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80" windowHeight="7290" tabRatio="788"/>
  </bookViews>
  <sheets>
    <sheet name="Resumo Realizar" sheetId="1" r:id="rId1"/>
    <sheet name="Plan2" sheetId="2" state="hidden" r:id="rId2"/>
    <sheet name="pagar" sheetId="17" r:id="rId3"/>
    <sheet name="receber" sheetId="18" r:id="rId4"/>
    <sheet name="Plan1" sheetId="19" r:id="rId5"/>
    <sheet name="Plan3" sheetId="20" r:id="rId6"/>
  </sheets>
  <externalReferences>
    <externalReference r:id="rId7"/>
  </externalReferences>
  <definedNames>
    <definedName name="_xlnm._FilterDatabase" localSheetId="4" hidden="1">Plan1!$A$1:$A$200</definedName>
    <definedName name="_xlnm._FilterDatabase" localSheetId="5" hidden="1">Plan3!$A$1:$A$6</definedName>
    <definedName name="_xlnm._FilterDatabase" localSheetId="0" hidden="1">'Resumo Realizar'!$G$1:$H$371</definedName>
    <definedName name="_xlnm.Print_Area" localSheetId="0">'Resumo Realizar'!$B$1:$AG$378</definedName>
    <definedName name="padrão__GM_CONTAS_PAGAR_ABERTOS" localSheetId="2" hidden="1">pagar!$A$1:$R$3051</definedName>
    <definedName name="padrão__GM_CONTAS_RECEBER_ABERTOS" localSheetId="3" hidden="1">receber!$A$1:$Q$572</definedName>
  </definedNames>
  <calcPr calcId="144525" calcMode="manual"/>
</workbook>
</file>

<file path=xl/calcChain.xml><?xml version="1.0" encoding="utf-8"?>
<calcChain xmlns="http://schemas.openxmlformats.org/spreadsheetml/2006/main">
  <c r="N19" i="1" l="1"/>
  <c r="I19" i="1"/>
  <c r="AG265" i="1" l="1" a="1"/>
  <c r="AG265" i="1" s="1"/>
  <c r="AF265" i="1" a="1"/>
  <c r="AF265" i="1" s="1"/>
  <c r="AE265" i="1" a="1"/>
  <c r="AE265" i="1" s="1"/>
  <c r="AD265" i="1" a="1"/>
  <c r="AD265" i="1" s="1"/>
  <c r="AC265" i="1" a="1"/>
  <c r="AC265" i="1" s="1"/>
  <c r="AB265" i="1" a="1"/>
  <c r="AB265" i="1" s="1"/>
  <c r="Z265" i="1" a="1"/>
  <c r="Z265" i="1" s="1"/>
  <c r="Y265" i="1" a="1"/>
  <c r="Y265" i="1" s="1"/>
  <c r="X265" i="1" a="1"/>
  <c r="X265" i="1" s="1"/>
  <c r="W265" i="1" a="1"/>
  <c r="W265" i="1" s="1"/>
  <c r="V265" i="1" a="1"/>
  <c r="V265" i="1" s="1"/>
  <c r="U265" i="1" a="1"/>
  <c r="U265" i="1" s="1"/>
  <c r="S265" i="1" a="1"/>
  <c r="S265" i="1" s="1"/>
  <c r="R265" i="1" a="1"/>
  <c r="R265" i="1" s="1"/>
  <c r="Q265" i="1" a="1"/>
  <c r="Q265" i="1" s="1"/>
  <c r="P265" i="1" a="1"/>
  <c r="P265" i="1" s="1"/>
  <c r="O265" i="1" a="1"/>
  <c r="O265" i="1" s="1"/>
  <c r="N265" i="1" a="1"/>
  <c r="N265" i="1" s="1"/>
  <c r="L265" i="1" a="1"/>
  <c r="L265" i="1" s="1"/>
  <c r="K265" i="1" a="1"/>
  <c r="K265" i="1" s="1"/>
  <c r="J265" i="1" a="1"/>
  <c r="J265" i="1" s="1"/>
  <c r="I265" i="1" a="1"/>
  <c r="I265" i="1" s="1"/>
  <c r="H265" i="1" a="1"/>
  <c r="H265" i="1" s="1"/>
  <c r="G265" i="1" a="1"/>
  <c r="G265" i="1" s="1"/>
  <c r="E265" i="1" l="1"/>
  <c r="D265" i="1"/>
  <c r="G354" i="1" a="1"/>
  <c r="G354" i="1" s="1"/>
  <c r="H354" i="1" a="1"/>
  <c r="H354" i="1" s="1"/>
  <c r="I354" i="1" a="1"/>
  <c r="I354" i="1" s="1"/>
  <c r="J354" i="1" a="1"/>
  <c r="J354" i="1" s="1"/>
  <c r="K354" i="1" a="1"/>
  <c r="K354" i="1" s="1"/>
  <c r="L354" i="1" a="1"/>
  <c r="L354" i="1" s="1"/>
  <c r="N354" i="1" a="1"/>
  <c r="N354" i="1" s="1"/>
  <c r="O354" i="1" a="1"/>
  <c r="O354" i="1" s="1"/>
  <c r="P354" i="1" a="1"/>
  <c r="P354" i="1" s="1"/>
  <c r="Q354" i="1" a="1"/>
  <c r="Q354" i="1" s="1"/>
  <c r="R354" i="1" a="1"/>
  <c r="R354" i="1" s="1"/>
  <c r="S354" i="1" a="1"/>
  <c r="S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B354" i="1" a="1"/>
  <c r="AB354" i="1" s="1"/>
  <c r="AC354" i="1" a="1"/>
  <c r="AC354" i="1" s="1"/>
  <c r="AD354" i="1" a="1"/>
  <c r="AD354" i="1" s="1"/>
  <c r="AE354" i="1" a="1"/>
  <c r="AE354" i="1" s="1"/>
  <c r="AF354" i="1" a="1"/>
  <c r="AF354" i="1" s="1"/>
  <c r="AG354" i="1" a="1"/>
  <c r="AG354" i="1" s="1"/>
  <c r="D354" i="1" l="1"/>
  <c r="E354" i="1"/>
  <c r="AG359" i="1" a="1"/>
  <c r="AG359" i="1" s="1"/>
  <c r="AF359" i="1" a="1"/>
  <c r="AF359" i="1" s="1"/>
  <c r="AE359" i="1" a="1"/>
  <c r="AE359" i="1" s="1"/>
  <c r="AD359" i="1" a="1"/>
  <c r="AD359" i="1" s="1"/>
  <c r="AC359" i="1" a="1"/>
  <c r="AC359" i="1" s="1"/>
  <c r="AB359" i="1" a="1"/>
  <c r="AB359" i="1" s="1"/>
  <c r="Z359" i="1" a="1"/>
  <c r="Z359" i="1" s="1"/>
  <c r="Y359" i="1" a="1"/>
  <c r="Y359" i="1" s="1"/>
  <c r="X359" i="1" a="1"/>
  <c r="X359" i="1" s="1"/>
  <c r="W359" i="1" a="1"/>
  <c r="W359" i="1" s="1"/>
  <c r="V359" i="1" a="1"/>
  <c r="V359" i="1" s="1"/>
  <c r="U359" i="1" a="1"/>
  <c r="U359" i="1" s="1"/>
  <c r="S359" i="1" a="1"/>
  <c r="S359" i="1" s="1"/>
  <c r="R359" i="1" a="1"/>
  <c r="R359" i="1" s="1"/>
  <c r="Q359" i="1" a="1"/>
  <c r="Q359" i="1" s="1"/>
  <c r="P359" i="1" a="1"/>
  <c r="P359" i="1" s="1"/>
  <c r="O359" i="1" a="1"/>
  <c r="O359" i="1" s="1"/>
  <c r="N359" i="1" a="1"/>
  <c r="N359" i="1" s="1"/>
  <c r="L359" i="1" a="1"/>
  <c r="L359" i="1" s="1"/>
  <c r="K359" i="1" a="1"/>
  <c r="K359" i="1" s="1"/>
  <c r="J359" i="1" a="1"/>
  <c r="J359" i="1" s="1"/>
  <c r="I359" i="1" a="1"/>
  <c r="I359" i="1" s="1"/>
  <c r="H359" i="1" a="1"/>
  <c r="H359" i="1" s="1"/>
  <c r="G359" i="1" a="1"/>
  <c r="G359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Z84" i="1" a="1"/>
  <c r="Z84" i="1" s="1"/>
  <c r="Y84" i="1" a="1"/>
  <c r="Y84" i="1" s="1"/>
  <c r="X84" i="1" a="1"/>
  <c r="X84" i="1" s="1"/>
  <c r="W84" i="1" a="1"/>
  <c r="W84" i="1" s="1"/>
  <c r="V84" i="1" a="1"/>
  <c r="V84" i="1" s="1"/>
  <c r="U84" i="1" a="1"/>
  <c r="U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E359" i="1" l="1"/>
  <c r="D84" i="1"/>
  <c r="D359" i="1"/>
  <c r="E84" i="1"/>
  <c r="G355" i="1" a="1"/>
  <c r="G355" i="1" s="1"/>
  <c r="G353" i="1" s="1"/>
  <c r="G368" i="1" l="1" a="1"/>
  <c r="G368" i="1" s="1"/>
  <c r="H368" i="1" a="1"/>
  <c r="H368" i="1" s="1"/>
  <c r="I368" i="1" a="1"/>
  <c r="I368" i="1" s="1"/>
  <c r="J368" i="1" a="1"/>
  <c r="J368" i="1" s="1"/>
  <c r="K368" i="1" a="1"/>
  <c r="K368" i="1" s="1"/>
  <c r="L368" i="1" a="1"/>
  <c r="L368" i="1" s="1"/>
  <c r="N368" i="1" a="1"/>
  <c r="N368" i="1" s="1"/>
  <c r="O368" i="1" a="1"/>
  <c r="O368" i="1" s="1"/>
  <c r="P368" i="1" a="1"/>
  <c r="P368" i="1" s="1"/>
  <c r="Q368" i="1" a="1"/>
  <c r="Q368" i="1" s="1"/>
  <c r="R368" i="1" a="1"/>
  <c r="R368" i="1" s="1"/>
  <c r="S368" i="1" a="1"/>
  <c r="S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B368" i="1" a="1"/>
  <c r="AB368" i="1" s="1"/>
  <c r="AC368" i="1" a="1"/>
  <c r="AC368" i="1" s="1"/>
  <c r="AD368" i="1" a="1"/>
  <c r="AD368" i="1" s="1"/>
  <c r="AE368" i="1" a="1"/>
  <c r="AE368" i="1" s="1"/>
  <c r="AF368" i="1" a="1"/>
  <c r="AF368" i="1" s="1"/>
  <c r="AG368" i="1" a="1"/>
  <c r="AG368" i="1" s="1"/>
  <c r="G360" i="1" a="1"/>
  <c r="G360" i="1" s="1"/>
  <c r="H360" i="1" a="1"/>
  <c r="H360" i="1" s="1"/>
  <c r="I360" i="1" a="1"/>
  <c r="I360" i="1" s="1"/>
  <c r="J360" i="1" a="1"/>
  <c r="J360" i="1" s="1"/>
  <c r="K360" i="1" a="1"/>
  <c r="K360" i="1" s="1"/>
  <c r="L360" i="1" a="1"/>
  <c r="L360" i="1" s="1"/>
  <c r="N360" i="1" a="1"/>
  <c r="N360" i="1" s="1"/>
  <c r="O360" i="1" a="1"/>
  <c r="O360" i="1" s="1"/>
  <c r="P360" i="1" a="1"/>
  <c r="P360" i="1" s="1"/>
  <c r="Q360" i="1" a="1"/>
  <c r="Q360" i="1" s="1"/>
  <c r="R360" i="1" a="1"/>
  <c r="R360" i="1" s="1"/>
  <c r="S360" i="1" a="1"/>
  <c r="S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B360" i="1" a="1"/>
  <c r="AB360" i="1" s="1"/>
  <c r="AC360" i="1" a="1"/>
  <c r="AC360" i="1" s="1"/>
  <c r="AD360" i="1" a="1"/>
  <c r="AD360" i="1" s="1"/>
  <c r="AE360" i="1" a="1"/>
  <c r="AE360" i="1" s="1"/>
  <c r="AF360" i="1" a="1"/>
  <c r="AF360" i="1" s="1"/>
  <c r="AG360" i="1" a="1"/>
  <c r="AG360" i="1" s="1"/>
  <c r="D360" i="1" l="1"/>
  <c r="D368" i="1"/>
  <c r="E360" i="1"/>
  <c r="E368" i="1"/>
  <c r="AF371" i="1" l="1" a="1"/>
  <c r="AF371" i="1" s="1"/>
  <c r="AF370" i="1" a="1"/>
  <c r="AF370" i="1" s="1"/>
  <c r="AF369" i="1" a="1"/>
  <c r="AF369" i="1" s="1"/>
  <c r="AF367" i="1" a="1"/>
  <c r="AF367" i="1" s="1"/>
  <c r="AF366" i="1" a="1"/>
  <c r="AF366" i="1" s="1"/>
  <c r="AF365" i="1" a="1"/>
  <c r="AF365" i="1" s="1"/>
  <c r="AF364" i="1" a="1"/>
  <c r="AF364" i="1" s="1"/>
  <c r="AF361" i="1" a="1"/>
  <c r="AF361" i="1" s="1"/>
  <c r="AF358" i="1" a="1"/>
  <c r="AF358" i="1" s="1"/>
  <c r="AF357" i="1" a="1"/>
  <c r="AF357" i="1" s="1"/>
  <c r="AF355" i="1" a="1"/>
  <c r="AF355" i="1" s="1"/>
  <c r="AF353" i="1" s="1"/>
  <c r="AD371" i="1" a="1"/>
  <c r="AD371" i="1" s="1"/>
  <c r="AD370" i="1" a="1"/>
  <c r="AD370" i="1" s="1"/>
  <c r="AD369" i="1" a="1"/>
  <c r="AD369" i="1" s="1"/>
  <c r="AD367" i="1" a="1"/>
  <c r="AD367" i="1" s="1"/>
  <c r="AD366" i="1" a="1"/>
  <c r="AD366" i="1" s="1"/>
  <c r="AD365" i="1" a="1"/>
  <c r="AD365" i="1" s="1"/>
  <c r="AD364" i="1" a="1"/>
  <c r="AD364" i="1" s="1"/>
  <c r="AD361" i="1" a="1"/>
  <c r="AD361" i="1" s="1"/>
  <c r="AD358" i="1" a="1"/>
  <c r="AD358" i="1" s="1"/>
  <c r="AD357" i="1" a="1"/>
  <c r="AD357" i="1" s="1"/>
  <c r="AD355" i="1" a="1"/>
  <c r="AD355" i="1" s="1"/>
  <c r="AD353" i="1" s="1"/>
  <c r="AB371" i="1" a="1"/>
  <c r="AB371" i="1" s="1"/>
  <c r="AB370" i="1" a="1"/>
  <c r="AB370" i="1" s="1"/>
  <c r="AB369" i="1" a="1"/>
  <c r="AB369" i="1" s="1"/>
  <c r="AB367" i="1" a="1"/>
  <c r="AB367" i="1" s="1"/>
  <c r="AB366" i="1" a="1"/>
  <c r="AB366" i="1" s="1"/>
  <c r="AB365" i="1" a="1"/>
  <c r="AB365" i="1" s="1"/>
  <c r="AB364" i="1" a="1"/>
  <c r="AB364" i="1" s="1"/>
  <c r="AB361" i="1" a="1"/>
  <c r="AB361" i="1" s="1"/>
  <c r="AB358" i="1" a="1"/>
  <c r="AB358" i="1" s="1"/>
  <c r="AB357" i="1" a="1"/>
  <c r="AB357" i="1" s="1"/>
  <c r="AB355" i="1" a="1"/>
  <c r="AB355" i="1" s="1"/>
  <c r="AB353" i="1" s="1"/>
  <c r="Y371" i="1" a="1"/>
  <c r="Y371" i="1" s="1"/>
  <c r="Y370" i="1" a="1"/>
  <c r="Y370" i="1" s="1"/>
  <c r="Y369" i="1" a="1"/>
  <c r="Y369" i="1" s="1"/>
  <c r="Y367" i="1" a="1"/>
  <c r="Y367" i="1" s="1"/>
  <c r="Y366" i="1" a="1"/>
  <c r="Y366" i="1" s="1"/>
  <c r="Y365" i="1" a="1"/>
  <c r="Y365" i="1" s="1"/>
  <c r="Y364" i="1" a="1"/>
  <c r="Y364" i="1" s="1"/>
  <c r="Y361" i="1" a="1"/>
  <c r="Y361" i="1" s="1"/>
  <c r="Y358" i="1" a="1"/>
  <c r="Y358" i="1" s="1"/>
  <c r="Y357" i="1" a="1"/>
  <c r="Y357" i="1" s="1"/>
  <c r="Y355" i="1" a="1"/>
  <c r="Y355" i="1" s="1"/>
  <c r="Y353" i="1" s="1"/>
  <c r="W371" i="1" a="1"/>
  <c r="W371" i="1" s="1"/>
  <c r="W370" i="1" a="1"/>
  <c r="W370" i="1" s="1"/>
  <c r="W369" i="1" a="1"/>
  <c r="W369" i="1" s="1"/>
  <c r="W367" i="1" a="1"/>
  <c r="W367" i="1" s="1"/>
  <c r="W366" i="1" a="1"/>
  <c r="W366" i="1" s="1"/>
  <c r="W365" i="1" a="1"/>
  <c r="W365" i="1" s="1"/>
  <c r="W364" i="1" a="1"/>
  <c r="W364" i="1" s="1"/>
  <c r="W361" i="1" a="1"/>
  <c r="W361" i="1" s="1"/>
  <c r="W358" i="1" a="1"/>
  <c r="W358" i="1" s="1"/>
  <c r="W357" i="1" a="1"/>
  <c r="W357" i="1" s="1"/>
  <c r="W355" i="1" a="1"/>
  <c r="W355" i="1" s="1"/>
  <c r="W353" i="1" s="1"/>
  <c r="U371" i="1" a="1"/>
  <c r="U371" i="1" s="1"/>
  <c r="U370" i="1" a="1"/>
  <c r="U370" i="1" s="1"/>
  <c r="U369" i="1" a="1"/>
  <c r="U369" i="1" s="1"/>
  <c r="U367" i="1" a="1"/>
  <c r="U367" i="1" s="1"/>
  <c r="U366" i="1" a="1"/>
  <c r="U366" i="1" s="1"/>
  <c r="U365" i="1" a="1"/>
  <c r="U365" i="1" s="1"/>
  <c r="U364" i="1" a="1"/>
  <c r="U364" i="1" s="1"/>
  <c r="U361" i="1" a="1"/>
  <c r="U361" i="1" s="1"/>
  <c r="U358" i="1" a="1"/>
  <c r="U358" i="1" s="1"/>
  <c r="U357" i="1" a="1"/>
  <c r="U357" i="1" s="1"/>
  <c r="U355" i="1" a="1"/>
  <c r="U355" i="1" s="1"/>
  <c r="U353" i="1" s="1"/>
  <c r="R371" i="1" a="1"/>
  <c r="R371" i="1" s="1"/>
  <c r="R370" i="1" a="1"/>
  <c r="R370" i="1" s="1"/>
  <c r="R369" i="1" a="1"/>
  <c r="R369" i="1" s="1"/>
  <c r="R367" i="1" a="1"/>
  <c r="R367" i="1" s="1"/>
  <c r="R366" i="1" a="1"/>
  <c r="R366" i="1" s="1"/>
  <c r="R365" i="1" a="1"/>
  <c r="R365" i="1" s="1"/>
  <c r="R364" i="1" a="1"/>
  <c r="R364" i="1" s="1"/>
  <c r="R361" i="1" a="1"/>
  <c r="R361" i="1" s="1"/>
  <c r="R358" i="1" a="1"/>
  <c r="R358" i="1" s="1"/>
  <c r="R357" i="1" a="1"/>
  <c r="R357" i="1" s="1"/>
  <c r="R355" i="1" a="1"/>
  <c r="R355" i="1" s="1"/>
  <c r="R353" i="1" s="1"/>
  <c r="P371" i="1" a="1"/>
  <c r="P371" i="1" s="1"/>
  <c r="P370" i="1" a="1"/>
  <c r="P370" i="1" s="1"/>
  <c r="P369" i="1" a="1"/>
  <c r="P369" i="1" s="1"/>
  <c r="P367" i="1" a="1"/>
  <c r="P367" i="1" s="1"/>
  <c r="P366" i="1" a="1"/>
  <c r="P366" i="1" s="1"/>
  <c r="P365" i="1" a="1"/>
  <c r="P365" i="1" s="1"/>
  <c r="P364" i="1" a="1"/>
  <c r="P364" i="1" s="1"/>
  <c r="P361" i="1" a="1"/>
  <c r="P361" i="1" s="1"/>
  <c r="P358" i="1" a="1"/>
  <c r="P358" i="1" s="1"/>
  <c r="P357" i="1" a="1"/>
  <c r="P357" i="1" s="1"/>
  <c r="P355" i="1" a="1"/>
  <c r="P355" i="1" s="1"/>
  <c r="P353" i="1" s="1"/>
  <c r="N371" i="1" a="1"/>
  <c r="N371" i="1" s="1"/>
  <c r="N370" i="1" a="1"/>
  <c r="N370" i="1" s="1"/>
  <c r="N369" i="1" a="1"/>
  <c r="N369" i="1" s="1"/>
  <c r="N367" i="1" a="1"/>
  <c r="N367" i="1" s="1"/>
  <c r="N366" i="1" a="1"/>
  <c r="N366" i="1" s="1"/>
  <c r="N365" i="1" a="1"/>
  <c r="N365" i="1" s="1"/>
  <c r="N364" i="1" a="1"/>
  <c r="N364" i="1" s="1"/>
  <c r="N361" i="1" a="1"/>
  <c r="N361" i="1" s="1"/>
  <c r="N358" i="1" a="1"/>
  <c r="N358" i="1" s="1"/>
  <c r="N357" i="1" a="1"/>
  <c r="N357" i="1" s="1"/>
  <c r="N355" i="1" a="1"/>
  <c r="N355" i="1" s="1"/>
  <c r="N353" i="1" s="1"/>
  <c r="K371" i="1" a="1"/>
  <c r="K371" i="1" s="1"/>
  <c r="K370" i="1" a="1"/>
  <c r="K370" i="1" s="1"/>
  <c r="K369" i="1" a="1"/>
  <c r="K369" i="1" s="1"/>
  <c r="K367" i="1" a="1"/>
  <c r="K367" i="1" s="1"/>
  <c r="K366" i="1" a="1"/>
  <c r="K366" i="1" s="1"/>
  <c r="K365" i="1" a="1"/>
  <c r="K365" i="1" s="1"/>
  <c r="K364" i="1" a="1"/>
  <c r="K364" i="1" s="1"/>
  <c r="K361" i="1" a="1"/>
  <c r="K361" i="1" s="1"/>
  <c r="K358" i="1" a="1"/>
  <c r="K358" i="1" s="1"/>
  <c r="K357" i="1" a="1"/>
  <c r="K357" i="1" s="1"/>
  <c r="K355" i="1" a="1"/>
  <c r="K355" i="1" s="1"/>
  <c r="K353" i="1" s="1"/>
  <c r="I371" i="1" a="1"/>
  <c r="I371" i="1" s="1"/>
  <c r="I370" i="1" a="1"/>
  <c r="I370" i="1" s="1"/>
  <c r="I369" i="1" a="1"/>
  <c r="I369" i="1" s="1"/>
  <c r="I367" i="1" a="1"/>
  <c r="I367" i="1" s="1"/>
  <c r="I366" i="1" a="1"/>
  <c r="I366" i="1" s="1"/>
  <c r="I365" i="1" a="1"/>
  <c r="I365" i="1" s="1"/>
  <c r="I364" i="1" a="1"/>
  <c r="I364" i="1" s="1"/>
  <c r="I361" i="1" a="1"/>
  <c r="I361" i="1" s="1"/>
  <c r="I358" i="1" a="1"/>
  <c r="I358" i="1" s="1"/>
  <c r="I357" i="1" a="1"/>
  <c r="I357" i="1" s="1"/>
  <c r="I355" i="1" a="1"/>
  <c r="I355" i="1" s="1"/>
  <c r="I353" i="1" s="1"/>
  <c r="G371" i="1" a="1"/>
  <c r="G371" i="1" s="1"/>
  <c r="G370" i="1" a="1"/>
  <c r="G370" i="1" s="1"/>
  <c r="G369" i="1" a="1"/>
  <c r="G369" i="1" s="1"/>
  <c r="G367" i="1" a="1"/>
  <c r="G367" i="1" s="1"/>
  <c r="G366" i="1" a="1"/>
  <c r="G366" i="1" s="1"/>
  <c r="G365" i="1" a="1"/>
  <c r="G365" i="1" s="1"/>
  <c r="G364" i="1" a="1"/>
  <c r="G364" i="1" s="1"/>
  <c r="G361" i="1" a="1"/>
  <c r="G361" i="1" s="1"/>
  <c r="G358" i="1" a="1"/>
  <c r="G358" i="1" s="1"/>
  <c r="G357" i="1" a="1"/>
  <c r="G357" i="1" s="1"/>
  <c r="AG23" i="1" l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D18" i="1" l="1"/>
  <c r="D23" i="1"/>
  <c r="E23" i="1"/>
  <c r="E18" i="1"/>
  <c r="AF14" i="1"/>
  <c r="AG350" i="1" l="1" a="1"/>
  <c r="AG350" i="1" s="1"/>
  <c r="AF350" i="1" a="1"/>
  <c r="AF350" i="1" s="1"/>
  <c r="AG349" i="1" a="1"/>
  <c r="AG349" i="1" s="1"/>
  <c r="AF349" i="1" a="1"/>
  <c r="AF349" i="1" s="1"/>
  <c r="AG348" i="1" a="1"/>
  <c r="AG348" i="1" s="1"/>
  <c r="AF348" i="1" a="1"/>
  <c r="AF348" i="1" s="1"/>
  <c r="AG347" i="1" a="1"/>
  <c r="AG347" i="1" s="1"/>
  <c r="AF347" i="1" a="1"/>
  <c r="AF347" i="1" s="1"/>
  <c r="AE350" i="1" a="1"/>
  <c r="AE350" i="1" s="1"/>
  <c r="AD350" i="1" a="1"/>
  <c r="AD350" i="1" s="1"/>
  <c r="AE349" i="1" a="1"/>
  <c r="AE349" i="1" s="1"/>
  <c r="AD349" i="1" a="1"/>
  <c r="AD349" i="1" s="1"/>
  <c r="AE348" i="1" a="1"/>
  <c r="AE348" i="1" s="1"/>
  <c r="AD348" i="1" a="1"/>
  <c r="AD348" i="1" s="1"/>
  <c r="AE347" i="1" a="1"/>
  <c r="AE347" i="1" s="1"/>
  <c r="AD347" i="1" a="1"/>
  <c r="AD347" i="1" s="1"/>
  <c r="AC350" i="1" a="1"/>
  <c r="AC350" i="1" s="1"/>
  <c r="AB350" i="1" a="1"/>
  <c r="AB350" i="1" s="1"/>
  <c r="AC349" i="1" a="1"/>
  <c r="AC349" i="1" s="1"/>
  <c r="AB349" i="1" a="1"/>
  <c r="AB349" i="1" s="1"/>
  <c r="AC348" i="1" a="1"/>
  <c r="AC348" i="1" s="1"/>
  <c r="AB348" i="1" a="1"/>
  <c r="AB348" i="1" s="1"/>
  <c r="AC347" i="1" a="1"/>
  <c r="AC347" i="1" s="1"/>
  <c r="AB347" i="1" a="1"/>
  <c r="AB347" i="1" s="1"/>
  <c r="Z350" i="1" a="1"/>
  <c r="Z350" i="1" s="1"/>
  <c r="Y350" i="1" a="1"/>
  <c r="Y350" i="1" s="1"/>
  <c r="Z349" i="1" a="1"/>
  <c r="Z349" i="1" s="1"/>
  <c r="Y349" i="1" a="1"/>
  <c r="Y349" i="1" s="1"/>
  <c r="Z348" i="1" a="1"/>
  <c r="Z348" i="1" s="1"/>
  <c r="Y348" i="1" a="1"/>
  <c r="Y348" i="1" s="1"/>
  <c r="Z347" i="1" a="1"/>
  <c r="Z347" i="1" s="1"/>
  <c r="Y347" i="1" a="1"/>
  <c r="Y347" i="1" s="1"/>
  <c r="X350" i="1" a="1"/>
  <c r="X350" i="1" s="1"/>
  <c r="W350" i="1" a="1"/>
  <c r="W350" i="1" s="1"/>
  <c r="X349" i="1" a="1"/>
  <c r="X349" i="1" s="1"/>
  <c r="W349" i="1" a="1"/>
  <c r="W349" i="1" s="1"/>
  <c r="X348" i="1" a="1"/>
  <c r="X348" i="1" s="1"/>
  <c r="W348" i="1" a="1"/>
  <c r="W348" i="1" s="1"/>
  <c r="X347" i="1" a="1"/>
  <c r="X347" i="1" s="1"/>
  <c r="W347" i="1" a="1"/>
  <c r="W347" i="1" s="1"/>
  <c r="V350" i="1" a="1"/>
  <c r="V350" i="1" s="1"/>
  <c r="U350" i="1" a="1"/>
  <c r="U350" i="1" s="1"/>
  <c r="V349" i="1" a="1"/>
  <c r="V349" i="1" s="1"/>
  <c r="U349" i="1" a="1"/>
  <c r="U349" i="1" s="1"/>
  <c r="V348" i="1" a="1"/>
  <c r="V348" i="1" s="1"/>
  <c r="U348" i="1" a="1"/>
  <c r="U348" i="1" s="1"/>
  <c r="V347" i="1" a="1"/>
  <c r="V347" i="1" s="1"/>
  <c r="U347" i="1" a="1"/>
  <c r="U347" i="1" s="1"/>
  <c r="S350" i="1" a="1"/>
  <c r="S350" i="1" s="1"/>
  <c r="R350" i="1" a="1"/>
  <c r="R350" i="1" s="1"/>
  <c r="S349" i="1" a="1"/>
  <c r="S349" i="1" s="1"/>
  <c r="R349" i="1" a="1"/>
  <c r="R349" i="1" s="1"/>
  <c r="S348" i="1" a="1"/>
  <c r="S348" i="1" s="1"/>
  <c r="R348" i="1" a="1"/>
  <c r="R348" i="1" s="1"/>
  <c r="S347" i="1" a="1"/>
  <c r="S347" i="1" s="1"/>
  <c r="R347" i="1" a="1"/>
  <c r="R347" i="1" s="1"/>
  <c r="Q350" i="1" a="1"/>
  <c r="Q350" i="1" s="1"/>
  <c r="P350" i="1" a="1"/>
  <c r="P350" i="1" s="1"/>
  <c r="Q349" i="1" a="1"/>
  <c r="Q349" i="1" s="1"/>
  <c r="P349" i="1" a="1"/>
  <c r="P349" i="1" s="1"/>
  <c r="Q348" i="1" a="1"/>
  <c r="Q348" i="1" s="1"/>
  <c r="P348" i="1" a="1"/>
  <c r="P348" i="1" s="1"/>
  <c r="Q347" i="1" a="1"/>
  <c r="Q347" i="1" s="1"/>
  <c r="P347" i="1" a="1"/>
  <c r="P347" i="1" s="1"/>
  <c r="O350" i="1" a="1"/>
  <c r="O350" i="1" s="1"/>
  <c r="N350" i="1" a="1"/>
  <c r="N350" i="1" s="1"/>
  <c r="O349" i="1" a="1"/>
  <c r="O349" i="1" s="1"/>
  <c r="N349" i="1" a="1"/>
  <c r="N349" i="1" s="1"/>
  <c r="O348" i="1" a="1"/>
  <c r="O348" i="1" s="1"/>
  <c r="N348" i="1" a="1"/>
  <c r="N348" i="1" s="1"/>
  <c r="O347" i="1" a="1"/>
  <c r="O347" i="1" s="1"/>
  <c r="N347" i="1" a="1"/>
  <c r="N347" i="1" s="1"/>
  <c r="L350" i="1" a="1"/>
  <c r="L350" i="1" s="1"/>
  <c r="K350" i="1" a="1"/>
  <c r="K350" i="1" s="1"/>
  <c r="L349" i="1" a="1"/>
  <c r="L349" i="1" s="1"/>
  <c r="K349" i="1" a="1"/>
  <c r="K349" i="1" s="1"/>
  <c r="L348" i="1" a="1"/>
  <c r="L348" i="1" s="1"/>
  <c r="K348" i="1" a="1"/>
  <c r="K348" i="1" s="1"/>
  <c r="L347" i="1" a="1"/>
  <c r="L347" i="1" s="1"/>
  <c r="K347" i="1" a="1"/>
  <c r="K347" i="1" s="1"/>
  <c r="J350" i="1" a="1"/>
  <c r="J350" i="1" s="1"/>
  <c r="I350" i="1" a="1"/>
  <c r="I350" i="1" s="1"/>
  <c r="J349" i="1" a="1"/>
  <c r="J349" i="1" s="1"/>
  <c r="I349" i="1" a="1"/>
  <c r="I349" i="1" s="1"/>
  <c r="J348" i="1" a="1"/>
  <c r="J348" i="1" s="1"/>
  <c r="I348" i="1" a="1"/>
  <c r="I348" i="1" s="1"/>
  <c r="J347" i="1" a="1"/>
  <c r="J347" i="1" s="1"/>
  <c r="I347" i="1" a="1"/>
  <c r="I347" i="1" s="1"/>
  <c r="G348" i="1" a="1"/>
  <c r="G348" i="1" s="1"/>
  <c r="H348" i="1" a="1"/>
  <c r="H348" i="1" s="1"/>
  <c r="G349" i="1" a="1"/>
  <c r="G349" i="1" s="1"/>
  <c r="H349" i="1" a="1"/>
  <c r="H349" i="1" s="1"/>
  <c r="G350" i="1" a="1"/>
  <c r="G350" i="1" s="1"/>
  <c r="H350" i="1" a="1"/>
  <c r="H350" i="1" s="1"/>
  <c r="H347" i="1" a="1"/>
  <c r="H347" i="1" s="1"/>
  <c r="G347" i="1" a="1"/>
  <c r="G347" i="1" s="1"/>
  <c r="AG281" i="1" a="1"/>
  <c r="AG281" i="1" s="1"/>
  <c r="AF281" i="1" a="1"/>
  <c r="AF281" i="1" s="1"/>
  <c r="AE281" i="1" a="1"/>
  <c r="AE281" i="1" s="1"/>
  <c r="AD281" i="1" a="1"/>
  <c r="AD281" i="1" s="1"/>
  <c r="AC281" i="1" a="1"/>
  <c r="AC281" i="1" s="1"/>
  <c r="AB281" i="1" a="1"/>
  <c r="AB281" i="1" s="1"/>
  <c r="Z281" i="1" a="1"/>
  <c r="Z281" i="1" s="1"/>
  <c r="Y281" i="1" a="1"/>
  <c r="Y281" i="1" s="1"/>
  <c r="X281" i="1" a="1"/>
  <c r="X281" i="1" s="1"/>
  <c r="W281" i="1" a="1"/>
  <c r="W281" i="1" s="1"/>
  <c r="V281" i="1" a="1"/>
  <c r="V281" i="1" s="1"/>
  <c r="U281" i="1" a="1"/>
  <c r="U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L281" i="1" a="1"/>
  <c r="L281" i="1" s="1"/>
  <c r="K281" i="1" a="1"/>
  <c r="K281" i="1" s="1"/>
  <c r="J281" i="1" a="1"/>
  <c r="J281" i="1" s="1"/>
  <c r="I281" i="1" a="1"/>
  <c r="I281" i="1" s="1"/>
  <c r="H281" i="1" a="1"/>
  <c r="H281" i="1" s="1"/>
  <c r="G281" i="1" a="1"/>
  <c r="G281" i="1" s="1"/>
  <c r="AG279" i="1" a="1"/>
  <c r="AG279" i="1" s="1"/>
  <c r="AF279" i="1" a="1"/>
  <c r="AF279" i="1" s="1"/>
  <c r="AE279" i="1" a="1"/>
  <c r="AE279" i="1" s="1"/>
  <c r="AD279" i="1" a="1"/>
  <c r="AD279" i="1" s="1"/>
  <c r="AC279" i="1" a="1"/>
  <c r="AC279" i="1" s="1"/>
  <c r="AB279" i="1" a="1"/>
  <c r="AB279" i="1" s="1"/>
  <c r="Z279" i="1" a="1"/>
  <c r="Z279" i="1" s="1"/>
  <c r="Y279" i="1" a="1"/>
  <c r="Y279" i="1" s="1"/>
  <c r="X279" i="1" a="1"/>
  <c r="X279" i="1" s="1"/>
  <c r="W279" i="1" a="1"/>
  <c r="W279" i="1" s="1"/>
  <c r="V279" i="1" a="1"/>
  <c r="V279" i="1" s="1"/>
  <c r="U279" i="1" a="1"/>
  <c r="U279" i="1" s="1"/>
  <c r="S279" i="1" a="1"/>
  <c r="S279" i="1" s="1"/>
  <c r="R279" i="1" a="1"/>
  <c r="R279" i="1" s="1"/>
  <c r="Q279" i="1" a="1"/>
  <c r="Q279" i="1" s="1"/>
  <c r="P279" i="1" a="1"/>
  <c r="P279" i="1" s="1"/>
  <c r="O279" i="1" a="1"/>
  <c r="O279" i="1" s="1"/>
  <c r="N279" i="1" a="1"/>
  <c r="N279" i="1" s="1"/>
  <c r="L279" i="1" a="1"/>
  <c r="L279" i="1" s="1"/>
  <c r="K279" i="1" a="1"/>
  <c r="K279" i="1" s="1"/>
  <c r="J279" i="1" a="1"/>
  <c r="J279" i="1" s="1"/>
  <c r="I279" i="1" a="1"/>
  <c r="I279" i="1" s="1"/>
  <c r="H279" i="1" a="1"/>
  <c r="H279" i="1" s="1"/>
  <c r="G279" i="1" a="1"/>
  <c r="G279" i="1" s="1"/>
  <c r="AG276" i="1" a="1"/>
  <c r="AG276" i="1" s="1"/>
  <c r="AF276" i="1" a="1"/>
  <c r="AF276" i="1" s="1"/>
  <c r="AE276" i="1" a="1"/>
  <c r="AE276" i="1" s="1"/>
  <c r="AD276" i="1" a="1"/>
  <c r="AD276" i="1" s="1"/>
  <c r="AC276" i="1" a="1"/>
  <c r="AC276" i="1" s="1"/>
  <c r="AB276" i="1" a="1"/>
  <c r="AB276" i="1" s="1"/>
  <c r="Z276" i="1" a="1"/>
  <c r="Z276" i="1" s="1"/>
  <c r="Y276" i="1" a="1"/>
  <c r="Y276" i="1" s="1"/>
  <c r="X276" i="1" a="1"/>
  <c r="X276" i="1" s="1"/>
  <c r="W276" i="1" a="1"/>
  <c r="W276" i="1" s="1"/>
  <c r="V276" i="1" a="1"/>
  <c r="V276" i="1" s="1"/>
  <c r="U276" i="1" a="1"/>
  <c r="U276" i="1" s="1"/>
  <c r="S276" i="1" a="1"/>
  <c r="S276" i="1" s="1"/>
  <c r="R276" i="1" a="1"/>
  <c r="R276" i="1" s="1"/>
  <c r="Q276" i="1" a="1"/>
  <c r="Q276" i="1" s="1"/>
  <c r="P276" i="1" a="1"/>
  <c r="P276" i="1" s="1"/>
  <c r="O276" i="1" a="1"/>
  <c r="O276" i="1" s="1"/>
  <c r="N276" i="1" a="1"/>
  <c r="N276" i="1" s="1"/>
  <c r="L276" i="1" a="1"/>
  <c r="L276" i="1" s="1"/>
  <c r="K276" i="1" a="1"/>
  <c r="K276" i="1" s="1"/>
  <c r="J276" i="1" a="1"/>
  <c r="J276" i="1" s="1"/>
  <c r="I276" i="1" a="1"/>
  <c r="I276" i="1" s="1"/>
  <c r="H276" i="1" a="1"/>
  <c r="H276" i="1" s="1"/>
  <c r="G276" i="1" a="1"/>
  <c r="G276" i="1" s="1"/>
  <c r="AG266" i="1" a="1"/>
  <c r="AG266" i="1" s="1"/>
  <c r="AF266" i="1" a="1"/>
  <c r="AF266" i="1" s="1"/>
  <c r="AE266" i="1" a="1"/>
  <c r="AE266" i="1" s="1"/>
  <c r="AD266" i="1" a="1"/>
  <c r="AD266" i="1" s="1"/>
  <c r="AC266" i="1" a="1"/>
  <c r="AC266" i="1" s="1"/>
  <c r="AB266" i="1" a="1"/>
  <c r="AB266" i="1" s="1"/>
  <c r="Z266" i="1" a="1"/>
  <c r="Z266" i="1" s="1"/>
  <c r="Y266" i="1" a="1"/>
  <c r="Y266" i="1" s="1"/>
  <c r="X266" i="1" a="1"/>
  <c r="X266" i="1" s="1"/>
  <c r="W266" i="1" a="1"/>
  <c r="W266" i="1" s="1"/>
  <c r="V266" i="1" a="1"/>
  <c r="V266" i="1" s="1"/>
  <c r="U266" i="1" a="1"/>
  <c r="U266" i="1" s="1"/>
  <c r="S266" i="1" a="1"/>
  <c r="S266" i="1" s="1"/>
  <c r="R266" i="1" a="1"/>
  <c r="R266" i="1" s="1"/>
  <c r="Q266" i="1" a="1"/>
  <c r="Q266" i="1" s="1"/>
  <c r="P266" i="1" a="1"/>
  <c r="P266" i="1" s="1"/>
  <c r="O266" i="1" a="1"/>
  <c r="O266" i="1" s="1"/>
  <c r="N266" i="1" a="1"/>
  <c r="N266" i="1" s="1"/>
  <c r="L266" i="1" a="1"/>
  <c r="L266" i="1" s="1"/>
  <c r="K266" i="1" a="1"/>
  <c r="K266" i="1" s="1"/>
  <c r="J266" i="1" a="1"/>
  <c r="J266" i="1" s="1"/>
  <c r="I266" i="1" a="1"/>
  <c r="I266" i="1" s="1"/>
  <c r="H266" i="1" a="1"/>
  <c r="H266" i="1" s="1"/>
  <c r="G266" i="1" a="1"/>
  <c r="G266" i="1" s="1"/>
  <c r="AG263" i="1" a="1"/>
  <c r="AG263" i="1" s="1"/>
  <c r="AF263" i="1" a="1"/>
  <c r="AF263" i="1" s="1"/>
  <c r="AE263" i="1" a="1"/>
  <c r="AE263" i="1" s="1"/>
  <c r="AD263" i="1" a="1"/>
  <c r="AD263" i="1" s="1"/>
  <c r="AC263" i="1" a="1"/>
  <c r="AC263" i="1" s="1"/>
  <c r="AB263" i="1" a="1"/>
  <c r="AB263" i="1" s="1"/>
  <c r="Z263" i="1" a="1"/>
  <c r="Z263" i="1" s="1"/>
  <c r="Y263" i="1" a="1"/>
  <c r="Y263" i="1" s="1"/>
  <c r="X263" i="1" a="1"/>
  <c r="X263" i="1" s="1"/>
  <c r="W263" i="1" a="1"/>
  <c r="W263" i="1" s="1"/>
  <c r="V263" i="1" a="1"/>
  <c r="V263" i="1" s="1"/>
  <c r="U263" i="1" a="1"/>
  <c r="U263" i="1" s="1"/>
  <c r="S263" i="1" a="1"/>
  <c r="S263" i="1" s="1"/>
  <c r="R263" i="1" a="1"/>
  <c r="R263" i="1" s="1"/>
  <c r="Q263" i="1" a="1"/>
  <c r="Q263" i="1" s="1"/>
  <c r="P263" i="1" a="1"/>
  <c r="P263" i="1" s="1"/>
  <c r="O263" i="1" a="1"/>
  <c r="O263" i="1" s="1"/>
  <c r="N263" i="1" a="1"/>
  <c r="N263" i="1" s="1"/>
  <c r="L263" i="1" a="1"/>
  <c r="L263" i="1" s="1"/>
  <c r="K263" i="1" a="1"/>
  <c r="K263" i="1" s="1"/>
  <c r="J263" i="1" a="1"/>
  <c r="J263" i="1" s="1"/>
  <c r="I263" i="1" a="1"/>
  <c r="I263" i="1" s="1"/>
  <c r="H263" i="1" a="1"/>
  <c r="H263" i="1" s="1"/>
  <c r="G263" i="1" a="1"/>
  <c r="G263" i="1" s="1"/>
  <c r="AG213" i="1" a="1"/>
  <c r="AG213" i="1" s="1"/>
  <c r="AF213" i="1" a="1"/>
  <c r="AF213" i="1" s="1"/>
  <c r="AE213" i="1" a="1"/>
  <c r="AE213" i="1" s="1"/>
  <c r="AD213" i="1" a="1"/>
  <c r="AD213" i="1" s="1"/>
  <c r="AC213" i="1" a="1"/>
  <c r="AC213" i="1" s="1"/>
  <c r="AB213" i="1" a="1"/>
  <c r="AB213" i="1" s="1"/>
  <c r="Z213" i="1" a="1"/>
  <c r="Z213" i="1" s="1"/>
  <c r="Y213" i="1" a="1"/>
  <c r="Y213" i="1" s="1"/>
  <c r="X213" i="1" a="1"/>
  <c r="X213" i="1" s="1"/>
  <c r="W213" i="1" a="1"/>
  <c r="W213" i="1" s="1"/>
  <c r="V213" i="1" a="1"/>
  <c r="V213" i="1" s="1"/>
  <c r="U213" i="1" a="1"/>
  <c r="U213" i="1" s="1"/>
  <c r="S213" i="1" a="1"/>
  <c r="S213" i="1" s="1"/>
  <c r="R213" i="1" a="1"/>
  <c r="R213" i="1" s="1"/>
  <c r="Q213" i="1" a="1"/>
  <c r="Q213" i="1" s="1"/>
  <c r="P213" i="1" a="1"/>
  <c r="P213" i="1" s="1"/>
  <c r="O213" i="1" a="1"/>
  <c r="O213" i="1" s="1"/>
  <c r="N213" i="1" a="1"/>
  <c r="N213" i="1" s="1"/>
  <c r="L213" i="1" a="1"/>
  <c r="L213" i="1" s="1"/>
  <c r="K213" i="1" a="1"/>
  <c r="K213" i="1" s="1"/>
  <c r="J213" i="1" a="1"/>
  <c r="J213" i="1" s="1"/>
  <c r="I213" i="1" a="1"/>
  <c r="I213" i="1" s="1"/>
  <c r="H213" i="1" a="1"/>
  <c r="H213" i="1" s="1"/>
  <c r="G213" i="1" a="1"/>
  <c r="G213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AG371" i="1" a="1"/>
  <c r="AG371" i="1" s="1"/>
  <c r="AG370" i="1" a="1"/>
  <c r="AG370" i="1" s="1"/>
  <c r="AG369" i="1" a="1"/>
  <c r="AG369" i="1" s="1"/>
  <c r="AG367" i="1" a="1"/>
  <c r="AG367" i="1" s="1"/>
  <c r="AG366" i="1" a="1"/>
  <c r="AG366" i="1" s="1"/>
  <c r="AG365" i="1" a="1"/>
  <c r="AG365" i="1" s="1"/>
  <c r="AG364" i="1" a="1"/>
  <c r="AG364" i="1" s="1"/>
  <c r="AE371" i="1" a="1"/>
  <c r="AE371" i="1" s="1"/>
  <c r="AE370" i="1" a="1"/>
  <c r="AE370" i="1" s="1"/>
  <c r="AE369" i="1" a="1"/>
  <c r="AE369" i="1" s="1"/>
  <c r="AE367" i="1" a="1"/>
  <c r="AE367" i="1" s="1"/>
  <c r="AE366" i="1" a="1"/>
  <c r="AE366" i="1" s="1"/>
  <c r="AE365" i="1" a="1"/>
  <c r="AE365" i="1" s="1"/>
  <c r="AE364" i="1" a="1"/>
  <c r="AE364" i="1" s="1"/>
  <c r="AC371" i="1" a="1"/>
  <c r="AC371" i="1" s="1"/>
  <c r="AC370" i="1" a="1"/>
  <c r="AC370" i="1" s="1"/>
  <c r="AC369" i="1" a="1"/>
  <c r="AC369" i="1" s="1"/>
  <c r="AC367" i="1" a="1"/>
  <c r="AC367" i="1" s="1"/>
  <c r="AC366" i="1" a="1"/>
  <c r="AC366" i="1" s="1"/>
  <c r="AC365" i="1" a="1"/>
  <c r="AC365" i="1" s="1"/>
  <c r="AC364" i="1" a="1"/>
  <c r="AC364" i="1" s="1"/>
  <c r="Z371" i="1" a="1"/>
  <c r="Z371" i="1" s="1"/>
  <c r="Z370" i="1" a="1"/>
  <c r="Z370" i="1" s="1"/>
  <c r="Z369" i="1" a="1"/>
  <c r="Z369" i="1" s="1"/>
  <c r="Z367" i="1" a="1"/>
  <c r="Z367" i="1" s="1"/>
  <c r="Z366" i="1" a="1"/>
  <c r="Z366" i="1" s="1"/>
  <c r="Z365" i="1" a="1"/>
  <c r="Z365" i="1" s="1"/>
  <c r="Z364" i="1" a="1"/>
  <c r="Z364" i="1" s="1"/>
  <c r="X371" i="1" a="1"/>
  <c r="X371" i="1" s="1"/>
  <c r="X370" i="1" a="1"/>
  <c r="X370" i="1" s="1"/>
  <c r="X369" i="1" a="1"/>
  <c r="X369" i="1" s="1"/>
  <c r="X367" i="1" a="1"/>
  <c r="X367" i="1" s="1"/>
  <c r="X366" i="1" a="1"/>
  <c r="X366" i="1" s="1"/>
  <c r="X365" i="1" a="1"/>
  <c r="X365" i="1" s="1"/>
  <c r="X364" i="1" a="1"/>
  <c r="X364" i="1" s="1"/>
  <c r="V371" i="1" a="1"/>
  <c r="V371" i="1" s="1"/>
  <c r="V370" i="1" a="1"/>
  <c r="V370" i="1" s="1"/>
  <c r="V369" i="1" a="1"/>
  <c r="V369" i="1" s="1"/>
  <c r="V367" i="1" a="1"/>
  <c r="V367" i="1" s="1"/>
  <c r="V366" i="1" a="1"/>
  <c r="V366" i="1" s="1"/>
  <c r="V365" i="1" a="1"/>
  <c r="V365" i="1" s="1"/>
  <c r="V364" i="1" a="1"/>
  <c r="V364" i="1" s="1"/>
  <c r="S371" i="1" a="1"/>
  <c r="S371" i="1" s="1"/>
  <c r="S370" i="1" a="1"/>
  <c r="S370" i="1" s="1"/>
  <c r="S369" i="1" a="1"/>
  <c r="S369" i="1" s="1"/>
  <c r="S367" i="1" a="1"/>
  <c r="S367" i="1" s="1"/>
  <c r="S366" i="1" a="1"/>
  <c r="S366" i="1" s="1"/>
  <c r="S365" i="1" a="1"/>
  <c r="S365" i="1" s="1"/>
  <c r="S364" i="1" a="1"/>
  <c r="S364" i="1" s="1"/>
  <c r="Q371" i="1" a="1"/>
  <c r="Q371" i="1" s="1"/>
  <c r="Q370" i="1" a="1"/>
  <c r="Q370" i="1" s="1"/>
  <c r="Q369" i="1" a="1"/>
  <c r="Q369" i="1" s="1"/>
  <c r="Q367" i="1" a="1"/>
  <c r="Q367" i="1" s="1"/>
  <c r="Q366" i="1" a="1"/>
  <c r="Q366" i="1" s="1"/>
  <c r="Q365" i="1" a="1"/>
  <c r="Q365" i="1" s="1"/>
  <c r="Q364" i="1" a="1"/>
  <c r="Q364" i="1" s="1"/>
  <c r="O371" i="1" a="1"/>
  <c r="O371" i="1" s="1"/>
  <c r="O370" i="1" a="1"/>
  <c r="O370" i="1" s="1"/>
  <c r="O369" i="1" a="1"/>
  <c r="O369" i="1" s="1"/>
  <c r="O367" i="1" a="1"/>
  <c r="O367" i="1" s="1"/>
  <c r="O366" i="1" a="1"/>
  <c r="O366" i="1" s="1"/>
  <c r="O365" i="1" a="1"/>
  <c r="O365" i="1" s="1"/>
  <c r="O364" i="1" a="1"/>
  <c r="O364" i="1" s="1"/>
  <c r="L371" i="1" a="1"/>
  <c r="L371" i="1" s="1"/>
  <c r="L370" i="1" a="1"/>
  <c r="L370" i="1" s="1"/>
  <c r="L369" i="1" a="1"/>
  <c r="L369" i="1" s="1"/>
  <c r="L367" i="1" a="1"/>
  <c r="L367" i="1" s="1"/>
  <c r="L366" i="1" a="1"/>
  <c r="L366" i="1" s="1"/>
  <c r="L365" i="1" a="1"/>
  <c r="L365" i="1" s="1"/>
  <c r="L364" i="1" a="1"/>
  <c r="L364" i="1" s="1"/>
  <c r="J371" i="1" a="1"/>
  <c r="J371" i="1" s="1"/>
  <c r="J370" i="1" a="1"/>
  <c r="J370" i="1" s="1"/>
  <c r="J369" i="1" a="1"/>
  <c r="J369" i="1" s="1"/>
  <c r="J367" i="1" a="1"/>
  <c r="J367" i="1" s="1"/>
  <c r="J366" i="1" a="1"/>
  <c r="J366" i="1" s="1"/>
  <c r="J365" i="1" a="1"/>
  <c r="J365" i="1" s="1"/>
  <c r="J364" i="1" a="1"/>
  <c r="J364" i="1" s="1"/>
  <c r="H365" i="1" a="1"/>
  <c r="H365" i="1" s="1"/>
  <c r="H366" i="1" a="1"/>
  <c r="H366" i="1" s="1"/>
  <c r="H367" i="1" a="1"/>
  <c r="H367" i="1" s="1"/>
  <c r="H369" i="1" a="1"/>
  <c r="H369" i="1" s="1"/>
  <c r="H370" i="1" a="1"/>
  <c r="H370" i="1" s="1"/>
  <c r="H371" i="1" a="1"/>
  <c r="H371" i="1" s="1"/>
  <c r="H364" i="1" a="1"/>
  <c r="H364" i="1" s="1"/>
  <c r="AG361" i="1" a="1"/>
  <c r="AG361" i="1" s="1"/>
  <c r="AG358" i="1" a="1"/>
  <c r="AG358" i="1" s="1"/>
  <c r="AG357" i="1" a="1"/>
  <c r="AG357" i="1" s="1"/>
  <c r="AE361" i="1" a="1"/>
  <c r="AE361" i="1" s="1"/>
  <c r="AE358" i="1" a="1"/>
  <c r="AE358" i="1" s="1"/>
  <c r="AE357" i="1" a="1"/>
  <c r="AE357" i="1" s="1"/>
  <c r="AC361" i="1" a="1"/>
  <c r="AC361" i="1" s="1"/>
  <c r="AC358" i="1" a="1"/>
  <c r="AC358" i="1" s="1"/>
  <c r="AC357" i="1" a="1"/>
  <c r="AC357" i="1" s="1"/>
  <c r="Z361" i="1" a="1"/>
  <c r="Z361" i="1" s="1"/>
  <c r="Z358" i="1" a="1"/>
  <c r="Z358" i="1" s="1"/>
  <c r="Z357" i="1" a="1"/>
  <c r="Z357" i="1" s="1"/>
  <c r="X361" i="1" a="1"/>
  <c r="X361" i="1" s="1"/>
  <c r="X358" i="1" a="1"/>
  <c r="X358" i="1" s="1"/>
  <c r="X357" i="1" a="1"/>
  <c r="X357" i="1" s="1"/>
  <c r="V361" i="1" a="1"/>
  <c r="V361" i="1" s="1"/>
  <c r="V358" i="1" a="1"/>
  <c r="V358" i="1" s="1"/>
  <c r="V357" i="1" a="1"/>
  <c r="V357" i="1" s="1"/>
  <c r="S361" i="1" a="1"/>
  <c r="S361" i="1" s="1"/>
  <c r="S358" i="1" a="1"/>
  <c r="S358" i="1" s="1"/>
  <c r="S357" i="1" a="1"/>
  <c r="S357" i="1" s="1"/>
  <c r="Q361" i="1" a="1"/>
  <c r="Q361" i="1" s="1"/>
  <c r="Q358" i="1" a="1"/>
  <c r="Q358" i="1" s="1"/>
  <c r="Q357" i="1" a="1"/>
  <c r="Q357" i="1" s="1"/>
  <c r="O361" i="1" a="1"/>
  <c r="O361" i="1" s="1"/>
  <c r="O358" i="1" a="1"/>
  <c r="O358" i="1" s="1"/>
  <c r="O357" i="1" a="1"/>
  <c r="O357" i="1" s="1"/>
  <c r="L361" i="1" a="1"/>
  <c r="L361" i="1" s="1"/>
  <c r="L358" i="1" a="1"/>
  <c r="L358" i="1" s="1"/>
  <c r="L357" i="1" a="1"/>
  <c r="L357" i="1" s="1"/>
  <c r="J361" i="1" a="1"/>
  <c r="J361" i="1" s="1"/>
  <c r="J358" i="1" a="1"/>
  <c r="J358" i="1" s="1"/>
  <c r="J357" i="1" a="1"/>
  <c r="J357" i="1" s="1"/>
  <c r="H358" i="1" a="1"/>
  <c r="H358" i="1" s="1"/>
  <c r="H361" i="1" a="1"/>
  <c r="H361" i="1" s="1"/>
  <c r="H357" i="1" a="1"/>
  <c r="H357" i="1" s="1"/>
  <c r="K363" i="1"/>
  <c r="L363" i="1"/>
  <c r="N363" i="1"/>
  <c r="P363" i="1"/>
  <c r="Q363" i="1"/>
  <c r="R363" i="1"/>
  <c r="S363" i="1"/>
  <c r="U363" i="1"/>
  <c r="V363" i="1"/>
  <c r="W363" i="1"/>
  <c r="X363" i="1"/>
  <c r="Y363" i="1"/>
  <c r="Z363" i="1"/>
  <c r="AB363" i="1"/>
  <c r="AC363" i="1"/>
  <c r="AD363" i="1"/>
  <c r="AE363" i="1"/>
  <c r="AF363" i="1"/>
  <c r="AG362" i="1" a="1"/>
  <c r="AG362" i="1" s="1"/>
  <c r="AF362" i="1" a="1"/>
  <c r="AF362" i="1" s="1"/>
  <c r="AE362" i="1" a="1"/>
  <c r="AE362" i="1" s="1"/>
  <c r="AD362" i="1" a="1"/>
  <c r="AD362" i="1" s="1"/>
  <c r="AC362" i="1" a="1"/>
  <c r="AC362" i="1" s="1"/>
  <c r="AB362" i="1" a="1"/>
  <c r="AB362" i="1" s="1"/>
  <c r="Z362" i="1" a="1"/>
  <c r="Z362" i="1" s="1"/>
  <c r="Y362" i="1" a="1"/>
  <c r="Y362" i="1" s="1"/>
  <c r="X362" i="1" a="1"/>
  <c r="X362" i="1" s="1"/>
  <c r="W362" i="1" a="1"/>
  <c r="W362" i="1" s="1"/>
  <c r="V362" i="1" a="1"/>
  <c r="V362" i="1" s="1"/>
  <c r="U362" i="1" a="1"/>
  <c r="U362" i="1" s="1"/>
  <c r="S362" i="1" a="1"/>
  <c r="S362" i="1" s="1"/>
  <c r="R362" i="1" a="1"/>
  <c r="R362" i="1" s="1"/>
  <c r="Q362" i="1" a="1"/>
  <c r="Q362" i="1" s="1"/>
  <c r="P362" i="1" a="1"/>
  <c r="P362" i="1" s="1"/>
  <c r="O362" i="1" a="1"/>
  <c r="O362" i="1" s="1"/>
  <c r="N362" i="1" a="1"/>
  <c r="N362" i="1" s="1"/>
  <c r="L362" i="1" a="1"/>
  <c r="L362" i="1" s="1"/>
  <c r="K362" i="1" a="1"/>
  <c r="K362" i="1" s="1"/>
  <c r="I362" i="1" a="1"/>
  <c r="I362" i="1" s="1"/>
  <c r="H362" i="1" a="1"/>
  <c r="H362" i="1" s="1"/>
  <c r="G362" i="1" a="1"/>
  <c r="G362" i="1" s="1"/>
  <c r="I356" i="1" a="1"/>
  <c r="K356" i="1" a="1"/>
  <c r="N356" i="1" a="1"/>
  <c r="P356" i="1" a="1"/>
  <c r="Q356" i="1" a="1"/>
  <c r="R356" i="1" a="1"/>
  <c r="S356" i="1" a="1"/>
  <c r="U356" i="1" a="1"/>
  <c r="V356" i="1" a="1"/>
  <c r="W356" i="1" a="1"/>
  <c r="X356" i="1" a="1"/>
  <c r="Y356" i="1" a="1"/>
  <c r="Z356" i="1" a="1"/>
  <c r="AB356" i="1" a="1"/>
  <c r="AC356" i="1" a="1"/>
  <c r="AD356" i="1" a="1"/>
  <c r="AE356" i="1" a="1"/>
  <c r="AF356" i="1" a="1"/>
  <c r="AG356" i="1" a="1"/>
  <c r="AG355" i="1" a="1"/>
  <c r="AG355" i="1" s="1"/>
  <c r="AG353" i="1" s="1"/>
  <c r="AE355" i="1" a="1"/>
  <c r="AE355" i="1" s="1"/>
  <c r="AE353" i="1" s="1"/>
  <c r="AC355" i="1" a="1"/>
  <c r="AC355" i="1" s="1"/>
  <c r="AC353" i="1" s="1"/>
  <c r="Z355" i="1" a="1"/>
  <c r="Z355" i="1" s="1"/>
  <c r="Z353" i="1" s="1"/>
  <c r="X355" i="1" a="1"/>
  <c r="X355" i="1" s="1"/>
  <c r="X353" i="1" s="1"/>
  <c r="V355" i="1" a="1"/>
  <c r="V355" i="1" s="1"/>
  <c r="V353" i="1" s="1"/>
  <c r="S355" i="1" a="1"/>
  <c r="S355" i="1" s="1"/>
  <c r="S353" i="1" s="1"/>
  <c r="Q355" i="1" a="1"/>
  <c r="Q355" i="1" s="1"/>
  <c r="Q353" i="1" s="1"/>
  <c r="O355" i="1" a="1"/>
  <c r="O355" i="1" s="1"/>
  <c r="O353" i="1" s="1"/>
  <c r="L355" i="1" a="1"/>
  <c r="L355" i="1" s="1"/>
  <c r="L353" i="1" s="1"/>
  <c r="J355" i="1" a="1"/>
  <c r="J355" i="1" s="1"/>
  <c r="J353" i="1" s="1"/>
  <c r="H355" i="1" a="1"/>
  <c r="H355" i="1" s="1"/>
  <c r="H353" i="1" s="1"/>
  <c r="S346" i="1"/>
  <c r="AG343" i="1" a="1"/>
  <c r="AG343" i="1" s="1"/>
  <c r="AF343" i="1" a="1"/>
  <c r="AF343" i="1" s="1"/>
  <c r="AG342" i="1" a="1"/>
  <c r="AG342" i="1" s="1"/>
  <c r="AF342" i="1" a="1"/>
  <c r="AF342" i="1" s="1"/>
  <c r="AG341" i="1" a="1"/>
  <c r="AG341" i="1" s="1"/>
  <c r="AF341" i="1" a="1"/>
  <c r="AF341" i="1" s="1"/>
  <c r="AG340" i="1" a="1"/>
  <c r="AG340" i="1" s="1"/>
  <c r="AF340" i="1" a="1"/>
  <c r="AF340" i="1" s="1"/>
  <c r="AG339" i="1" a="1"/>
  <c r="AG339" i="1" s="1"/>
  <c r="AF339" i="1" a="1"/>
  <c r="AF339" i="1" s="1"/>
  <c r="AG338" i="1" a="1"/>
  <c r="AG338" i="1" s="1"/>
  <c r="AF338" i="1" a="1"/>
  <c r="AF338" i="1" s="1"/>
  <c r="AG337" i="1" a="1"/>
  <c r="AG337" i="1" s="1"/>
  <c r="AF337" i="1" a="1"/>
  <c r="AF337" i="1" s="1"/>
  <c r="AG336" i="1" a="1"/>
  <c r="AG336" i="1" s="1"/>
  <c r="AF336" i="1" a="1"/>
  <c r="AF336" i="1" s="1"/>
  <c r="AG335" i="1" a="1"/>
  <c r="AG335" i="1" s="1"/>
  <c r="AF335" i="1" a="1"/>
  <c r="AF335" i="1" s="1"/>
  <c r="AG334" i="1" a="1"/>
  <c r="AG334" i="1" s="1"/>
  <c r="AF334" i="1" a="1"/>
  <c r="AF334" i="1" s="1"/>
  <c r="AG333" i="1" a="1"/>
  <c r="AG333" i="1" s="1"/>
  <c r="AF333" i="1" a="1"/>
  <c r="AF333" i="1" s="1"/>
  <c r="AE343" i="1" a="1"/>
  <c r="AE343" i="1" s="1"/>
  <c r="AD343" i="1" a="1"/>
  <c r="AD343" i="1" s="1"/>
  <c r="AE342" i="1" a="1"/>
  <c r="AE342" i="1" s="1"/>
  <c r="AD342" i="1" a="1"/>
  <c r="AD342" i="1" s="1"/>
  <c r="AE341" i="1" a="1"/>
  <c r="AE341" i="1" s="1"/>
  <c r="AD341" i="1" a="1"/>
  <c r="AD341" i="1" s="1"/>
  <c r="AE340" i="1" a="1"/>
  <c r="AE340" i="1" s="1"/>
  <c r="AD340" i="1" a="1"/>
  <c r="AD340" i="1" s="1"/>
  <c r="AE339" i="1" a="1"/>
  <c r="AE339" i="1" s="1"/>
  <c r="AD339" i="1" a="1"/>
  <c r="AD339" i="1" s="1"/>
  <c r="AE338" i="1" a="1"/>
  <c r="AE338" i="1" s="1"/>
  <c r="AD338" i="1" a="1"/>
  <c r="AD338" i="1" s="1"/>
  <c r="AE337" i="1" a="1"/>
  <c r="AE337" i="1" s="1"/>
  <c r="AD337" i="1" a="1"/>
  <c r="AD337" i="1" s="1"/>
  <c r="AE336" i="1" a="1"/>
  <c r="AE336" i="1" s="1"/>
  <c r="AD336" i="1" a="1"/>
  <c r="AD336" i="1" s="1"/>
  <c r="AE335" i="1" a="1"/>
  <c r="AE335" i="1" s="1"/>
  <c r="AD335" i="1" a="1"/>
  <c r="AD335" i="1" s="1"/>
  <c r="AE334" i="1" a="1"/>
  <c r="AE334" i="1" s="1"/>
  <c r="AD334" i="1" a="1"/>
  <c r="AD334" i="1" s="1"/>
  <c r="AE333" i="1" a="1"/>
  <c r="AE333" i="1" s="1"/>
  <c r="AD333" i="1" a="1"/>
  <c r="AD333" i="1" s="1"/>
  <c r="AC343" i="1" a="1"/>
  <c r="AC343" i="1" s="1"/>
  <c r="AB343" i="1" a="1"/>
  <c r="AB343" i="1" s="1"/>
  <c r="AC342" i="1" a="1"/>
  <c r="AC342" i="1" s="1"/>
  <c r="AB342" i="1" a="1"/>
  <c r="AB342" i="1" s="1"/>
  <c r="AC341" i="1" a="1"/>
  <c r="AC341" i="1" s="1"/>
  <c r="AB341" i="1" a="1"/>
  <c r="AB341" i="1" s="1"/>
  <c r="AC340" i="1" a="1"/>
  <c r="AC340" i="1" s="1"/>
  <c r="AB340" i="1" a="1"/>
  <c r="AB340" i="1" s="1"/>
  <c r="AC339" i="1" a="1"/>
  <c r="AC339" i="1" s="1"/>
  <c r="AB339" i="1" a="1"/>
  <c r="AB339" i="1" s="1"/>
  <c r="AC338" i="1" a="1"/>
  <c r="AC338" i="1" s="1"/>
  <c r="AB338" i="1" a="1"/>
  <c r="AB338" i="1" s="1"/>
  <c r="AC337" i="1" a="1"/>
  <c r="AC337" i="1" s="1"/>
  <c r="AB337" i="1" a="1"/>
  <c r="AB337" i="1" s="1"/>
  <c r="AC336" i="1" a="1"/>
  <c r="AC336" i="1" s="1"/>
  <c r="AB336" i="1" a="1"/>
  <c r="AB336" i="1" s="1"/>
  <c r="AC335" i="1" a="1"/>
  <c r="AC335" i="1" s="1"/>
  <c r="AB335" i="1" a="1"/>
  <c r="AB335" i="1" s="1"/>
  <c r="AC334" i="1" a="1"/>
  <c r="AC334" i="1" s="1"/>
  <c r="AB334" i="1" a="1"/>
  <c r="AB334" i="1" s="1"/>
  <c r="AC333" i="1" a="1"/>
  <c r="AC333" i="1" s="1"/>
  <c r="AB333" i="1" a="1"/>
  <c r="AB333" i="1" s="1"/>
  <c r="Z343" i="1" a="1"/>
  <c r="Z343" i="1" s="1"/>
  <c r="Y343" i="1" a="1"/>
  <c r="Y343" i="1" s="1"/>
  <c r="Z342" i="1" a="1"/>
  <c r="Z342" i="1" s="1"/>
  <c r="Y342" i="1" a="1"/>
  <c r="Y342" i="1" s="1"/>
  <c r="Z341" i="1" a="1"/>
  <c r="Z341" i="1" s="1"/>
  <c r="Y341" i="1" a="1"/>
  <c r="Y341" i="1" s="1"/>
  <c r="Z340" i="1" a="1"/>
  <c r="Z340" i="1" s="1"/>
  <c r="Y340" i="1" a="1"/>
  <c r="Y340" i="1" s="1"/>
  <c r="Z339" i="1" a="1"/>
  <c r="Z339" i="1" s="1"/>
  <c r="Y339" i="1" a="1"/>
  <c r="Y339" i="1" s="1"/>
  <c r="Z338" i="1" a="1"/>
  <c r="Z338" i="1" s="1"/>
  <c r="Y338" i="1" a="1"/>
  <c r="Y338" i="1" s="1"/>
  <c r="Z337" i="1" a="1"/>
  <c r="Z337" i="1" s="1"/>
  <c r="Y337" i="1" a="1"/>
  <c r="Y337" i="1" s="1"/>
  <c r="Z336" i="1" a="1"/>
  <c r="Z336" i="1" s="1"/>
  <c r="Y336" i="1" a="1"/>
  <c r="Y336" i="1" s="1"/>
  <c r="Z335" i="1" a="1"/>
  <c r="Z335" i="1" s="1"/>
  <c r="Y335" i="1" a="1"/>
  <c r="Y335" i="1" s="1"/>
  <c r="Z334" i="1" a="1"/>
  <c r="Z334" i="1" s="1"/>
  <c r="Y334" i="1" a="1"/>
  <c r="Y334" i="1" s="1"/>
  <c r="Z333" i="1" a="1"/>
  <c r="Z333" i="1" s="1"/>
  <c r="Y333" i="1" a="1"/>
  <c r="Y333" i="1" s="1"/>
  <c r="X343" i="1" a="1"/>
  <c r="X343" i="1" s="1"/>
  <c r="W343" i="1" a="1"/>
  <c r="W343" i="1" s="1"/>
  <c r="X342" i="1" a="1"/>
  <c r="X342" i="1" s="1"/>
  <c r="W342" i="1" a="1"/>
  <c r="W342" i="1" s="1"/>
  <c r="X341" i="1" a="1"/>
  <c r="X341" i="1" s="1"/>
  <c r="W341" i="1" a="1"/>
  <c r="W341" i="1" s="1"/>
  <c r="X340" i="1" a="1"/>
  <c r="X340" i="1" s="1"/>
  <c r="W340" i="1" a="1"/>
  <c r="W340" i="1" s="1"/>
  <c r="X339" i="1" a="1"/>
  <c r="X339" i="1" s="1"/>
  <c r="W339" i="1" a="1"/>
  <c r="W339" i="1" s="1"/>
  <c r="X338" i="1" a="1"/>
  <c r="X338" i="1" s="1"/>
  <c r="W338" i="1" a="1"/>
  <c r="W338" i="1" s="1"/>
  <c r="X337" i="1" a="1"/>
  <c r="X337" i="1" s="1"/>
  <c r="W337" i="1" a="1"/>
  <c r="W337" i="1" s="1"/>
  <c r="X336" i="1" a="1"/>
  <c r="X336" i="1" s="1"/>
  <c r="W336" i="1" a="1"/>
  <c r="W336" i="1" s="1"/>
  <c r="X335" i="1" a="1"/>
  <c r="X335" i="1" s="1"/>
  <c r="W335" i="1" a="1"/>
  <c r="W335" i="1" s="1"/>
  <c r="X334" i="1" a="1"/>
  <c r="X334" i="1" s="1"/>
  <c r="W334" i="1" a="1"/>
  <c r="W334" i="1" s="1"/>
  <c r="X333" i="1" a="1"/>
  <c r="X333" i="1" s="1"/>
  <c r="W333" i="1" a="1"/>
  <c r="W333" i="1" s="1"/>
  <c r="V343" i="1" a="1"/>
  <c r="V343" i="1" s="1"/>
  <c r="U343" i="1" a="1"/>
  <c r="U343" i="1" s="1"/>
  <c r="V342" i="1" a="1"/>
  <c r="V342" i="1" s="1"/>
  <c r="U342" i="1" a="1"/>
  <c r="U342" i="1" s="1"/>
  <c r="V341" i="1" a="1"/>
  <c r="V341" i="1" s="1"/>
  <c r="U341" i="1" a="1"/>
  <c r="U341" i="1" s="1"/>
  <c r="V340" i="1" a="1"/>
  <c r="V340" i="1" s="1"/>
  <c r="U340" i="1" a="1"/>
  <c r="U340" i="1" s="1"/>
  <c r="V339" i="1" a="1"/>
  <c r="V339" i="1" s="1"/>
  <c r="U339" i="1" a="1"/>
  <c r="U339" i="1" s="1"/>
  <c r="V338" i="1" a="1"/>
  <c r="V338" i="1" s="1"/>
  <c r="U338" i="1" a="1"/>
  <c r="U338" i="1" s="1"/>
  <c r="V337" i="1" a="1"/>
  <c r="V337" i="1" s="1"/>
  <c r="U337" i="1" a="1"/>
  <c r="U337" i="1" s="1"/>
  <c r="V336" i="1" a="1"/>
  <c r="V336" i="1" s="1"/>
  <c r="U336" i="1" a="1"/>
  <c r="U336" i="1" s="1"/>
  <c r="V335" i="1" a="1"/>
  <c r="V335" i="1" s="1"/>
  <c r="U335" i="1" a="1"/>
  <c r="U335" i="1" s="1"/>
  <c r="V334" i="1" a="1"/>
  <c r="V334" i="1" s="1"/>
  <c r="U334" i="1" a="1"/>
  <c r="U334" i="1" s="1"/>
  <c r="V333" i="1" a="1"/>
  <c r="V333" i="1" s="1"/>
  <c r="U333" i="1" a="1"/>
  <c r="U333" i="1" s="1"/>
  <c r="S343" i="1" a="1"/>
  <c r="S343" i="1" s="1"/>
  <c r="R343" i="1" a="1"/>
  <c r="R343" i="1" s="1"/>
  <c r="S342" i="1" a="1"/>
  <c r="S342" i="1" s="1"/>
  <c r="R342" i="1" a="1"/>
  <c r="R342" i="1" s="1"/>
  <c r="S341" i="1" a="1"/>
  <c r="S341" i="1" s="1"/>
  <c r="R341" i="1" a="1"/>
  <c r="R341" i="1" s="1"/>
  <c r="S340" i="1" a="1"/>
  <c r="S340" i="1" s="1"/>
  <c r="R340" i="1" a="1"/>
  <c r="R340" i="1" s="1"/>
  <c r="S339" i="1" a="1"/>
  <c r="S339" i="1" s="1"/>
  <c r="R339" i="1" a="1"/>
  <c r="R339" i="1" s="1"/>
  <c r="S338" i="1" a="1"/>
  <c r="S338" i="1" s="1"/>
  <c r="R338" i="1" a="1"/>
  <c r="R338" i="1" s="1"/>
  <c r="S337" i="1" a="1"/>
  <c r="S337" i="1" s="1"/>
  <c r="R337" i="1" a="1"/>
  <c r="R337" i="1" s="1"/>
  <c r="S336" i="1" a="1"/>
  <c r="S336" i="1" s="1"/>
  <c r="R336" i="1" a="1"/>
  <c r="R336" i="1" s="1"/>
  <c r="S335" i="1" a="1"/>
  <c r="S335" i="1" s="1"/>
  <c r="R335" i="1" a="1"/>
  <c r="R335" i="1" s="1"/>
  <c r="S334" i="1" a="1"/>
  <c r="S334" i="1" s="1"/>
  <c r="R334" i="1" a="1"/>
  <c r="R334" i="1" s="1"/>
  <c r="S333" i="1" a="1"/>
  <c r="S333" i="1" s="1"/>
  <c r="R333" i="1" a="1"/>
  <c r="R333" i="1" s="1"/>
  <c r="Q343" i="1" a="1"/>
  <c r="Q343" i="1" s="1"/>
  <c r="P343" i="1" a="1"/>
  <c r="P343" i="1" s="1"/>
  <c r="Q342" i="1" a="1"/>
  <c r="Q342" i="1" s="1"/>
  <c r="P342" i="1" a="1"/>
  <c r="P342" i="1" s="1"/>
  <c r="Q341" i="1" a="1"/>
  <c r="Q341" i="1" s="1"/>
  <c r="P341" i="1" a="1"/>
  <c r="P341" i="1" s="1"/>
  <c r="Q340" i="1" a="1"/>
  <c r="Q340" i="1" s="1"/>
  <c r="P340" i="1" a="1"/>
  <c r="P340" i="1" s="1"/>
  <c r="Q339" i="1" a="1"/>
  <c r="Q339" i="1" s="1"/>
  <c r="P339" i="1" a="1"/>
  <c r="P339" i="1" s="1"/>
  <c r="Q338" i="1" a="1"/>
  <c r="Q338" i="1" s="1"/>
  <c r="P338" i="1" a="1"/>
  <c r="P338" i="1" s="1"/>
  <c r="Q337" i="1" a="1"/>
  <c r="Q337" i="1" s="1"/>
  <c r="P337" i="1" a="1"/>
  <c r="P337" i="1" s="1"/>
  <c r="Q336" i="1" a="1"/>
  <c r="Q336" i="1" s="1"/>
  <c r="P336" i="1" a="1"/>
  <c r="P336" i="1" s="1"/>
  <c r="Q335" i="1" a="1"/>
  <c r="Q335" i="1" s="1"/>
  <c r="P335" i="1" a="1"/>
  <c r="P335" i="1" s="1"/>
  <c r="Q334" i="1" a="1"/>
  <c r="Q334" i="1" s="1"/>
  <c r="P334" i="1" a="1"/>
  <c r="P334" i="1" s="1"/>
  <c r="Q333" i="1" a="1"/>
  <c r="Q333" i="1" s="1"/>
  <c r="P333" i="1" a="1"/>
  <c r="P333" i="1" s="1"/>
  <c r="O343" i="1" a="1"/>
  <c r="O343" i="1" s="1"/>
  <c r="N343" i="1" a="1"/>
  <c r="N343" i="1" s="1"/>
  <c r="O342" i="1" a="1"/>
  <c r="O342" i="1" s="1"/>
  <c r="N342" i="1" a="1"/>
  <c r="N342" i="1" s="1"/>
  <c r="O341" i="1" a="1"/>
  <c r="O341" i="1" s="1"/>
  <c r="N341" i="1" a="1"/>
  <c r="N341" i="1" s="1"/>
  <c r="O340" i="1" a="1"/>
  <c r="O340" i="1" s="1"/>
  <c r="N340" i="1" a="1"/>
  <c r="N340" i="1" s="1"/>
  <c r="O339" i="1" a="1"/>
  <c r="O339" i="1" s="1"/>
  <c r="N339" i="1" a="1"/>
  <c r="N339" i="1" s="1"/>
  <c r="O338" i="1" a="1"/>
  <c r="O338" i="1" s="1"/>
  <c r="N338" i="1" a="1"/>
  <c r="N338" i="1" s="1"/>
  <c r="O337" i="1" a="1"/>
  <c r="O337" i="1" s="1"/>
  <c r="N337" i="1" a="1"/>
  <c r="N337" i="1" s="1"/>
  <c r="O336" i="1" a="1"/>
  <c r="O336" i="1" s="1"/>
  <c r="N336" i="1" a="1"/>
  <c r="N336" i="1" s="1"/>
  <c r="O335" i="1" a="1"/>
  <c r="O335" i="1" s="1"/>
  <c r="N335" i="1" a="1"/>
  <c r="N335" i="1" s="1"/>
  <c r="O334" i="1" a="1"/>
  <c r="O334" i="1" s="1"/>
  <c r="N334" i="1" a="1"/>
  <c r="N334" i="1" s="1"/>
  <c r="O333" i="1" a="1"/>
  <c r="O333" i="1" s="1"/>
  <c r="N333" i="1" a="1"/>
  <c r="N333" i="1" s="1"/>
  <c r="L343" i="1" a="1"/>
  <c r="L343" i="1" s="1"/>
  <c r="K343" i="1" a="1"/>
  <c r="K343" i="1" s="1"/>
  <c r="L342" i="1" a="1"/>
  <c r="L342" i="1" s="1"/>
  <c r="K342" i="1" a="1"/>
  <c r="K342" i="1" s="1"/>
  <c r="L341" i="1" a="1"/>
  <c r="L341" i="1" s="1"/>
  <c r="K341" i="1" a="1"/>
  <c r="K341" i="1" s="1"/>
  <c r="L340" i="1" a="1"/>
  <c r="L340" i="1" s="1"/>
  <c r="K340" i="1" a="1"/>
  <c r="K340" i="1" s="1"/>
  <c r="L339" i="1" a="1"/>
  <c r="L339" i="1" s="1"/>
  <c r="K339" i="1" a="1"/>
  <c r="K339" i="1" s="1"/>
  <c r="L338" i="1" a="1"/>
  <c r="L338" i="1" s="1"/>
  <c r="K338" i="1" a="1"/>
  <c r="K338" i="1" s="1"/>
  <c r="L337" i="1" a="1"/>
  <c r="L337" i="1" s="1"/>
  <c r="K337" i="1" a="1"/>
  <c r="K337" i="1" s="1"/>
  <c r="L336" i="1" a="1"/>
  <c r="L336" i="1" s="1"/>
  <c r="K336" i="1" a="1"/>
  <c r="K336" i="1" s="1"/>
  <c r="L335" i="1" a="1"/>
  <c r="L335" i="1" s="1"/>
  <c r="K335" i="1" a="1"/>
  <c r="K335" i="1" s="1"/>
  <c r="L334" i="1" a="1"/>
  <c r="L334" i="1" s="1"/>
  <c r="K334" i="1" a="1"/>
  <c r="K334" i="1" s="1"/>
  <c r="L333" i="1" a="1"/>
  <c r="L333" i="1" s="1"/>
  <c r="K333" i="1" a="1"/>
  <c r="K333" i="1" s="1"/>
  <c r="J343" i="1" a="1"/>
  <c r="J343" i="1" s="1"/>
  <c r="I343" i="1" a="1"/>
  <c r="I343" i="1" s="1"/>
  <c r="J342" i="1" a="1"/>
  <c r="J342" i="1" s="1"/>
  <c r="I342" i="1" a="1"/>
  <c r="I342" i="1" s="1"/>
  <c r="J341" i="1" a="1"/>
  <c r="J341" i="1" s="1"/>
  <c r="I341" i="1" a="1"/>
  <c r="I341" i="1" s="1"/>
  <c r="J340" i="1" a="1"/>
  <c r="J340" i="1" s="1"/>
  <c r="I340" i="1" a="1"/>
  <c r="I340" i="1" s="1"/>
  <c r="J339" i="1" a="1"/>
  <c r="J339" i="1" s="1"/>
  <c r="I339" i="1" a="1"/>
  <c r="I339" i="1" s="1"/>
  <c r="J338" i="1" a="1"/>
  <c r="J338" i="1" s="1"/>
  <c r="I338" i="1" a="1"/>
  <c r="I338" i="1" s="1"/>
  <c r="J337" i="1" a="1"/>
  <c r="J337" i="1" s="1"/>
  <c r="I337" i="1" a="1"/>
  <c r="I337" i="1" s="1"/>
  <c r="J336" i="1" a="1"/>
  <c r="J336" i="1" s="1"/>
  <c r="I336" i="1" a="1"/>
  <c r="I336" i="1" s="1"/>
  <c r="J335" i="1" a="1"/>
  <c r="J335" i="1" s="1"/>
  <c r="I335" i="1" a="1"/>
  <c r="I335" i="1" s="1"/>
  <c r="J334" i="1" a="1"/>
  <c r="J334" i="1" s="1"/>
  <c r="I334" i="1" a="1"/>
  <c r="I334" i="1" s="1"/>
  <c r="J333" i="1" a="1"/>
  <c r="J333" i="1" s="1"/>
  <c r="I333" i="1" a="1"/>
  <c r="I333" i="1" s="1"/>
  <c r="G334" i="1" a="1"/>
  <c r="G334" i="1" s="1"/>
  <c r="H334" i="1" a="1"/>
  <c r="H334" i="1" s="1"/>
  <c r="G335" i="1" a="1"/>
  <c r="G335" i="1" s="1"/>
  <c r="H335" i="1" a="1"/>
  <c r="H335" i="1" s="1"/>
  <c r="G336" i="1" a="1"/>
  <c r="G336" i="1" s="1"/>
  <c r="H336" i="1" a="1"/>
  <c r="H336" i="1" s="1"/>
  <c r="G337" i="1" a="1"/>
  <c r="G337" i="1" s="1"/>
  <c r="H337" i="1" a="1"/>
  <c r="H337" i="1" s="1"/>
  <c r="G338" i="1" a="1"/>
  <c r="G338" i="1" s="1"/>
  <c r="H338" i="1" a="1"/>
  <c r="H338" i="1" s="1"/>
  <c r="G339" i="1" a="1"/>
  <c r="G339" i="1" s="1"/>
  <c r="H339" i="1" a="1"/>
  <c r="H339" i="1" s="1"/>
  <c r="G340" i="1" a="1"/>
  <c r="G340" i="1" s="1"/>
  <c r="H340" i="1" a="1"/>
  <c r="H340" i="1" s="1"/>
  <c r="G341" i="1" a="1"/>
  <c r="G341" i="1" s="1"/>
  <c r="H341" i="1" a="1"/>
  <c r="H341" i="1" s="1"/>
  <c r="G342" i="1" a="1"/>
  <c r="G342" i="1" s="1"/>
  <c r="H342" i="1" a="1"/>
  <c r="H342" i="1" s="1"/>
  <c r="G343" i="1" a="1"/>
  <c r="G343" i="1" s="1"/>
  <c r="H343" i="1" a="1"/>
  <c r="H343" i="1" s="1"/>
  <c r="H333" i="1" a="1"/>
  <c r="H333" i="1" s="1"/>
  <c r="G333" i="1" a="1"/>
  <c r="G333" i="1" s="1"/>
  <c r="AG330" i="1" a="1"/>
  <c r="AG330" i="1" s="1"/>
  <c r="AF330" i="1" a="1"/>
  <c r="AF330" i="1" s="1"/>
  <c r="AG329" i="1" a="1"/>
  <c r="AG329" i="1" s="1"/>
  <c r="AF329" i="1" a="1"/>
  <c r="AF329" i="1" s="1"/>
  <c r="AG328" i="1" a="1"/>
  <c r="AG328" i="1" s="1"/>
  <c r="AF328" i="1" a="1"/>
  <c r="AF328" i="1" s="1"/>
  <c r="AG327" i="1" a="1"/>
  <c r="AG327" i="1" s="1"/>
  <c r="AF327" i="1" a="1"/>
  <c r="AF327" i="1" s="1"/>
  <c r="AG326" i="1" a="1"/>
  <c r="AG326" i="1" s="1"/>
  <c r="AF326" i="1" a="1"/>
  <c r="AF326" i="1" s="1"/>
  <c r="AG325" i="1" a="1"/>
  <c r="AG325" i="1" s="1"/>
  <c r="AF325" i="1" a="1"/>
  <c r="AF325" i="1" s="1"/>
  <c r="AG324" i="1" a="1"/>
  <c r="AG324" i="1" s="1"/>
  <c r="AF324" i="1" a="1"/>
  <c r="AF324" i="1" s="1"/>
  <c r="AG323" i="1" a="1"/>
  <c r="AG323" i="1" s="1"/>
  <c r="AF323" i="1" a="1"/>
  <c r="AF323" i="1" s="1"/>
  <c r="AG322" i="1" a="1"/>
  <c r="AG322" i="1" s="1"/>
  <c r="AF322" i="1" a="1"/>
  <c r="AF322" i="1" s="1"/>
  <c r="AG321" i="1" a="1"/>
  <c r="AG321" i="1" s="1"/>
  <c r="AF321" i="1" a="1"/>
  <c r="AF321" i="1" s="1"/>
  <c r="AG320" i="1" a="1"/>
  <c r="AG320" i="1" s="1"/>
  <c r="AF320" i="1" a="1"/>
  <c r="AF320" i="1" s="1"/>
  <c r="AG319" i="1" a="1"/>
  <c r="AG319" i="1" s="1"/>
  <c r="AF319" i="1" a="1"/>
  <c r="AF319" i="1" s="1"/>
  <c r="AE330" i="1" a="1"/>
  <c r="AE330" i="1" s="1"/>
  <c r="AD330" i="1" a="1"/>
  <c r="AD330" i="1" s="1"/>
  <c r="AE329" i="1" a="1"/>
  <c r="AE329" i="1" s="1"/>
  <c r="AD329" i="1" a="1"/>
  <c r="AD329" i="1" s="1"/>
  <c r="AE328" i="1" a="1"/>
  <c r="AE328" i="1" s="1"/>
  <c r="AD328" i="1" a="1"/>
  <c r="AD328" i="1" s="1"/>
  <c r="AE327" i="1" a="1"/>
  <c r="AE327" i="1" s="1"/>
  <c r="AD327" i="1" a="1"/>
  <c r="AD327" i="1" s="1"/>
  <c r="AE326" i="1" a="1"/>
  <c r="AE326" i="1" s="1"/>
  <c r="AD326" i="1" a="1"/>
  <c r="AD326" i="1" s="1"/>
  <c r="AE325" i="1" a="1"/>
  <c r="AE325" i="1" s="1"/>
  <c r="AD325" i="1" a="1"/>
  <c r="AD325" i="1" s="1"/>
  <c r="AE324" i="1" a="1"/>
  <c r="AE324" i="1" s="1"/>
  <c r="AD324" i="1" a="1"/>
  <c r="AD324" i="1" s="1"/>
  <c r="AE323" i="1" a="1"/>
  <c r="AE323" i="1" s="1"/>
  <c r="AD323" i="1" a="1"/>
  <c r="AD323" i="1" s="1"/>
  <c r="AE322" i="1" a="1"/>
  <c r="AE322" i="1" s="1"/>
  <c r="AD322" i="1" a="1"/>
  <c r="AD322" i="1" s="1"/>
  <c r="AE321" i="1" a="1"/>
  <c r="AE321" i="1" s="1"/>
  <c r="AD321" i="1" a="1"/>
  <c r="AD321" i="1" s="1"/>
  <c r="AE320" i="1" a="1"/>
  <c r="AE320" i="1" s="1"/>
  <c r="AD320" i="1" a="1"/>
  <c r="AD320" i="1" s="1"/>
  <c r="AE319" i="1" a="1"/>
  <c r="AE319" i="1" s="1"/>
  <c r="AD319" i="1" a="1"/>
  <c r="AD319" i="1" s="1"/>
  <c r="AC330" i="1" a="1"/>
  <c r="AC330" i="1" s="1"/>
  <c r="AB330" i="1" a="1"/>
  <c r="AB330" i="1" s="1"/>
  <c r="AC329" i="1" a="1"/>
  <c r="AC329" i="1" s="1"/>
  <c r="AB329" i="1" a="1"/>
  <c r="AB329" i="1" s="1"/>
  <c r="AC328" i="1" a="1"/>
  <c r="AC328" i="1" s="1"/>
  <c r="AB328" i="1" a="1"/>
  <c r="AB328" i="1" s="1"/>
  <c r="AC327" i="1" a="1"/>
  <c r="AC327" i="1" s="1"/>
  <c r="AB327" i="1" a="1"/>
  <c r="AB327" i="1" s="1"/>
  <c r="AC326" i="1" a="1"/>
  <c r="AC326" i="1" s="1"/>
  <c r="AB326" i="1" a="1"/>
  <c r="AB326" i="1" s="1"/>
  <c r="AC325" i="1" a="1"/>
  <c r="AC325" i="1" s="1"/>
  <c r="AB325" i="1" a="1"/>
  <c r="AB325" i="1" s="1"/>
  <c r="AC324" i="1" a="1"/>
  <c r="AC324" i="1" s="1"/>
  <c r="AB324" i="1" a="1"/>
  <c r="AB324" i="1" s="1"/>
  <c r="AC323" i="1" a="1"/>
  <c r="AC323" i="1" s="1"/>
  <c r="AB323" i="1" a="1"/>
  <c r="AB323" i="1" s="1"/>
  <c r="AC322" i="1" a="1"/>
  <c r="AC322" i="1" s="1"/>
  <c r="AB322" i="1" a="1"/>
  <c r="AB322" i="1" s="1"/>
  <c r="AC321" i="1" a="1"/>
  <c r="AC321" i="1" s="1"/>
  <c r="AB321" i="1" a="1"/>
  <c r="AB321" i="1" s="1"/>
  <c r="AC320" i="1" a="1"/>
  <c r="AC320" i="1" s="1"/>
  <c r="AB320" i="1" a="1"/>
  <c r="AB320" i="1" s="1"/>
  <c r="AC319" i="1" a="1"/>
  <c r="AC319" i="1" s="1"/>
  <c r="AB319" i="1" a="1"/>
  <c r="AB319" i="1" s="1"/>
  <c r="Z330" i="1" a="1"/>
  <c r="Z330" i="1" s="1"/>
  <c r="Y330" i="1" a="1"/>
  <c r="Y330" i="1" s="1"/>
  <c r="Z329" i="1" a="1"/>
  <c r="Z329" i="1" s="1"/>
  <c r="Y329" i="1" a="1"/>
  <c r="Y329" i="1" s="1"/>
  <c r="Z328" i="1" a="1"/>
  <c r="Z328" i="1" s="1"/>
  <c r="Y328" i="1" a="1"/>
  <c r="Y328" i="1" s="1"/>
  <c r="Z327" i="1" a="1"/>
  <c r="Z327" i="1" s="1"/>
  <c r="Y327" i="1" a="1"/>
  <c r="Y327" i="1" s="1"/>
  <c r="Z326" i="1" a="1"/>
  <c r="Z326" i="1" s="1"/>
  <c r="Y326" i="1" a="1"/>
  <c r="Y326" i="1" s="1"/>
  <c r="Z325" i="1" a="1"/>
  <c r="Z325" i="1" s="1"/>
  <c r="Y325" i="1" a="1"/>
  <c r="Y325" i="1" s="1"/>
  <c r="Z324" i="1" a="1"/>
  <c r="Z324" i="1" s="1"/>
  <c r="Y324" i="1" a="1"/>
  <c r="Y324" i="1" s="1"/>
  <c r="Z323" i="1" a="1"/>
  <c r="Z323" i="1" s="1"/>
  <c r="Y323" i="1" a="1"/>
  <c r="Y323" i="1" s="1"/>
  <c r="Z322" i="1" a="1"/>
  <c r="Z322" i="1" s="1"/>
  <c r="Y322" i="1" a="1"/>
  <c r="Y322" i="1" s="1"/>
  <c r="Z321" i="1" a="1"/>
  <c r="Z321" i="1" s="1"/>
  <c r="Y321" i="1" a="1"/>
  <c r="Y321" i="1" s="1"/>
  <c r="Z320" i="1" a="1"/>
  <c r="Z320" i="1" s="1"/>
  <c r="Y320" i="1" a="1"/>
  <c r="Y320" i="1" s="1"/>
  <c r="Z319" i="1" a="1"/>
  <c r="Z319" i="1" s="1"/>
  <c r="Y319" i="1" a="1"/>
  <c r="Y319" i="1" s="1"/>
  <c r="X330" i="1" a="1"/>
  <c r="X330" i="1" s="1"/>
  <c r="W330" i="1" a="1"/>
  <c r="W330" i="1" s="1"/>
  <c r="X329" i="1" a="1"/>
  <c r="X329" i="1" s="1"/>
  <c r="W329" i="1" a="1"/>
  <c r="W329" i="1" s="1"/>
  <c r="X328" i="1" a="1"/>
  <c r="X328" i="1" s="1"/>
  <c r="W328" i="1" a="1"/>
  <c r="W328" i="1" s="1"/>
  <c r="X327" i="1" a="1"/>
  <c r="X327" i="1" s="1"/>
  <c r="W327" i="1" a="1"/>
  <c r="W327" i="1" s="1"/>
  <c r="X326" i="1" a="1"/>
  <c r="X326" i="1" s="1"/>
  <c r="W326" i="1" a="1"/>
  <c r="W326" i="1" s="1"/>
  <c r="X325" i="1" a="1"/>
  <c r="X325" i="1" s="1"/>
  <c r="W325" i="1" a="1"/>
  <c r="W325" i="1" s="1"/>
  <c r="X324" i="1" a="1"/>
  <c r="X324" i="1" s="1"/>
  <c r="W324" i="1" a="1"/>
  <c r="W324" i="1" s="1"/>
  <c r="X323" i="1" a="1"/>
  <c r="X323" i="1" s="1"/>
  <c r="W323" i="1" a="1"/>
  <c r="W323" i="1" s="1"/>
  <c r="X322" i="1" a="1"/>
  <c r="X322" i="1" s="1"/>
  <c r="W322" i="1" a="1"/>
  <c r="W322" i="1" s="1"/>
  <c r="X321" i="1" a="1"/>
  <c r="X321" i="1" s="1"/>
  <c r="W321" i="1" a="1"/>
  <c r="W321" i="1" s="1"/>
  <c r="X320" i="1" a="1"/>
  <c r="X320" i="1" s="1"/>
  <c r="W320" i="1" a="1"/>
  <c r="W320" i="1" s="1"/>
  <c r="X319" i="1" a="1"/>
  <c r="X319" i="1" s="1"/>
  <c r="W319" i="1" a="1"/>
  <c r="W319" i="1" s="1"/>
  <c r="V330" i="1" a="1"/>
  <c r="V330" i="1" s="1"/>
  <c r="U330" i="1" a="1"/>
  <c r="U330" i="1" s="1"/>
  <c r="V329" i="1" a="1"/>
  <c r="V329" i="1" s="1"/>
  <c r="U329" i="1" a="1"/>
  <c r="U329" i="1" s="1"/>
  <c r="V328" i="1" a="1"/>
  <c r="V328" i="1" s="1"/>
  <c r="U328" i="1" a="1"/>
  <c r="U328" i="1" s="1"/>
  <c r="V327" i="1" a="1"/>
  <c r="V327" i="1" s="1"/>
  <c r="U327" i="1" a="1"/>
  <c r="U327" i="1" s="1"/>
  <c r="V326" i="1" a="1"/>
  <c r="V326" i="1" s="1"/>
  <c r="U326" i="1" a="1"/>
  <c r="U326" i="1" s="1"/>
  <c r="V325" i="1" a="1"/>
  <c r="V325" i="1" s="1"/>
  <c r="U325" i="1" a="1"/>
  <c r="U325" i="1" s="1"/>
  <c r="V324" i="1" a="1"/>
  <c r="V324" i="1" s="1"/>
  <c r="U324" i="1" a="1"/>
  <c r="U324" i="1" s="1"/>
  <c r="V323" i="1" a="1"/>
  <c r="V323" i="1" s="1"/>
  <c r="U323" i="1" a="1"/>
  <c r="U323" i="1" s="1"/>
  <c r="V322" i="1" a="1"/>
  <c r="V322" i="1" s="1"/>
  <c r="U322" i="1" a="1"/>
  <c r="U322" i="1" s="1"/>
  <c r="V321" i="1" a="1"/>
  <c r="V321" i="1" s="1"/>
  <c r="U321" i="1" a="1"/>
  <c r="U321" i="1" s="1"/>
  <c r="V320" i="1" a="1"/>
  <c r="V320" i="1" s="1"/>
  <c r="U320" i="1" a="1"/>
  <c r="U320" i="1" s="1"/>
  <c r="V319" i="1" a="1"/>
  <c r="V319" i="1" s="1"/>
  <c r="U319" i="1" a="1"/>
  <c r="U319" i="1" s="1"/>
  <c r="S330" i="1" a="1"/>
  <c r="S330" i="1" s="1"/>
  <c r="R330" i="1" a="1"/>
  <c r="R330" i="1" s="1"/>
  <c r="S329" i="1" a="1"/>
  <c r="S329" i="1" s="1"/>
  <c r="R329" i="1" a="1"/>
  <c r="R329" i="1" s="1"/>
  <c r="S328" i="1" a="1"/>
  <c r="S328" i="1" s="1"/>
  <c r="R328" i="1" a="1"/>
  <c r="R328" i="1" s="1"/>
  <c r="S327" i="1" a="1"/>
  <c r="S327" i="1" s="1"/>
  <c r="R327" i="1" a="1"/>
  <c r="R327" i="1" s="1"/>
  <c r="S326" i="1" a="1"/>
  <c r="S326" i="1" s="1"/>
  <c r="R326" i="1" a="1"/>
  <c r="R326" i="1" s="1"/>
  <c r="S325" i="1" a="1"/>
  <c r="S325" i="1" s="1"/>
  <c r="R325" i="1" a="1"/>
  <c r="R325" i="1" s="1"/>
  <c r="S324" i="1" a="1"/>
  <c r="S324" i="1" s="1"/>
  <c r="R324" i="1" a="1"/>
  <c r="R324" i="1" s="1"/>
  <c r="S323" i="1" a="1"/>
  <c r="S323" i="1" s="1"/>
  <c r="R323" i="1" a="1"/>
  <c r="R323" i="1" s="1"/>
  <c r="S322" i="1" a="1"/>
  <c r="S322" i="1" s="1"/>
  <c r="R322" i="1" a="1"/>
  <c r="R322" i="1" s="1"/>
  <c r="S321" i="1" a="1"/>
  <c r="S321" i="1" s="1"/>
  <c r="R321" i="1" a="1"/>
  <c r="R321" i="1" s="1"/>
  <c r="S320" i="1" a="1"/>
  <c r="S320" i="1" s="1"/>
  <c r="R320" i="1" a="1"/>
  <c r="R320" i="1" s="1"/>
  <c r="S319" i="1" a="1"/>
  <c r="S319" i="1" s="1"/>
  <c r="R319" i="1" a="1"/>
  <c r="R319" i="1" s="1"/>
  <c r="Q330" i="1" a="1"/>
  <c r="Q330" i="1" s="1"/>
  <c r="P330" i="1" a="1"/>
  <c r="P330" i="1" s="1"/>
  <c r="Q329" i="1" a="1"/>
  <c r="Q329" i="1" s="1"/>
  <c r="P329" i="1" a="1"/>
  <c r="P329" i="1" s="1"/>
  <c r="Q328" i="1" a="1"/>
  <c r="Q328" i="1" s="1"/>
  <c r="P328" i="1" a="1"/>
  <c r="P328" i="1" s="1"/>
  <c r="Q327" i="1" a="1"/>
  <c r="Q327" i="1" s="1"/>
  <c r="P327" i="1" a="1"/>
  <c r="P327" i="1" s="1"/>
  <c r="Q326" i="1" a="1"/>
  <c r="Q326" i="1" s="1"/>
  <c r="P326" i="1" a="1"/>
  <c r="P326" i="1" s="1"/>
  <c r="Q325" i="1" a="1"/>
  <c r="Q325" i="1" s="1"/>
  <c r="P325" i="1" a="1"/>
  <c r="P325" i="1" s="1"/>
  <c r="Q324" i="1" a="1"/>
  <c r="Q324" i="1" s="1"/>
  <c r="P324" i="1" a="1"/>
  <c r="P324" i="1" s="1"/>
  <c r="Q323" i="1" a="1"/>
  <c r="Q323" i="1" s="1"/>
  <c r="P323" i="1" a="1"/>
  <c r="P323" i="1" s="1"/>
  <c r="Q322" i="1" a="1"/>
  <c r="Q322" i="1" s="1"/>
  <c r="P322" i="1" a="1"/>
  <c r="P322" i="1" s="1"/>
  <c r="Q321" i="1" a="1"/>
  <c r="Q321" i="1" s="1"/>
  <c r="P321" i="1" a="1"/>
  <c r="P321" i="1" s="1"/>
  <c r="Q320" i="1" a="1"/>
  <c r="Q320" i="1" s="1"/>
  <c r="P320" i="1" a="1"/>
  <c r="P320" i="1" s="1"/>
  <c r="Q319" i="1" a="1"/>
  <c r="Q319" i="1" s="1"/>
  <c r="P319" i="1" a="1"/>
  <c r="P319" i="1" s="1"/>
  <c r="O330" i="1" a="1"/>
  <c r="O330" i="1" s="1"/>
  <c r="N330" i="1" a="1"/>
  <c r="N330" i="1" s="1"/>
  <c r="O329" i="1" a="1"/>
  <c r="O329" i="1" s="1"/>
  <c r="N329" i="1" a="1"/>
  <c r="N329" i="1" s="1"/>
  <c r="O328" i="1" a="1"/>
  <c r="O328" i="1" s="1"/>
  <c r="N328" i="1" a="1"/>
  <c r="N328" i="1" s="1"/>
  <c r="O327" i="1" a="1"/>
  <c r="O327" i="1" s="1"/>
  <c r="N327" i="1" a="1"/>
  <c r="N327" i="1" s="1"/>
  <c r="O326" i="1" a="1"/>
  <c r="O326" i="1" s="1"/>
  <c r="N326" i="1" a="1"/>
  <c r="N326" i="1" s="1"/>
  <c r="O325" i="1" a="1"/>
  <c r="O325" i="1" s="1"/>
  <c r="N325" i="1" a="1"/>
  <c r="N325" i="1" s="1"/>
  <c r="O324" i="1" a="1"/>
  <c r="O324" i="1" s="1"/>
  <c r="N324" i="1" a="1"/>
  <c r="N324" i="1" s="1"/>
  <c r="O323" i="1" a="1"/>
  <c r="O323" i="1" s="1"/>
  <c r="N323" i="1" a="1"/>
  <c r="N323" i="1" s="1"/>
  <c r="O322" i="1" a="1"/>
  <c r="O322" i="1" s="1"/>
  <c r="N322" i="1" a="1"/>
  <c r="N322" i="1" s="1"/>
  <c r="O321" i="1" a="1"/>
  <c r="O321" i="1" s="1"/>
  <c r="N321" i="1" a="1"/>
  <c r="N321" i="1" s="1"/>
  <c r="O320" i="1" a="1"/>
  <c r="O320" i="1" s="1"/>
  <c r="N320" i="1" a="1"/>
  <c r="N320" i="1" s="1"/>
  <c r="O319" i="1" a="1"/>
  <c r="O319" i="1" s="1"/>
  <c r="N319" i="1" a="1"/>
  <c r="N319" i="1" s="1"/>
  <c r="L330" i="1" a="1"/>
  <c r="L330" i="1" s="1"/>
  <c r="K330" i="1" a="1"/>
  <c r="K330" i="1" s="1"/>
  <c r="L329" i="1" a="1"/>
  <c r="L329" i="1" s="1"/>
  <c r="K329" i="1" a="1"/>
  <c r="K329" i="1" s="1"/>
  <c r="L328" i="1" a="1"/>
  <c r="L328" i="1" s="1"/>
  <c r="K328" i="1" a="1"/>
  <c r="K328" i="1" s="1"/>
  <c r="L327" i="1" a="1"/>
  <c r="L327" i="1" s="1"/>
  <c r="K327" i="1" a="1"/>
  <c r="K327" i="1" s="1"/>
  <c r="L326" i="1" a="1"/>
  <c r="L326" i="1" s="1"/>
  <c r="K326" i="1" a="1"/>
  <c r="K326" i="1" s="1"/>
  <c r="L325" i="1" a="1"/>
  <c r="L325" i="1" s="1"/>
  <c r="K325" i="1" a="1"/>
  <c r="K325" i="1" s="1"/>
  <c r="L324" i="1" a="1"/>
  <c r="L324" i="1" s="1"/>
  <c r="K324" i="1" a="1"/>
  <c r="K324" i="1" s="1"/>
  <c r="L323" i="1" a="1"/>
  <c r="L323" i="1" s="1"/>
  <c r="K323" i="1" a="1"/>
  <c r="K323" i="1" s="1"/>
  <c r="L322" i="1" a="1"/>
  <c r="L322" i="1" s="1"/>
  <c r="K322" i="1" a="1"/>
  <c r="K322" i="1" s="1"/>
  <c r="L321" i="1" a="1"/>
  <c r="L321" i="1" s="1"/>
  <c r="K321" i="1" a="1"/>
  <c r="K321" i="1" s="1"/>
  <c r="L320" i="1" a="1"/>
  <c r="L320" i="1" s="1"/>
  <c r="K320" i="1" a="1"/>
  <c r="K320" i="1" s="1"/>
  <c r="L319" i="1" a="1"/>
  <c r="L319" i="1" s="1"/>
  <c r="K319" i="1" a="1"/>
  <c r="K319" i="1" s="1"/>
  <c r="J330" i="1" a="1"/>
  <c r="J330" i="1" s="1"/>
  <c r="I330" i="1" a="1"/>
  <c r="I330" i="1" s="1"/>
  <c r="J329" i="1" a="1"/>
  <c r="J329" i="1" s="1"/>
  <c r="I329" i="1" a="1"/>
  <c r="I329" i="1" s="1"/>
  <c r="J328" i="1" a="1"/>
  <c r="J328" i="1" s="1"/>
  <c r="I328" i="1" a="1"/>
  <c r="I328" i="1" s="1"/>
  <c r="J327" i="1" a="1"/>
  <c r="J327" i="1" s="1"/>
  <c r="I327" i="1" a="1"/>
  <c r="I327" i="1" s="1"/>
  <c r="J326" i="1" a="1"/>
  <c r="J326" i="1" s="1"/>
  <c r="I326" i="1" a="1"/>
  <c r="I326" i="1" s="1"/>
  <c r="J325" i="1" a="1"/>
  <c r="J325" i="1" s="1"/>
  <c r="I325" i="1" a="1"/>
  <c r="I325" i="1" s="1"/>
  <c r="J324" i="1" a="1"/>
  <c r="J324" i="1" s="1"/>
  <c r="I324" i="1" a="1"/>
  <c r="I324" i="1" s="1"/>
  <c r="J323" i="1" a="1"/>
  <c r="J323" i="1" s="1"/>
  <c r="I323" i="1" a="1"/>
  <c r="I323" i="1" s="1"/>
  <c r="J322" i="1" a="1"/>
  <c r="J322" i="1" s="1"/>
  <c r="I322" i="1" a="1"/>
  <c r="I322" i="1" s="1"/>
  <c r="J321" i="1" a="1"/>
  <c r="J321" i="1" s="1"/>
  <c r="I321" i="1" a="1"/>
  <c r="I321" i="1" s="1"/>
  <c r="J320" i="1" a="1"/>
  <c r="J320" i="1" s="1"/>
  <c r="I320" i="1" a="1"/>
  <c r="I320" i="1" s="1"/>
  <c r="J319" i="1" a="1"/>
  <c r="J319" i="1" s="1"/>
  <c r="I319" i="1" a="1"/>
  <c r="I319" i="1" s="1"/>
  <c r="G320" i="1" a="1"/>
  <c r="G320" i="1" s="1"/>
  <c r="H320" i="1" a="1"/>
  <c r="H320" i="1" s="1"/>
  <c r="G321" i="1" a="1"/>
  <c r="G321" i="1" s="1"/>
  <c r="H321" i="1" a="1"/>
  <c r="H321" i="1" s="1"/>
  <c r="G322" i="1" a="1"/>
  <c r="G322" i="1" s="1"/>
  <c r="H322" i="1" a="1"/>
  <c r="H322" i="1" s="1"/>
  <c r="G323" i="1" a="1"/>
  <c r="G323" i="1" s="1"/>
  <c r="H323" i="1" a="1"/>
  <c r="H323" i="1" s="1"/>
  <c r="G324" i="1" a="1"/>
  <c r="G324" i="1" s="1"/>
  <c r="H324" i="1" a="1"/>
  <c r="H324" i="1" s="1"/>
  <c r="G325" i="1" a="1"/>
  <c r="G325" i="1" s="1"/>
  <c r="H325" i="1" a="1"/>
  <c r="H325" i="1" s="1"/>
  <c r="G326" i="1" a="1"/>
  <c r="G326" i="1" s="1"/>
  <c r="H326" i="1" a="1"/>
  <c r="H326" i="1" s="1"/>
  <c r="G327" i="1" a="1"/>
  <c r="G327" i="1" s="1"/>
  <c r="H327" i="1" a="1"/>
  <c r="H327" i="1" s="1"/>
  <c r="G328" i="1" a="1"/>
  <c r="G328" i="1" s="1"/>
  <c r="H328" i="1" a="1"/>
  <c r="H328" i="1" s="1"/>
  <c r="G329" i="1" a="1"/>
  <c r="G329" i="1" s="1"/>
  <c r="H329" i="1" a="1"/>
  <c r="H329" i="1" s="1"/>
  <c r="G330" i="1" a="1"/>
  <c r="G330" i="1" s="1"/>
  <c r="H330" i="1" a="1"/>
  <c r="H330" i="1" s="1"/>
  <c r="H319" i="1" a="1"/>
  <c r="H319" i="1" s="1"/>
  <c r="G319" i="1" a="1"/>
  <c r="G319" i="1" s="1"/>
  <c r="AG315" i="1" a="1"/>
  <c r="AG315" i="1" s="1"/>
  <c r="AG314" i="1" s="1"/>
  <c r="AF315" i="1" a="1"/>
  <c r="AF315" i="1" s="1"/>
  <c r="AF314" i="1" s="1"/>
  <c r="AE315" i="1" a="1"/>
  <c r="AE315" i="1" s="1"/>
  <c r="AE314" i="1" s="1"/>
  <c r="AD315" i="1" a="1"/>
  <c r="AD315" i="1" s="1"/>
  <c r="AD314" i="1" s="1"/>
  <c r="AC315" i="1" a="1"/>
  <c r="AC315" i="1" s="1"/>
  <c r="AC314" i="1" s="1"/>
  <c r="AB315" i="1" a="1"/>
  <c r="AB315" i="1" s="1"/>
  <c r="AB314" i="1" s="1"/>
  <c r="Z315" i="1" a="1"/>
  <c r="Z315" i="1" s="1"/>
  <c r="Z314" i="1" s="1"/>
  <c r="Y315" i="1" a="1"/>
  <c r="Y315" i="1" s="1"/>
  <c r="Y314" i="1" s="1"/>
  <c r="X315" i="1" a="1"/>
  <c r="X315" i="1" s="1"/>
  <c r="X314" i="1" s="1"/>
  <c r="W315" i="1" a="1"/>
  <c r="W315" i="1" s="1"/>
  <c r="W314" i="1" s="1"/>
  <c r="V315" i="1" a="1"/>
  <c r="V315" i="1" s="1"/>
  <c r="V314" i="1" s="1"/>
  <c r="U315" i="1" a="1"/>
  <c r="U315" i="1" s="1"/>
  <c r="U314" i="1" s="1"/>
  <c r="S315" i="1" a="1"/>
  <c r="S315" i="1" s="1"/>
  <c r="S314" i="1" s="1"/>
  <c r="R315" i="1" a="1"/>
  <c r="R315" i="1" s="1"/>
  <c r="R314" i="1" s="1"/>
  <c r="Q315" i="1" a="1"/>
  <c r="Q315" i="1" s="1"/>
  <c r="Q314" i="1" s="1"/>
  <c r="P315" i="1" a="1"/>
  <c r="P315" i="1" s="1"/>
  <c r="P314" i="1" s="1"/>
  <c r="O315" i="1" a="1"/>
  <c r="O315" i="1" s="1"/>
  <c r="O314" i="1" s="1"/>
  <c r="N315" i="1" a="1"/>
  <c r="N315" i="1" s="1"/>
  <c r="N314" i="1" s="1"/>
  <c r="L315" i="1" a="1"/>
  <c r="L315" i="1" s="1"/>
  <c r="L314" i="1" s="1"/>
  <c r="K315" i="1" a="1"/>
  <c r="K315" i="1" s="1"/>
  <c r="K314" i="1" s="1"/>
  <c r="J315" i="1" a="1"/>
  <c r="J315" i="1" s="1"/>
  <c r="J314" i="1" s="1"/>
  <c r="I315" i="1" a="1"/>
  <c r="I315" i="1" s="1"/>
  <c r="I314" i="1" s="1"/>
  <c r="H315" i="1" a="1"/>
  <c r="H315" i="1" s="1"/>
  <c r="G315" i="1" a="1"/>
  <c r="G315" i="1" s="1"/>
  <c r="AG313" i="1" a="1"/>
  <c r="AG313" i="1" s="1"/>
  <c r="AF313" i="1" a="1"/>
  <c r="AF313" i="1" s="1"/>
  <c r="AG312" i="1" a="1"/>
  <c r="AG312" i="1" s="1"/>
  <c r="AF312" i="1" a="1"/>
  <c r="AF312" i="1" s="1"/>
  <c r="AE313" i="1" a="1"/>
  <c r="AE313" i="1" s="1"/>
  <c r="AD313" i="1" a="1"/>
  <c r="AD313" i="1" s="1"/>
  <c r="AE312" i="1" a="1"/>
  <c r="AE312" i="1" s="1"/>
  <c r="AD312" i="1" a="1"/>
  <c r="AD312" i="1" s="1"/>
  <c r="AC313" i="1" a="1"/>
  <c r="AC313" i="1" s="1"/>
  <c r="AB313" i="1" a="1"/>
  <c r="AB313" i="1" s="1"/>
  <c r="AC312" i="1" a="1"/>
  <c r="AC312" i="1" s="1"/>
  <c r="AB312" i="1" a="1"/>
  <c r="AB312" i="1" s="1"/>
  <c r="Z313" i="1" a="1"/>
  <c r="Z313" i="1" s="1"/>
  <c r="Y313" i="1" a="1"/>
  <c r="Y313" i="1" s="1"/>
  <c r="Z312" i="1" a="1"/>
  <c r="Z312" i="1" s="1"/>
  <c r="Y312" i="1" a="1"/>
  <c r="Y312" i="1" s="1"/>
  <c r="X313" i="1" a="1"/>
  <c r="X313" i="1" s="1"/>
  <c r="W313" i="1" a="1"/>
  <c r="W313" i="1" s="1"/>
  <c r="X312" i="1" a="1"/>
  <c r="X312" i="1" s="1"/>
  <c r="W312" i="1" a="1"/>
  <c r="W312" i="1" s="1"/>
  <c r="V313" i="1" a="1"/>
  <c r="V313" i="1" s="1"/>
  <c r="U313" i="1" a="1"/>
  <c r="U313" i="1" s="1"/>
  <c r="V312" i="1" a="1"/>
  <c r="V312" i="1" s="1"/>
  <c r="U312" i="1" a="1"/>
  <c r="U312" i="1" s="1"/>
  <c r="S313" i="1" a="1"/>
  <c r="S313" i="1" s="1"/>
  <c r="R313" i="1" a="1"/>
  <c r="R313" i="1" s="1"/>
  <c r="S312" i="1" a="1"/>
  <c r="S312" i="1" s="1"/>
  <c r="R312" i="1" a="1"/>
  <c r="R312" i="1" s="1"/>
  <c r="Q313" i="1" a="1"/>
  <c r="Q313" i="1" s="1"/>
  <c r="P313" i="1" a="1"/>
  <c r="P313" i="1" s="1"/>
  <c r="Q312" i="1" a="1"/>
  <c r="Q312" i="1" s="1"/>
  <c r="P312" i="1" a="1"/>
  <c r="P312" i="1" s="1"/>
  <c r="O313" i="1" a="1"/>
  <c r="O313" i="1" s="1"/>
  <c r="N313" i="1" a="1"/>
  <c r="N313" i="1" s="1"/>
  <c r="O312" i="1" a="1"/>
  <c r="O312" i="1" s="1"/>
  <c r="N312" i="1" a="1"/>
  <c r="N312" i="1" s="1"/>
  <c r="L313" i="1" a="1"/>
  <c r="L313" i="1" s="1"/>
  <c r="K313" i="1" a="1"/>
  <c r="K313" i="1" s="1"/>
  <c r="L312" i="1" a="1"/>
  <c r="L312" i="1" s="1"/>
  <c r="K312" i="1" a="1"/>
  <c r="K312" i="1" s="1"/>
  <c r="J313" i="1" a="1"/>
  <c r="J313" i="1" s="1"/>
  <c r="I313" i="1" a="1"/>
  <c r="I313" i="1" s="1"/>
  <c r="J312" i="1" a="1"/>
  <c r="J312" i="1" s="1"/>
  <c r="I312" i="1" a="1"/>
  <c r="I312" i="1" s="1"/>
  <c r="H313" i="1" a="1"/>
  <c r="H313" i="1" s="1"/>
  <c r="E313" i="1" s="1"/>
  <c r="G313" i="1" a="1"/>
  <c r="G313" i="1" s="1"/>
  <c r="D313" i="1" s="1"/>
  <c r="H312" i="1" a="1"/>
  <c r="H312" i="1" s="1"/>
  <c r="G312" i="1" a="1"/>
  <c r="G312" i="1" s="1"/>
  <c r="AG310" i="1" a="1"/>
  <c r="AG310" i="1" s="1"/>
  <c r="AF310" i="1" a="1"/>
  <c r="AF310" i="1" s="1"/>
  <c r="AG309" i="1" a="1"/>
  <c r="AG309" i="1" s="1"/>
  <c r="AF309" i="1" a="1"/>
  <c r="AF309" i="1" s="1"/>
  <c r="AG308" i="1" a="1"/>
  <c r="AG308" i="1" s="1"/>
  <c r="AF308" i="1" a="1"/>
  <c r="AF308" i="1" s="1"/>
  <c r="AE310" i="1" a="1"/>
  <c r="AE310" i="1" s="1"/>
  <c r="AD310" i="1" a="1"/>
  <c r="AD310" i="1" s="1"/>
  <c r="AE309" i="1" a="1"/>
  <c r="AE309" i="1" s="1"/>
  <c r="AD309" i="1" a="1"/>
  <c r="AD309" i="1" s="1"/>
  <c r="AE308" i="1" a="1"/>
  <c r="AE308" i="1" s="1"/>
  <c r="AD308" i="1" a="1"/>
  <c r="AD308" i="1" s="1"/>
  <c r="AC310" i="1" a="1"/>
  <c r="AC310" i="1" s="1"/>
  <c r="AB310" i="1" a="1"/>
  <c r="AB310" i="1" s="1"/>
  <c r="AC309" i="1" a="1"/>
  <c r="AC309" i="1" s="1"/>
  <c r="AB309" i="1" a="1"/>
  <c r="AB309" i="1" s="1"/>
  <c r="AC308" i="1" a="1"/>
  <c r="AC308" i="1" s="1"/>
  <c r="AB308" i="1" a="1"/>
  <c r="AB308" i="1" s="1"/>
  <c r="Z310" i="1" a="1"/>
  <c r="Z310" i="1" s="1"/>
  <c r="Y310" i="1" a="1"/>
  <c r="Y310" i="1" s="1"/>
  <c r="Z309" i="1" a="1"/>
  <c r="Z309" i="1" s="1"/>
  <c r="Y309" i="1" a="1"/>
  <c r="Y309" i="1" s="1"/>
  <c r="Z308" i="1" a="1"/>
  <c r="Z308" i="1" s="1"/>
  <c r="Y308" i="1" a="1"/>
  <c r="Y308" i="1" s="1"/>
  <c r="X310" i="1" a="1"/>
  <c r="X310" i="1" s="1"/>
  <c r="W310" i="1" a="1"/>
  <c r="W310" i="1" s="1"/>
  <c r="X309" i="1" a="1"/>
  <c r="X309" i="1" s="1"/>
  <c r="W309" i="1" a="1"/>
  <c r="W309" i="1" s="1"/>
  <c r="X308" i="1" a="1"/>
  <c r="X308" i="1" s="1"/>
  <c r="W308" i="1" a="1"/>
  <c r="W308" i="1" s="1"/>
  <c r="V310" i="1" a="1"/>
  <c r="V310" i="1" s="1"/>
  <c r="U310" i="1" a="1"/>
  <c r="U310" i="1" s="1"/>
  <c r="V309" i="1" a="1"/>
  <c r="V309" i="1" s="1"/>
  <c r="U309" i="1" a="1"/>
  <c r="U309" i="1" s="1"/>
  <c r="V308" i="1" a="1"/>
  <c r="V308" i="1" s="1"/>
  <c r="U308" i="1" a="1"/>
  <c r="U308" i="1" s="1"/>
  <c r="S310" i="1" a="1"/>
  <c r="S310" i="1" s="1"/>
  <c r="R310" i="1" a="1"/>
  <c r="R310" i="1" s="1"/>
  <c r="S309" i="1" a="1"/>
  <c r="S309" i="1" s="1"/>
  <c r="R309" i="1" a="1"/>
  <c r="R309" i="1" s="1"/>
  <c r="S308" i="1" a="1"/>
  <c r="S308" i="1" s="1"/>
  <c r="R308" i="1" a="1"/>
  <c r="R308" i="1" s="1"/>
  <c r="Q310" i="1" a="1"/>
  <c r="Q310" i="1" s="1"/>
  <c r="P310" i="1" a="1"/>
  <c r="P310" i="1" s="1"/>
  <c r="Q309" i="1" a="1"/>
  <c r="Q309" i="1" s="1"/>
  <c r="P309" i="1" a="1"/>
  <c r="P309" i="1" s="1"/>
  <c r="Q308" i="1" a="1"/>
  <c r="Q308" i="1" s="1"/>
  <c r="P308" i="1" a="1"/>
  <c r="P308" i="1" s="1"/>
  <c r="O310" i="1" a="1"/>
  <c r="O310" i="1" s="1"/>
  <c r="N310" i="1" a="1"/>
  <c r="N310" i="1" s="1"/>
  <c r="O309" i="1" a="1"/>
  <c r="O309" i="1" s="1"/>
  <c r="N309" i="1" a="1"/>
  <c r="N309" i="1" s="1"/>
  <c r="O308" i="1" a="1"/>
  <c r="O308" i="1" s="1"/>
  <c r="N308" i="1" a="1"/>
  <c r="N308" i="1" s="1"/>
  <c r="L310" i="1" a="1"/>
  <c r="L310" i="1" s="1"/>
  <c r="K310" i="1" a="1"/>
  <c r="K310" i="1" s="1"/>
  <c r="L309" i="1" a="1"/>
  <c r="L309" i="1" s="1"/>
  <c r="K309" i="1" a="1"/>
  <c r="K309" i="1" s="1"/>
  <c r="L308" i="1" a="1"/>
  <c r="L308" i="1" s="1"/>
  <c r="K308" i="1" a="1"/>
  <c r="K308" i="1" s="1"/>
  <c r="J310" i="1" a="1"/>
  <c r="J310" i="1" s="1"/>
  <c r="I310" i="1" a="1"/>
  <c r="I310" i="1" s="1"/>
  <c r="J309" i="1" a="1"/>
  <c r="J309" i="1" s="1"/>
  <c r="I309" i="1" a="1"/>
  <c r="I309" i="1" s="1"/>
  <c r="J308" i="1" a="1"/>
  <c r="J308" i="1" s="1"/>
  <c r="I308" i="1" a="1"/>
  <c r="I308" i="1" s="1"/>
  <c r="H310" i="1" a="1"/>
  <c r="H310" i="1" s="1"/>
  <c r="G310" i="1" a="1"/>
  <c r="G310" i="1" s="1"/>
  <c r="H309" i="1" a="1"/>
  <c r="H309" i="1" s="1"/>
  <c r="G309" i="1" a="1"/>
  <c r="G309" i="1" s="1"/>
  <c r="H308" i="1" a="1"/>
  <c r="H308" i="1" s="1"/>
  <c r="G308" i="1" a="1"/>
  <c r="G308" i="1" s="1"/>
  <c r="AG306" i="1" a="1"/>
  <c r="AG306" i="1" s="1"/>
  <c r="AF306" i="1" a="1"/>
  <c r="AF306" i="1" s="1"/>
  <c r="AG305" i="1" a="1"/>
  <c r="AG305" i="1" s="1"/>
  <c r="AF305" i="1" a="1"/>
  <c r="AF305" i="1" s="1"/>
  <c r="AG304" i="1" a="1"/>
  <c r="AG304" i="1" s="1"/>
  <c r="AF304" i="1" a="1"/>
  <c r="AF304" i="1" s="1"/>
  <c r="AG303" i="1" a="1"/>
  <c r="AG303" i="1" s="1"/>
  <c r="AF303" i="1" a="1"/>
  <c r="AF303" i="1" s="1"/>
  <c r="AG302" i="1" a="1"/>
  <c r="AG302" i="1" s="1"/>
  <c r="AF302" i="1" a="1"/>
  <c r="AF302" i="1" s="1"/>
  <c r="AG301" i="1" a="1"/>
  <c r="AG301" i="1" s="1"/>
  <c r="AF301" i="1" a="1"/>
  <c r="AF301" i="1" s="1"/>
  <c r="AG300" i="1" a="1"/>
  <c r="AG300" i="1" s="1"/>
  <c r="AF300" i="1" a="1"/>
  <c r="AF300" i="1" s="1"/>
  <c r="AG299" i="1" a="1"/>
  <c r="AG299" i="1" s="1"/>
  <c r="AF299" i="1" a="1"/>
  <c r="AF299" i="1" s="1"/>
  <c r="AG298" i="1" a="1"/>
  <c r="AG298" i="1" s="1"/>
  <c r="AF298" i="1" a="1"/>
  <c r="AF298" i="1" s="1"/>
  <c r="AG297" i="1" a="1"/>
  <c r="AG297" i="1" s="1"/>
  <c r="AF297" i="1" a="1"/>
  <c r="AF297" i="1" s="1"/>
  <c r="AG296" i="1" a="1"/>
  <c r="AG296" i="1" s="1"/>
  <c r="AF296" i="1" a="1"/>
  <c r="AF296" i="1" s="1"/>
  <c r="AG295" i="1" a="1"/>
  <c r="AG295" i="1" s="1"/>
  <c r="AF295" i="1" a="1"/>
  <c r="AF295" i="1" s="1"/>
  <c r="AG294" i="1" a="1"/>
  <c r="AG294" i="1" s="1"/>
  <c r="AF294" i="1" a="1"/>
  <c r="AF294" i="1" s="1"/>
  <c r="AE306" i="1" a="1"/>
  <c r="AE306" i="1" s="1"/>
  <c r="AD306" i="1" a="1"/>
  <c r="AD306" i="1" s="1"/>
  <c r="AE305" i="1" a="1"/>
  <c r="AE305" i="1" s="1"/>
  <c r="AD305" i="1" a="1"/>
  <c r="AD305" i="1" s="1"/>
  <c r="AE304" i="1" a="1"/>
  <c r="AE304" i="1" s="1"/>
  <c r="AD304" i="1" a="1"/>
  <c r="AD304" i="1" s="1"/>
  <c r="AE303" i="1" a="1"/>
  <c r="AE303" i="1" s="1"/>
  <c r="AD303" i="1" a="1"/>
  <c r="AD303" i="1" s="1"/>
  <c r="AE302" i="1" a="1"/>
  <c r="AE302" i="1" s="1"/>
  <c r="AD302" i="1" a="1"/>
  <c r="AD302" i="1" s="1"/>
  <c r="AE301" i="1" a="1"/>
  <c r="AE301" i="1" s="1"/>
  <c r="AD301" i="1" a="1"/>
  <c r="AD301" i="1" s="1"/>
  <c r="AE300" i="1" a="1"/>
  <c r="AE300" i="1" s="1"/>
  <c r="AD300" i="1" a="1"/>
  <c r="AD300" i="1" s="1"/>
  <c r="AE299" i="1" a="1"/>
  <c r="AE299" i="1" s="1"/>
  <c r="AD299" i="1" a="1"/>
  <c r="AD299" i="1" s="1"/>
  <c r="AE298" i="1" a="1"/>
  <c r="AE298" i="1" s="1"/>
  <c r="AD298" i="1" a="1"/>
  <c r="AD298" i="1" s="1"/>
  <c r="AE297" i="1" a="1"/>
  <c r="AE297" i="1" s="1"/>
  <c r="AD297" i="1" a="1"/>
  <c r="AD297" i="1" s="1"/>
  <c r="AE296" i="1" a="1"/>
  <c r="AE296" i="1" s="1"/>
  <c r="AD296" i="1" a="1"/>
  <c r="AD296" i="1" s="1"/>
  <c r="AE295" i="1" a="1"/>
  <c r="AE295" i="1" s="1"/>
  <c r="AD295" i="1" a="1"/>
  <c r="AD295" i="1" s="1"/>
  <c r="AE294" i="1" a="1"/>
  <c r="AE294" i="1" s="1"/>
  <c r="AD294" i="1" a="1"/>
  <c r="AD294" i="1" s="1"/>
  <c r="AD293" i="1" s="1"/>
  <c r="AC306" i="1" a="1"/>
  <c r="AC306" i="1" s="1"/>
  <c r="AB306" i="1" a="1"/>
  <c r="AB306" i="1" s="1"/>
  <c r="AC305" i="1" a="1"/>
  <c r="AC305" i="1" s="1"/>
  <c r="AB305" i="1" a="1"/>
  <c r="AB305" i="1" s="1"/>
  <c r="AC304" i="1" a="1"/>
  <c r="AC304" i="1" s="1"/>
  <c r="AB304" i="1" a="1"/>
  <c r="AB304" i="1" s="1"/>
  <c r="AC303" i="1" a="1"/>
  <c r="AC303" i="1" s="1"/>
  <c r="AB303" i="1" a="1"/>
  <c r="AB303" i="1" s="1"/>
  <c r="AC302" i="1" a="1"/>
  <c r="AC302" i="1" s="1"/>
  <c r="AB302" i="1" a="1"/>
  <c r="AB302" i="1" s="1"/>
  <c r="AC301" i="1" a="1"/>
  <c r="AC301" i="1" s="1"/>
  <c r="AB301" i="1" a="1"/>
  <c r="AB301" i="1" s="1"/>
  <c r="AC300" i="1" a="1"/>
  <c r="AC300" i="1" s="1"/>
  <c r="AB300" i="1" a="1"/>
  <c r="AB300" i="1" s="1"/>
  <c r="AC299" i="1" a="1"/>
  <c r="AC299" i="1" s="1"/>
  <c r="AB299" i="1" a="1"/>
  <c r="AB299" i="1" s="1"/>
  <c r="AC298" i="1" a="1"/>
  <c r="AC298" i="1" s="1"/>
  <c r="AB298" i="1" a="1"/>
  <c r="AB298" i="1" s="1"/>
  <c r="AC297" i="1" a="1"/>
  <c r="AC297" i="1" s="1"/>
  <c r="AB297" i="1" a="1"/>
  <c r="AB297" i="1" s="1"/>
  <c r="AC296" i="1" a="1"/>
  <c r="AC296" i="1" s="1"/>
  <c r="AB296" i="1" a="1"/>
  <c r="AB296" i="1" s="1"/>
  <c r="AC295" i="1" a="1"/>
  <c r="AC295" i="1" s="1"/>
  <c r="AC293" i="1" s="1"/>
  <c r="AB295" i="1" a="1"/>
  <c r="AB295" i="1" s="1"/>
  <c r="AB293" i="1" s="1"/>
  <c r="AC294" i="1" a="1"/>
  <c r="AC294" i="1" s="1"/>
  <c r="AB294" i="1" a="1"/>
  <c r="AB294" i="1" s="1"/>
  <c r="Z306" i="1" a="1"/>
  <c r="Z306" i="1" s="1"/>
  <c r="Y306" i="1" a="1"/>
  <c r="Y306" i="1" s="1"/>
  <c r="Z305" i="1" a="1"/>
  <c r="Z305" i="1" s="1"/>
  <c r="Y305" i="1" a="1"/>
  <c r="Y305" i="1" s="1"/>
  <c r="Z304" i="1" a="1"/>
  <c r="Z304" i="1" s="1"/>
  <c r="Y304" i="1" a="1"/>
  <c r="Y304" i="1" s="1"/>
  <c r="Z303" i="1" a="1"/>
  <c r="Z303" i="1" s="1"/>
  <c r="Y303" i="1" a="1"/>
  <c r="Y303" i="1" s="1"/>
  <c r="Z302" i="1" a="1"/>
  <c r="Z302" i="1" s="1"/>
  <c r="Y302" i="1" a="1"/>
  <c r="Y302" i="1" s="1"/>
  <c r="Z301" i="1" a="1"/>
  <c r="Z301" i="1" s="1"/>
  <c r="Y301" i="1" a="1"/>
  <c r="Y301" i="1" s="1"/>
  <c r="Z300" i="1" a="1"/>
  <c r="Z300" i="1" s="1"/>
  <c r="Y300" i="1" a="1"/>
  <c r="Y300" i="1" s="1"/>
  <c r="Z299" i="1" a="1"/>
  <c r="Z299" i="1" s="1"/>
  <c r="Y299" i="1" a="1"/>
  <c r="Y299" i="1" s="1"/>
  <c r="Z298" i="1" a="1"/>
  <c r="Z298" i="1" s="1"/>
  <c r="Y298" i="1" a="1"/>
  <c r="Y298" i="1" s="1"/>
  <c r="Z297" i="1" a="1"/>
  <c r="Z297" i="1" s="1"/>
  <c r="Y297" i="1" a="1"/>
  <c r="Y297" i="1" s="1"/>
  <c r="Z296" i="1" a="1"/>
  <c r="Z296" i="1" s="1"/>
  <c r="Y296" i="1" a="1"/>
  <c r="Y296" i="1" s="1"/>
  <c r="Z295" i="1" a="1"/>
  <c r="Z295" i="1" s="1"/>
  <c r="Y295" i="1" a="1"/>
  <c r="Y295" i="1" s="1"/>
  <c r="Z294" i="1" a="1"/>
  <c r="Z294" i="1" s="1"/>
  <c r="Z293" i="1" s="1"/>
  <c r="Y294" i="1" a="1"/>
  <c r="Y294" i="1" s="1"/>
  <c r="Y293" i="1" s="1"/>
  <c r="X306" i="1" a="1"/>
  <c r="X306" i="1" s="1"/>
  <c r="W306" i="1" a="1"/>
  <c r="W306" i="1" s="1"/>
  <c r="X305" i="1" a="1"/>
  <c r="X305" i="1" s="1"/>
  <c r="W305" i="1" a="1"/>
  <c r="W305" i="1" s="1"/>
  <c r="X304" i="1" a="1"/>
  <c r="X304" i="1" s="1"/>
  <c r="W304" i="1" a="1"/>
  <c r="W304" i="1" s="1"/>
  <c r="X303" i="1" a="1"/>
  <c r="X303" i="1" s="1"/>
  <c r="W303" i="1" a="1"/>
  <c r="W303" i="1" s="1"/>
  <c r="X302" i="1" a="1"/>
  <c r="X302" i="1" s="1"/>
  <c r="W302" i="1" a="1"/>
  <c r="W302" i="1" s="1"/>
  <c r="X301" i="1" a="1"/>
  <c r="X301" i="1" s="1"/>
  <c r="W301" i="1" a="1"/>
  <c r="W301" i="1" s="1"/>
  <c r="X300" i="1" a="1"/>
  <c r="X300" i="1" s="1"/>
  <c r="W300" i="1" a="1"/>
  <c r="W300" i="1" s="1"/>
  <c r="X299" i="1" a="1"/>
  <c r="X299" i="1" s="1"/>
  <c r="W299" i="1" a="1"/>
  <c r="W299" i="1" s="1"/>
  <c r="X298" i="1" a="1"/>
  <c r="X298" i="1" s="1"/>
  <c r="W298" i="1" a="1"/>
  <c r="W298" i="1" s="1"/>
  <c r="X297" i="1" a="1"/>
  <c r="X297" i="1" s="1"/>
  <c r="W297" i="1" a="1"/>
  <c r="W297" i="1" s="1"/>
  <c r="X296" i="1" a="1"/>
  <c r="X296" i="1" s="1"/>
  <c r="W296" i="1" a="1"/>
  <c r="W296" i="1" s="1"/>
  <c r="X295" i="1" a="1"/>
  <c r="X295" i="1" s="1"/>
  <c r="W295" i="1" a="1"/>
  <c r="W295" i="1" s="1"/>
  <c r="W293" i="1" s="1"/>
  <c r="X294" i="1" a="1"/>
  <c r="X294" i="1" s="1"/>
  <c r="W294" i="1" a="1"/>
  <c r="W294" i="1" s="1"/>
  <c r="V306" i="1" a="1"/>
  <c r="V306" i="1" s="1"/>
  <c r="U306" i="1" a="1"/>
  <c r="U306" i="1" s="1"/>
  <c r="V305" i="1" a="1"/>
  <c r="V305" i="1" s="1"/>
  <c r="U305" i="1" a="1"/>
  <c r="U305" i="1" s="1"/>
  <c r="V304" i="1" a="1"/>
  <c r="V304" i="1" s="1"/>
  <c r="U304" i="1" a="1"/>
  <c r="U304" i="1" s="1"/>
  <c r="V303" i="1" a="1"/>
  <c r="V303" i="1" s="1"/>
  <c r="U303" i="1" a="1"/>
  <c r="U303" i="1" s="1"/>
  <c r="V302" i="1" a="1"/>
  <c r="V302" i="1" s="1"/>
  <c r="U302" i="1" a="1"/>
  <c r="U302" i="1" s="1"/>
  <c r="V301" i="1" a="1"/>
  <c r="V301" i="1" s="1"/>
  <c r="U301" i="1" a="1"/>
  <c r="U301" i="1" s="1"/>
  <c r="V300" i="1" a="1"/>
  <c r="V300" i="1" s="1"/>
  <c r="U300" i="1" a="1"/>
  <c r="U300" i="1" s="1"/>
  <c r="V299" i="1" a="1"/>
  <c r="V299" i="1" s="1"/>
  <c r="U299" i="1" a="1"/>
  <c r="U299" i="1" s="1"/>
  <c r="V298" i="1" a="1"/>
  <c r="V298" i="1" s="1"/>
  <c r="U298" i="1" a="1"/>
  <c r="U298" i="1" s="1"/>
  <c r="V297" i="1" a="1"/>
  <c r="V297" i="1" s="1"/>
  <c r="U297" i="1" a="1"/>
  <c r="U297" i="1" s="1"/>
  <c r="V296" i="1" a="1"/>
  <c r="V296" i="1" s="1"/>
  <c r="U296" i="1" a="1"/>
  <c r="U296" i="1" s="1"/>
  <c r="V295" i="1" a="1"/>
  <c r="V295" i="1" s="1"/>
  <c r="U295" i="1" a="1"/>
  <c r="U295" i="1" s="1"/>
  <c r="V294" i="1" a="1"/>
  <c r="V294" i="1" s="1"/>
  <c r="U294" i="1" a="1"/>
  <c r="U294" i="1" s="1"/>
  <c r="U293" i="1" s="1"/>
  <c r="S306" i="1" a="1"/>
  <c r="S306" i="1" s="1"/>
  <c r="R306" i="1" a="1"/>
  <c r="R306" i="1" s="1"/>
  <c r="S305" i="1" a="1"/>
  <c r="S305" i="1" s="1"/>
  <c r="R305" i="1" a="1"/>
  <c r="R305" i="1" s="1"/>
  <c r="S304" i="1" a="1"/>
  <c r="S304" i="1" s="1"/>
  <c r="R304" i="1" a="1"/>
  <c r="R304" i="1" s="1"/>
  <c r="S303" i="1" a="1"/>
  <c r="S303" i="1" s="1"/>
  <c r="R303" i="1" a="1"/>
  <c r="R303" i="1" s="1"/>
  <c r="S302" i="1" a="1"/>
  <c r="S302" i="1" s="1"/>
  <c r="R302" i="1" a="1"/>
  <c r="R302" i="1" s="1"/>
  <c r="S301" i="1" a="1"/>
  <c r="S301" i="1" s="1"/>
  <c r="R301" i="1" a="1"/>
  <c r="R301" i="1" s="1"/>
  <c r="S300" i="1" a="1"/>
  <c r="S300" i="1" s="1"/>
  <c r="R300" i="1" a="1"/>
  <c r="R300" i="1" s="1"/>
  <c r="S299" i="1" a="1"/>
  <c r="S299" i="1" s="1"/>
  <c r="R299" i="1" a="1"/>
  <c r="R299" i="1" s="1"/>
  <c r="S298" i="1" a="1"/>
  <c r="S298" i="1" s="1"/>
  <c r="R298" i="1" a="1"/>
  <c r="R298" i="1" s="1"/>
  <c r="S297" i="1" a="1"/>
  <c r="S297" i="1" s="1"/>
  <c r="R297" i="1" a="1"/>
  <c r="R297" i="1" s="1"/>
  <c r="S296" i="1" a="1"/>
  <c r="S296" i="1" s="1"/>
  <c r="R296" i="1" a="1"/>
  <c r="R296" i="1" s="1"/>
  <c r="S295" i="1" a="1"/>
  <c r="S295" i="1" s="1"/>
  <c r="R295" i="1" a="1"/>
  <c r="R295" i="1" s="1"/>
  <c r="S294" i="1" a="1"/>
  <c r="S294" i="1" s="1"/>
  <c r="R294" i="1" a="1"/>
  <c r="R294" i="1" s="1"/>
  <c r="Q306" i="1" a="1"/>
  <c r="Q306" i="1" s="1"/>
  <c r="P306" i="1" a="1"/>
  <c r="P306" i="1" s="1"/>
  <c r="Q305" i="1" a="1"/>
  <c r="Q305" i="1" s="1"/>
  <c r="P305" i="1" a="1"/>
  <c r="P305" i="1" s="1"/>
  <c r="Q304" i="1" a="1"/>
  <c r="Q304" i="1" s="1"/>
  <c r="P304" i="1" a="1"/>
  <c r="P304" i="1" s="1"/>
  <c r="Q303" i="1" a="1"/>
  <c r="Q303" i="1" s="1"/>
  <c r="P303" i="1" a="1"/>
  <c r="P303" i="1" s="1"/>
  <c r="Q302" i="1" a="1"/>
  <c r="Q302" i="1" s="1"/>
  <c r="P302" i="1" a="1"/>
  <c r="P302" i="1" s="1"/>
  <c r="Q301" i="1" a="1"/>
  <c r="Q301" i="1" s="1"/>
  <c r="P301" i="1" a="1"/>
  <c r="P301" i="1" s="1"/>
  <c r="Q300" i="1" a="1"/>
  <c r="Q300" i="1" s="1"/>
  <c r="P300" i="1" a="1"/>
  <c r="P300" i="1" s="1"/>
  <c r="Q299" i="1" a="1"/>
  <c r="Q299" i="1" s="1"/>
  <c r="P299" i="1" a="1"/>
  <c r="P299" i="1" s="1"/>
  <c r="Q298" i="1" a="1"/>
  <c r="Q298" i="1" s="1"/>
  <c r="P298" i="1" a="1"/>
  <c r="P298" i="1" s="1"/>
  <c r="Q297" i="1" a="1"/>
  <c r="Q297" i="1" s="1"/>
  <c r="P297" i="1" a="1"/>
  <c r="P297" i="1" s="1"/>
  <c r="Q296" i="1" a="1"/>
  <c r="Q296" i="1" s="1"/>
  <c r="P296" i="1" a="1"/>
  <c r="P296" i="1" s="1"/>
  <c r="Q295" i="1" a="1"/>
  <c r="Q295" i="1" s="1"/>
  <c r="P295" i="1" a="1"/>
  <c r="P295" i="1" s="1"/>
  <c r="Q294" i="1" a="1"/>
  <c r="Q294" i="1" s="1"/>
  <c r="P294" i="1" a="1"/>
  <c r="P294" i="1" s="1"/>
  <c r="O306" i="1" a="1"/>
  <c r="O306" i="1" s="1"/>
  <c r="N306" i="1" a="1"/>
  <c r="N306" i="1" s="1"/>
  <c r="O305" i="1" a="1"/>
  <c r="O305" i="1" s="1"/>
  <c r="N305" i="1" a="1"/>
  <c r="N305" i="1" s="1"/>
  <c r="O304" i="1" a="1"/>
  <c r="O304" i="1" s="1"/>
  <c r="N304" i="1" a="1"/>
  <c r="N304" i="1" s="1"/>
  <c r="O303" i="1" a="1"/>
  <c r="O303" i="1" s="1"/>
  <c r="N303" i="1" a="1"/>
  <c r="N303" i="1" s="1"/>
  <c r="O302" i="1" a="1"/>
  <c r="O302" i="1" s="1"/>
  <c r="N302" i="1" a="1"/>
  <c r="N302" i="1" s="1"/>
  <c r="O301" i="1" a="1"/>
  <c r="O301" i="1" s="1"/>
  <c r="N301" i="1" a="1"/>
  <c r="N301" i="1" s="1"/>
  <c r="O300" i="1" a="1"/>
  <c r="O300" i="1" s="1"/>
  <c r="N300" i="1" a="1"/>
  <c r="N300" i="1" s="1"/>
  <c r="O299" i="1" a="1"/>
  <c r="O299" i="1" s="1"/>
  <c r="N299" i="1" a="1"/>
  <c r="N299" i="1" s="1"/>
  <c r="O298" i="1" a="1"/>
  <c r="O298" i="1" s="1"/>
  <c r="N298" i="1" a="1"/>
  <c r="N298" i="1" s="1"/>
  <c r="O297" i="1" a="1"/>
  <c r="O297" i="1" s="1"/>
  <c r="N297" i="1" a="1"/>
  <c r="N297" i="1" s="1"/>
  <c r="O296" i="1" a="1"/>
  <c r="O296" i="1" s="1"/>
  <c r="N296" i="1" a="1"/>
  <c r="N296" i="1" s="1"/>
  <c r="O295" i="1" a="1"/>
  <c r="O295" i="1" s="1"/>
  <c r="N295" i="1" a="1"/>
  <c r="N295" i="1" s="1"/>
  <c r="O294" i="1" a="1"/>
  <c r="O294" i="1" s="1"/>
  <c r="N294" i="1" a="1"/>
  <c r="N294" i="1" s="1"/>
  <c r="L306" i="1" a="1"/>
  <c r="L306" i="1" s="1"/>
  <c r="K306" i="1" a="1"/>
  <c r="K306" i="1" s="1"/>
  <c r="L305" i="1" a="1"/>
  <c r="L305" i="1" s="1"/>
  <c r="K305" i="1" a="1"/>
  <c r="K305" i="1" s="1"/>
  <c r="L304" i="1" a="1"/>
  <c r="L304" i="1" s="1"/>
  <c r="K304" i="1" a="1"/>
  <c r="K304" i="1" s="1"/>
  <c r="L303" i="1" a="1"/>
  <c r="L303" i="1" s="1"/>
  <c r="K303" i="1" a="1"/>
  <c r="K303" i="1" s="1"/>
  <c r="L302" i="1" a="1"/>
  <c r="L302" i="1" s="1"/>
  <c r="K302" i="1" a="1"/>
  <c r="K302" i="1" s="1"/>
  <c r="L301" i="1" a="1"/>
  <c r="L301" i="1" s="1"/>
  <c r="K301" i="1" a="1"/>
  <c r="K301" i="1" s="1"/>
  <c r="L300" i="1" a="1"/>
  <c r="L300" i="1" s="1"/>
  <c r="K300" i="1" a="1"/>
  <c r="K300" i="1" s="1"/>
  <c r="L299" i="1" a="1"/>
  <c r="L299" i="1" s="1"/>
  <c r="K299" i="1" a="1"/>
  <c r="K299" i="1" s="1"/>
  <c r="L298" i="1" a="1"/>
  <c r="L298" i="1" s="1"/>
  <c r="K298" i="1" a="1"/>
  <c r="K298" i="1" s="1"/>
  <c r="L297" i="1" a="1"/>
  <c r="L297" i="1" s="1"/>
  <c r="K297" i="1" a="1"/>
  <c r="K297" i="1" s="1"/>
  <c r="L296" i="1" a="1"/>
  <c r="L296" i="1" s="1"/>
  <c r="K296" i="1" a="1"/>
  <c r="K296" i="1" s="1"/>
  <c r="L295" i="1" a="1"/>
  <c r="L295" i="1" s="1"/>
  <c r="K295" i="1" a="1"/>
  <c r="K295" i="1" s="1"/>
  <c r="L294" i="1" a="1"/>
  <c r="L294" i="1" s="1"/>
  <c r="K294" i="1" a="1"/>
  <c r="K294" i="1" s="1"/>
  <c r="J306" i="1" a="1"/>
  <c r="J306" i="1" s="1"/>
  <c r="I306" i="1" a="1"/>
  <c r="I306" i="1" s="1"/>
  <c r="J305" i="1" a="1"/>
  <c r="J305" i="1" s="1"/>
  <c r="I305" i="1" a="1"/>
  <c r="I305" i="1" s="1"/>
  <c r="J304" i="1" a="1"/>
  <c r="J304" i="1" s="1"/>
  <c r="I304" i="1" a="1"/>
  <c r="I304" i="1" s="1"/>
  <c r="J303" i="1" a="1"/>
  <c r="J303" i="1" s="1"/>
  <c r="I303" i="1" a="1"/>
  <c r="I303" i="1" s="1"/>
  <c r="J302" i="1" a="1"/>
  <c r="J302" i="1" s="1"/>
  <c r="I302" i="1" a="1"/>
  <c r="I302" i="1" s="1"/>
  <c r="J301" i="1" a="1"/>
  <c r="J301" i="1" s="1"/>
  <c r="I301" i="1" a="1"/>
  <c r="I301" i="1" s="1"/>
  <c r="J300" i="1" a="1"/>
  <c r="J300" i="1" s="1"/>
  <c r="I300" i="1" a="1"/>
  <c r="I300" i="1" s="1"/>
  <c r="J299" i="1" a="1"/>
  <c r="J299" i="1" s="1"/>
  <c r="I299" i="1" a="1"/>
  <c r="I299" i="1" s="1"/>
  <c r="J298" i="1" a="1"/>
  <c r="J298" i="1" s="1"/>
  <c r="I298" i="1" a="1"/>
  <c r="I298" i="1" s="1"/>
  <c r="J297" i="1" a="1"/>
  <c r="J297" i="1" s="1"/>
  <c r="I297" i="1" a="1"/>
  <c r="I297" i="1" s="1"/>
  <c r="J296" i="1" a="1"/>
  <c r="J296" i="1" s="1"/>
  <c r="I296" i="1" a="1"/>
  <c r="I296" i="1" s="1"/>
  <c r="J295" i="1" a="1"/>
  <c r="J295" i="1" s="1"/>
  <c r="I295" i="1" a="1"/>
  <c r="I295" i="1" s="1"/>
  <c r="J294" i="1" a="1"/>
  <c r="J294" i="1" s="1"/>
  <c r="I294" i="1" a="1"/>
  <c r="I294" i="1" s="1"/>
  <c r="G295" i="1" a="1"/>
  <c r="G295" i="1" s="1"/>
  <c r="H295" i="1" a="1"/>
  <c r="H295" i="1" s="1"/>
  <c r="G296" i="1" a="1"/>
  <c r="G296" i="1" s="1"/>
  <c r="H296" i="1" a="1"/>
  <c r="H296" i="1" s="1"/>
  <c r="G297" i="1" a="1"/>
  <c r="G297" i="1" s="1"/>
  <c r="H297" i="1" a="1"/>
  <c r="H297" i="1" s="1"/>
  <c r="G298" i="1" a="1"/>
  <c r="G298" i="1" s="1"/>
  <c r="H298" i="1" a="1"/>
  <c r="H298" i="1" s="1"/>
  <c r="G299" i="1" a="1"/>
  <c r="G299" i="1" s="1"/>
  <c r="H299" i="1" a="1"/>
  <c r="H299" i="1" s="1"/>
  <c r="G300" i="1" a="1"/>
  <c r="G300" i="1" s="1"/>
  <c r="H300" i="1" a="1"/>
  <c r="H300" i="1" s="1"/>
  <c r="G301" i="1" a="1"/>
  <c r="G301" i="1" s="1"/>
  <c r="H301" i="1" a="1"/>
  <c r="H301" i="1" s="1"/>
  <c r="G302" i="1" a="1"/>
  <c r="G302" i="1" s="1"/>
  <c r="H302" i="1" a="1"/>
  <c r="H302" i="1" s="1"/>
  <c r="G303" i="1" a="1"/>
  <c r="G303" i="1" s="1"/>
  <c r="H303" i="1" a="1"/>
  <c r="H303" i="1" s="1"/>
  <c r="G304" i="1" a="1"/>
  <c r="G304" i="1" s="1"/>
  <c r="H304" i="1" a="1"/>
  <c r="H304" i="1" s="1"/>
  <c r="G305" i="1" a="1"/>
  <c r="G305" i="1" s="1"/>
  <c r="H305" i="1" a="1"/>
  <c r="H305" i="1" s="1"/>
  <c r="G306" i="1" a="1"/>
  <c r="G306" i="1" s="1"/>
  <c r="H306" i="1" a="1"/>
  <c r="H306" i="1" s="1"/>
  <c r="H294" i="1" a="1"/>
  <c r="H294" i="1" s="1"/>
  <c r="G294" i="1" a="1"/>
  <c r="G294" i="1" s="1"/>
  <c r="AE293" i="1"/>
  <c r="AG293" i="1"/>
  <c r="AG292" i="1" a="1"/>
  <c r="AG292" i="1" s="1"/>
  <c r="AF292" i="1" a="1"/>
  <c r="AF292" i="1" s="1"/>
  <c r="AG291" i="1" a="1"/>
  <c r="AG291" i="1" s="1"/>
  <c r="AF291" i="1" a="1"/>
  <c r="AF291" i="1" s="1"/>
  <c r="AG290" i="1" a="1"/>
  <c r="AG290" i="1" s="1"/>
  <c r="AF290" i="1" a="1"/>
  <c r="AF290" i="1" s="1"/>
  <c r="AG289" i="1" a="1"/>
  <c r="AG289" i="1" s="1"/>
  <c r="AF289" i="1" a="1"/>
  <c r="AF289" i="1" s="1"/>
  <c r="AE292" i="1" a="1"/>
  <c r="AE292" i="1" s="1"/>
  <c r="AD292" i="1" a="1"/>
  <c r="AD292" i="1" s="1"/>
  <c r="AE291" i="1" a="1"/>
  <c r="AE291" i="1" s="1"/>
  <c r="AD291" i="1" a="1"/>
  <c r="AD291" i="1" s="1"/>
  <c r="AE290" i="1" a="1"/>
  <c r="AE290" i="1" s="1"/>
  <c r="AD290" i="1" a="1"/>
  <c r="AD290" i="1" s="1"/>
  <c r="AE289" i="1" a="1"/>
  <c r="AE289" i="1" s="1"/>
  <c r="AD289" i="1" a="1"/>
  <c r="AD289" i="1" s="1"/>
  <c r="AC292" i="1" a="1"/>
  <c r="AC292" i="1" s="1"/>
  <c r="AB292" i="1" a="1"/>
  <c r="AB292" i="1" s="1"/>
  <c r="AC291" i="1" a="1"/>
  <c r="AC291" i="1" s="1"/>
  <c r="AB291" i="1" a="1"/>
  <c r="AB291" i="1" s="1"/>
  <c r="AC290" i="1" a="1"/>
  <c r="AC290" i="1" s="1"/>
  <c r="AB290" i="1" a="1"/>
  <c r="AB290" i="1" s="1"/>
  <c r="AC289" i="1" a="1"/>
  <c r="AC289" i="1" s="1"/>
  <c r="AB289" i="1" a="1"/>
  <c r="AB289" i="1" s="1"/>
  <c r="Z292" i="1" a="1"/>
  <c r="Z292" i="1" s="1"/>
  <c r="Y292" i="1" a="1"/>
  <c r="Y292" i="1" s="1"/>
  <c r="Z291" i="1" a="1"/>
  <c r="Z291" i="1" s="1"/>
  <c r="Y291" i="1" a="1"/>
  <c r="Y291" i="1" s="1"/>
  <c r="Z290" i="1" a="1"/>
  <c r="Z290" i="1" s="1"/>
  <c r="Y290" i="1" a="1"/>
  <c r="Y290" i="1" s="1"/>
  <c r="Z289" i="1" a="1"/>
  <c r="Z289" i="1" s="1"/>
  <c r="Y289" i="1" a="1"/>
  <c r="Y289" i="1" s="1"/>
  <c r="X292" i="1" a="1"/>
  <c r="X292" i="1" s="1"/>
  <c r="W292" i="1" a="1"/>
  <c r="W292" i="1" s="1"/>
  <c r="X291" i="1" a="1"/>
  <c r="X291" i="1" s="1"/>
  <c r="W291" i="1" a="1"/>
  <c r="W291" i="1" s="1"/>
  <c r="X290" i="1" a="1"/>
  <c r="X290" i="1" s="1"/>
  <c r="W290" i="1" a="1"/>
  <c r="W290" i="1" s="1"/>
  <c r="X289" i="1" a="1"/>
  <c r="X289" i="1" s="1"/>
  <c r="W289" i="1" a="1"/>
  <c r="W289" i="1" s="1"/>
  <c r="V292" i="1" a="1"/>
  <c r="V292" i="1" s="1"/>
  <c r="U292" i="1" a="1"/>
  <c r="U292" i="1" s="1"/>
  <c r="V291" i="1" a="1"/>
  <c r="V291" i="1" s="1"/>
  <c r="U291" i="1" a="1"/>
  <c r="U291" i="1" s="1"/>
  <c r="V290" i="1" a="1"/>
  <c r="V290" i="1" s="1"/>
  <c r="U290" i="1" a="1"/>
  <c r="U290" i="1" s="1"/>
  <c r="V289" i="1" a="1"/>
  <c r="V289" i="1" s="1"/>
  <c r="U289" i="1" a="1"/>
  <c r="U289" i="1" s="1"/>
  <c r="S292" i="1" a="1"/>
  <c r="S292" i="1" s="1"/>
  <c r="R292" i="1" a="1"/>
  <c r="R292" i="1" s="1"/>
  <c r="S291" i="1" a="1"/>
  <c r="S291" i="1" s="1"/>
  <c r="R291" i="1" a="1"/>
  <c r="R291" i="1" s="1"/>
  <c r="S290" i="1" a="1"/>
  <c r="S290" i="1" s="1"/>
  <c r="R290" i="1" a="1"/>
  <c r="R290" i="1" s="1"/>
  <c r="S289" i="1" a="1"/>
  <c r="S289" i="1" s="1"/>
  <c r="R289" i="1" a="1"/>
  <c r="R289" i="1" s="1"/>
  <c r="Q292" i="1" a="1"/>
  <c r="Q292" i="1" s="1"/>
  <c r="P292" i="1" a="1"/>
  <c r="P292" i="1" s="1"/>
  <c r="Q291" i="1" a="1"/>
  <c r="Q291" i="1" s="1"/>
  <c r="P291" i="1" a="1"/>
  <c r="P291" i="1" s="1"/>
  <c r="Q290" i="1" a="1"/>
  <c r="Q290" i="1" s="1"/>
  <c r="P290" i="1" a="1"/>
  <c r="P290" i="1" s="1"/>
  <c r="Q289" i="1" a="1"/>
  <c r="Q289" i="1" s="1"/>
  <c r="P289" i="1" a="1"/>
  <c r="P289" i="1" s="1"/>
  <c r="O292" i="1" a="1"/>
  <c r="O292" i="1" s="1"/>
  <c r="N292" i="1" a="1"/>
  <c r="N292" i="1" s="1"/>
  <c r="O291" i="1" a="1"/>
  <c r="O291" i="1" s="1"/>
  <c r="N291" i="1" a="1"/>
  <c r="N291" i="1" s="1"/>
  <c r="O290" i="1" a="1"/>
  <c r="O290" i="1" s="1"/>
  <c r="N290" i="1" a="1"/>
  <c r="N290" i="1" s="1"/>
  <c r="O289" i="1" a="1"/>
  <c r="O289" i="1" s="1"/>
  <c r="N289" i="1" a="1"/>
  <c r="N289" i="1" s="1"/>
  <c r="L292" i="1" a="1"/>
  <c r="L292" i="1" s="1"/>
  <c r="K292" i="1" a="1"/>
  <c r="K292" i="1" s="1"/>
  <c r="L291" i="1" a="1"/>
  <c r="L291" i="1" s="1"/>
  <c r="K291" i="1" a="1"/>
  <c r="K291" i="1" s="1"/>
  <c r="L290" i="1" a="1"/>
  <c r="L290" i="1" s="1"/>
  <c r="K290" i="1" a="1"/>
  <c r="K290" i="1" s="1"/>
  <c r="L289" i="1" a="1"/>
  <c r="L289" i="1" s="1"/>
  <c r="K289" i="1" a="1"/>
  <c r="K289" i="1" s="1"/>
  <c r="J292" i="1" a="1"/>
  <c r="J292" i="1" s="1"/>
  <c r="I292" i="1" a="1"/>
  <c r="I292" i="1" s="1"/>
  <c r="J291" i="1" a="1"/>
  <c r="J291" i="1" s="1"/>
  <c r="I291" i="1" a="1"/>
  <c r="I291" i="1" s="1"/>
  <c r="J290" i="1" a="1"/>
  <c r="J290" i="1" s="1"/>
  <c r="I290" i="1" a="1"/>
  <c r="I290" i="1" s="1"/>
  <c r="J289" i="1" a="1"/>
  <c r="J289" i="1" s="1"/>
  <c r="I289" i="1" a="1"/>
  <c r="I289" i="1" s="1"/>
  <c r="G290" i="1" a="1"/>
  <c r="G290" i="1" s="1"/>
  <c r="H290" i="1" a="1"/>
  <c r="H290" i="1" s="1"/>
  <c r="G291" i="1" a="1"/>
  <c r="G291" i="1" s="1"/>
  <c r="H291" i="1" a="1"/>
  <c r="H291" i="1" s="1"/>
  <c r="G292" i="1" a="1"/>
  <c r="G292" i="1" s="1"/>
  <c r="H292" i="1" a="1"/>
  <c r="H292" i="1" s="1"/>
  <c r="H289" i="1" a="1"/>
  <c r="H289" i="1" s="1"/>
  <c r="G289" i="1" a="1"/>
  <c r="G289" i="1" s="1"/>
  <c r="AG283" i="1" a="1"/>
  <c r="AG283" i="1" s="1"/>
  <c r="AF283" i="1" a="1"/>
  <c r="AF283" i="1" s="1"/>
  <c r="AG282" i="1" a="1"/>
  <c r="AG282" i="1" s="1"/>
  <c r="AF282" i="1" a="1"/>
  <c r="AF282" i="1" s="1"/>
  <c r="AG280" i="1" a="1"/>
  <c r="AG280" i="1" s="1"/>
  <c r="AF280" i="1" a="1"/>
  <c r="AF280" i="1" s="1"/>
  <c r="AG278" i="1" a="1"/>
  <c r="AG278" i="1" s="1"/>
  <c r="AF278" i="1" a="1"/>
  <c r="AF278" i="1" s="1"/>
  <c r="AG277" i="1" a="1"/>
  <c r="AG277" i="1" s="1"/>
  <c r="AF277" i="1" a="1"/>
  <c r="AF277" i="1" s="1"/>
  <c r="AG275" i="1" a="1"/>
  <c r="AG275" i="1" s="1"/>
  <c r="AF275" i="1" a="1"/>
  <c r="AF275" i="1" s="1"/>
  <c r="AG274" i="1" a="1"/>
  <c r="AG274" i="1" s="1"/>
  <c r="AF274" i="1" a="1"/>
  <c r="AF274" i="1" s="1"/>
  <c r="AG273" i="1" a="1"/>
  <c r="AG273" i="1" s="1"/>
  <c r="AF273" i="1" a="1"/>
  <c r="AF273" i="1" s="1"/>
  <c r="AG272" i="1" a="1"/>
  <c r="AG272" i="1" s="1"/>
  <c r="AF272" i="1" a="1"/>
  <c r="AF272" i="1" s="1"/>
  <c r="AE283" i="1" a="1"/>
  <c r="AE283" i="1" s="1"/>
  <c r="AD283" i="1" a="1"/>
  <c r="AD283" i="1" s="1"/>
  <c r="AE282" i="1" a="1"/>
  <c r="AE282" i="1" s="1"/>
  <c r="AD282" i="1" a="1"/>
  <c r="AD282" i="1" s="1"/>
  <c r="AE280" i="1" a="1"/>
  <c r="AE280" i="1" s="1"/>
  <c r="AD280" i="1" a="1"/>
  <c r="AD280" i="1" s="1"/>
  <c r="AE278" i="1" a="1"/>
  <c r="AE278" i="1" s="1"/>
  <c r="AD278" i="1" a="1"/>
  <c r="AD278" i="1" s="1"/>
  <c r="AE277" i="1" a="1"/>
  <c r="AE277" i="1" s="1"/>
  <c r="AD277" i="1" a="1"/>
  <c r="AD277" i="1" s="1"/>
  <c r="AE275" i="1" a="1"/>
  <c r="AE275" i="1" s="1"/>
  <c r="AD275" i="1" a="1"/>
  <c r="AD275" i="1" s="1"/>
  <c r="AE274" i="1" a="1"/>
  <c r="AE274" i="1" s="1"/>
  <c r="AD274" i="1" a="1"/>
  <c r="AD274" i="1" s="1"/>
  <c r="AE273" i="1" a="1"/>
  <c r="AE273" i="1" s="1"/>
  <c r="AD273" i="1" a="1"/>
  <c r="AD273" i="1" s="1"/>
  <c r="AE272" i="1" a="1"/>
  <c r="AE272" i="1" s="1"/>
  <c r="AD272" i="1" a="1"/>
  <c r="AD272" i="1" s="1"/>
  <c r="AC283" i="1" a="1"/>
  <c r="AC283" i="1" s="1"/>
  <c r="AB283" i="1" a="1"/>
  <c r="AB283" i="1" s="1"/>
  <c r="AC282" i="1" a="1"/>
  <c r="AC282" i="1" s="1"/>
  <c r="AB282" i="1" a="1"/>
  <c r="AB282" i="1" s="1"/>
  <c r="AC280" i="1" a="1"/>
  <c r="AC280" i="1" s="1"/>
  <c r="AB280" i="1" a="1"/>
  <c r="AB280" i="1" s="1"/>
  <c r="AC278" i="1" a="1"/>
  <c r="AC278" i="1" s="1"/>
  <c r="AB278" i="1" a="1"/>
  <c r="AB278" i="1" s="1"/>
  <c r="AC277" i="1" a="1"/>
  <c r="AC277" i="1" s="1"/>
  <c r="AB277" i="1" a="1"/>
  <c r="AB277" i="1" s="1"/>
  <c r="AC275" i="1" a="1"/>
  <c r="AC275" i="1" s="1"/>
  <c r="AB275" i="1" a="1"/>
  <c r="AB275" i="1" s="1"/>
  <c r="AC274" i="1" a="1"/>
  <c r="AC274" i="1" s="1"/>
  <c r="AB274" i="1" a="1"/>
  <c r="AB274" i="1" s="1"/>
  <c r="AC273" i="1" a="1"/>
  <c r="AC273" i="1" s="1"/>
  <c r="AB273" i="1" a="1"/>
  <c r="AB273" i="1" s="1"/>
  <c r="AC272" i="1" a="1"/>
  <c r="AC272" i="1" s="1"/>
  <c r="AB272" i="1" a="1"/>
  <c r="AB272" i="1" s="1"/>
  <c r="Z283" i="1" a="1"/>
  <c r="Z283" i="1" s="1"/>
  <c r="Y283" i="1" a="1"/>
  <c r="Y283" i="1" s="1"/>
  <c r="Z282" i="1" a="1"/>
  <c r="Z282" i="1" s="1"/>
  <c r="Y282" i="1" a="1"/>
  <c r="Y282" i="1" s="1"/>
  <c r="Z280" i="1" a="1"/>
  <c r="Z280" i="1" s="1"/>
  <c r="Y280" i="1" a="1"/>
  <c r="Y280" i="1" s="1"/>
  <c r="Z278" i="1" a="1"/>
  <c r="Z278" i="1" s="1"/>
  <c r="Y278" i="1" a="1"/>
  <c r="Y278" i="1" s="1"/>
  <c r="Z277" i="1" a="1"/>
  <c r="Z277" i="1" s="1"/>
  <c r="Y277" i="1" a="1"/>
  <c r="Y277" i="1" s="1"/>
  <c r="Z275" i="1" a="1"/>
  <c r="Z275" i="1" s="1"/>
  <c r="Y275" i="1" a="1"/>
  <c r="Y275" i="1" s="1"/>
  <c r="Z274" i="1" a="1"/>
  <c r="Z274" i="1" s="1"/>
  <c r="Y274" i="1" a="1"/>
  <c r="Y274" i="1" s="1"/>
  <c r="Z273" i="1" a="1"/>
  <c r="Z273" i="1" s="1"/>
  <c r="Y273" i="1" a="1"/>
  <c r="Y273" i="1" s="1"/>
  <c r="Z272" i="1" a="1"/>
  <c r="Z272" i="1" s="1"/>
  <c r="Y272" i="1" a="1"/>
  <c r="Y272" i="1" s="1"/>
  <c r="X283" i="1" a="1"/>
  <c r="X283" i="1" s="1"/>
  <c r="W283" i="1" a="1"/>
  <c r="W283" i="1" s="1"/>
  <c r="X282" i="1" a="1"/>
  <c r="X282" i="1" s="1"/>
  <c r="W282" i="1" a="1"/>
  <c r="W282" i="1" s="1"/>
  <c r="X280" i="1" a="1"/>
  <c r="X280" i="1" s="1"/>
  <c r="W280" i="1" a="1"/>
  <c r="W280" i="1" s="1"/>
  <c r="X278" i="1" a="1"/>
  <c r="X278" i="1" s="1"/>
  <c r="W278" i="1" a="1"/>
  <c r="W278" i="1" s="1"/>
  <c r="X277" i="1" a="1"/>
  <c r="X277" i="1" s="1"/>
  <c r="W277" i="1" a="1"/>
  <c r="W277" i="1" s="1"/>
  <c r="X275" i="1" a="1"/>
  <c r="X275" i="1" s="1"/>
  <c r="W275" i="1" a="1"/>
  <c r="W275" i="1" s="1"/>
  <c r="X274" i="1" a="1"/>
  <c r="X274" i="1" s="1"/>
  <c r="W274" i="1" a="1"/>
  <c r="W274" i="1" s="1"/>
  <c r="X273" i="1" a="1"/>
  <c r="X273" i="1" s="1"/>
  <c r="W273" i="1" a="1"/>
  <c r="W273" i="1" s="1"/>
  <c r="X272" i="1" a="1"/>
  <c r="X272" i="1" s="1"/>
  <c r="W272" i="1" a="1"/>
  <c r="W272" i="1" s="1"/>
  <c r="V283" i="1" a="1"/>
  <c r="V283" i="1" s="1"/>
  <c r="U283" i="1" a="1"/>
  <c r="U283" i="1" s="1"/>
  <c r="V282" i="1" a="1"/>
  <c r="V282" i="1" s="1"/>
  <c r="U282" i="1" a="1"/>
  <c r="U282" i="1" s="1"/>
  <c r="V280" i="1" a="1"/>
  <c r="V280" i="1" s="1"/>
  <c r="U280" i="1" a="1"/>
  <c r="U280" i="1" s="1"/>
  <c r="V278" i="1" a="1"/>
  <c r="V278" i="1" s="1"/>
  <c r="U278" i="1" a="1"/>
  <c r="U278" i="1" s="1"/>
  <c r="V277" i="1" a="1"/>
  <c r="V277" i="1" s="1"/>
  <c r="U277" i="1" a="1"/>
  <c r="U277" i="1" s="1"/>
  <c r="V275" i="1" a="1"/>
  <c r="V275" i="1" s="1"/>
  <c r="U275" i="1" a="1"/>
  <c r="U275" i="1" s="1"/>
  <c r="V274" i="1" a="1"/>
  <c r="V274" i="1" s="1"/>
  <c r="U274" i="1" a="1"/>
  <c r="U274" i="1" s="1"/>
  <c r="V273" i="1" a="1"/>
  <c r="V273" i="1" s="1"/>
  <c r="U273" i="1" a="1"/>
  <c r="U273" i="1" s="1"/>
  <c r="V272" i="1" a="1"/>
  <c r="V272" i="1" s="1"/>
  <c r="U272" i="1" a="1"/>
  <c r="U272" i="1" s="1"/>
  <c r="S283" i="1" a="1"/>
  <c r="S283" i="1" s="1"/>
  <c r="R283" i="1" a="1"/>
  <c r="R283" i="1" s="1"/>
  <c r="S282" i="1" a="1"/>
  <c r="S282" i="1" s="1"/>
  <c r="R282" i="1" a="1"/>
  <c r="R282" i="1" s="1"/>
  <c r="S280" i="1" a="1"/>
  <c r="S280" i="1" s="1"/>
  <c r="R280" i="1" a="1"/>
  <c r="R280" i="1" s="1"/>
  <c r="S278" i="1" a="1"/>
  <c r="S278" i="1" s="1"/>
  <c r="R278" i="1" a="1"/>
  <c r="R278" i="1" s="1"/>
  <c r="S277" i="1" a="1"/>
  <c r="S277" i="1" s="1"/>
  <c r="R277" i="1" a="1"/>
  <c r="R277" i="1" s="1"/>
  <c r="S275" i="1" a="1"/>
  <c r="S275" i="1" s="1"/>
  <c r="R275" i="1" a="1"/>
  <c r="R275" i="1" s="1"/>
  <c r="S274" i="1" a="1"/>
  <c r="S274" i="1" s="1"/>
  <c r="R274" i="1" a="1"/>
  <c r="R274" i="1" s="1"/>
  <c r="S273" i="1" a="1"/>
  <c r="S273" i="1" s="1"/>
  <c r="R273" i="1" a="1"/>
  <c r="R273" i="1" s="1"/>
  <c r="S272" i="1" a="1"/>
  <c r="S272" i="1" s="1"/>
  <c r="R272" i="1" a="1"/>
  <c r="R272" i="1" s="1"/>
  <c r="Q283" i="1" a="1"/>
  <c r="Q283" i="1" s="1"/>
  <c r="P283" i="1" a="1"/>
  <c r="P283" i="1" s="1"/>
  <c r="Q282" i="1" a="1"/>
  <c r="Q282" i="1" s="1"/>
  <c r="P282" i="1" a="1"/>
  <c r="P282" i="1" s="1"/>
  <c r="Q280" i="1" a="1"/>
  <c r="Q280" i="1" s="1"/>
  <c r="P280" i="1" a="1"/>
  <c r="P280" i="1" s="1"/>
  <c r="Q278" i="1" a="1"/>
  <c r="Q278" i="1" s="1"/>
  <c r="P278" i="1" a="1"/>
  <c r="P278" i="1" s="1"/>
  <c r="Q277" i="1" a="1"/>
  <c r="Q277" i="1" s="1"/>
  <c r="P277" i="1" a="1"/>
  <c r="P277" i="1" s="1"/>
  <c r="Q275" i="1" a="1"/>
  <c r="Q275" i="1" s="1"/>
  <c r="P275" i="1" a="1"/>
  <c r="P275" i="1" s="1"/>
  <c r="Q274" i="1" a="1"/>
  <c r="Q274" i="1" s="1"/>
  <c r="P274" i="1" a="1"/>
  <c r="P274" i="1" s="1"/>
  <c r="Q273" i="1" a="1"/>
  <c r="Q273" i="1" s="1"/>
  <c r="P273" i="1" a="1"/>
  <c r="P273" i="1" s="1"/>
  <c r="Q272" i="1" a="1"/>
  <c r="Q272" i="1" s="1"/>
  <c r="P272" i="1" a="1"/>
  <c r="P272" i="1" s="1"/>
  <c r="O283" i="1" a="1"/>
  <c r="O283" i="1" s="1"/>
  <c r="N283" i="1" a="1"/>
  <c r="N283" i="1" s="1"/>
  <c r="O282" i="1" a="1"/>
  <c r="O282" i="1" s="1"/>
  <c r="N282" i="1" a="1"/>
  <c r="N282" i="1" s="1"/>
  <c r="O280" i="1" a="1"/>
  <c r="O280" i="1" s="1"/>
  <c r="N280" i="1" a="1"/>
  <c r="N280" i="1" s="1"/>
  <c r="O278" i="1" a="1"/>
  <c r="O278" i="1" s="1"/>
  <c r="N278" i="1" a="1"/>
  <c r="N278" i="1" s="1"/>
  <c r="O277" i="1" a="1"/>
  <c r="O277" i="1" s="1"/>
  <c r="N277" i="1" a="1"/>
  <c r="N277" i="1" s="1"/>
  <c r="O275" i="1" a="1"/>
  <c r="O275" i="1" s="1"/>
  <c r="N275" i="1" a="1"/>
  <c r="N275" i="1" s="1"/>
  <c r="O274" i="1" a="1"/>
  <c r="O274" i="1" s="1"/>
  <c r="N274" i="1" a="1"/>
  <c r="N274" i="1" s="1"/>
  <c r="O273" i="1" a="1"/>
  <c r="O273" i="1" s="1"/>
  <c r="N273" i="1" a="1"/>
  <c r="N273" i="1" s="1"/>
  <c r="O272" i="1" a="1"/>
  <c r="O272" i="1" s="1"/>
  <c r="N272" i="1" a="1"/>
  <c r="N272" i="1" s="1"/>
  <c r="L283" i="1" a="1"/>
  <c r="L283" i="1" s="1"/>
  <c r="K283" i="1" a="1"/>
  <c r="K283" i="1" s="1"/>
  <c r="L282" i="1" a="1"/>
  <c r="L282" i="1" s="1"/>
  <c r="K282" i="1" a="1"/>
  <c r="K282" i="1" s="1"/>
  <c r="L280" i="1" a="1"/>
  <c r="L280" i="1" s="1"/>
  <c r="K280" i="1" a="1"/>
  <c r="K280" i="1" s="1"/>
  <c r="L278" i="1" a="1"/>
  <c r="L278" i="1" s="1"/>
  <c r="K278" i="1" a="1"/>
  <c r="K278" i="1" s="1"/>
  <c r="L277" i="1" a="1"/>
  <c r="L277" i="1" s="1"/>
  <c r="K277" i="1" a="1"/>
  <c r="K277" i="1" s="1"/>
  <c r="L275" i="1" a="1"/>
  <c r="L275" i="1" s="1"/>
  <c r="K275" i="1" a="1"/>
  <c r="K275" i="1" s="1"/>
  <c r="L274" i="1" a="1"/>
  <c r="L274" i="1" s="1"/>
  <c r="K274" i="1" a="1"/>
  <c r="K274" i="1" s="1"/>
  <c r="L273" i="1" a="1"/>
  <c r="L273" i="1" s="1"/>
  <c r="K273" i="1" a="1"/>
  <c r="K273" i="1" s="1"/>
  <c r="L272" i="1" a="1"/>
  <c r="L272" i="1" s="1"/>
  <c r="K272" i="1" a="1"/>
  <c r="K272" i="1" s="1"/>
  <c r="J283" i="1" a="1"/>
  <c r="J283" i="1" s="1"/>
  <c r="I283" i="1" a="1"/>
  <c r="I283" i="1" s="1"/>
  <c r="J282" i="1" a="1"/>
  <c r="J282" i="1" s="1"/>
  <c r="I282" i="1" a="1"/>
  <c r="I282" i="1" s="1"/>
  <c r="J280" i="1" a="1"/>
  <c r="J280" i="1" s="1"/>
  <c r="I280" i="1" a="1"/>
  <c r="I280" i="1" s="1"/>
  <c r="J278" i="1" a="1"/>
  <c r="J278" i="1" s="1"/>
  <c r="I278" i="1" a="1"/>
  <c r="I278" i="1" s="1"/>
  <c r="J277" i="1" a="1"/>
  <c r="J277" i="1" s="1"/>
  <c r="I277" i="1" a="1"/>
  <c r="I277" i="1" s="1"/>
  <c r="J275" i="1" a="1"/>
  <c r="J275" i="1" s="1"/>
  <c r="I275" i="1" a="1"/>
  <c r="I275" i="1" s="1"/>
  <c r="J274" i="1" a="1"/>
  <c r="J274" i="1" s="1"/>
  <c r="I274" i="1" a="1"/>
  <c r="I274" i="1" s="1"/>
  <c r="J273" i="1" a="1"/>
  <c r="J273" i="1" s="1"/>
  <c r="I273" i="1" a="1"/>
  <c r="I273" i="1" s="1"/>
  <c r="J272" i="1" a="1"/>
  <c r="J272" i="1" s="1"/>
  <c r="I272" i="1" a="1"/>
  <c r="I272" i="1" s="1"/>
  <c r="G273" i="1" a="1"/>
  <c r="G273" i="1" s="1"/>
  <c r="H273" i="1" a="1"/>
  <c r="H273" i="1" s="1"/>
  <c r="G274" i="1" a="1"/>
  <c r="G274" i="1" s="1"/>
  <c r="H274" i="1" a="1"/>
  <c r="H274" i="1" s="1"/>
  <c r="G275" i="1" a="1"/>
  <c r="G275" i="1" s="1"/>
  <c r="H275" i="1" a="1"/>
  <c r="H275" i="1" s="1"/>
  <c r="G277" i="1" a="1"/>
  <c r="G277" i="1" s="1"/>
  <c r="H277" i="1" a="1"/>
  <c r="H277" i="1" s="1"/>
  <c r="G278" i="1" a="1"/>
  <c r="G278" i="1" s="1"/>
  <c r="H278" i="1" a="1"/>
  <c r="H278" i="1" s="1"/>
  <c r="G280" i="1" a="1"/>
  <c r="G280" i="1" s="1"/>
  <c r="H280" i="1" a="1"/>
  <c r="H280" i="1" s="1"/>
  <c r="G282" i="1" a="1"/>
  <c r="G282" i="1" s="1"/>
  <c r="H282" i="1" a="1"/>
  <c r="H282" i="1" s="1"/>
  <c r="G283" i="1" a="1"/>
  <c r="G283" i="1" s="1"/>
  <c r="H283" i="1" a="1"/>
  <c r="H283" i="1" s="1"/>
  <c r="H272" i="1" a="1"/>
  <c r="H272" i="1" s="1"/>
  <c r="G272" i="1" a="1"/>
  <c r="G272" i="1" s="1"/>
  <c r="AG270" i="1" a="1"/>
  <c r="AG270" i="1" s="1"/>
  <c r="AF270" i="1" a="1"/>
  <c r="AF270" i="1" s="1"/>
  <c r="AG269" i="1" a="1"/>
  <c r="AG269" i="1" s="1"/>
  <c r="AF269" i="1" a="1"/>
  <c r="AF269" i="1" s="1"/>
  <c r="AG268" i="1" a="1"/>
  <c r="AG268" i="1" s="1"/>
  <c r="AF268" i="1" a="1"/>
  <c r="AF268" i="1" s="1"/>
  <c r="AE270" i="1" a="1"/>
  <c r="AE270" i="1" s="1"/>
  <c r="AD270" i="1" a="1"/>
  <c r="AD270" i="1" s="1"/>
  <c r="AE269" i="1" a="1"/>
  <c r="AE269" i="1" s="1"/>
  <c r="AD269" i="1" a="1"/>
  <c r="AD269" i="1" s="1"/>
  <c r="AE268" i="1" a="1"/>
  <c r="AE268" i="1" s="1"/>
  <c r="AD268" i="1" a="1"/>
  <c r="AD268" i="1" s="1"/>
  <c r="AC270" i="1" a="1"/>
  <c r="AC270" i="1" s="1"/>
  <c r="AB270" i="1" a="1"/>
  <c r="AB270" i="1" s="1"/>
  <c r="AC269" i="1" a="1"/>
  <c r="AC269" i="1" s="1"/>
  <c r="AB269" i="1" a="1"/>
  <c r="AB269" i="1" s="1"/>
  <c r="AC268" i="1" a="1"/>
  <c r="AC268" i="1" s="1"/>
  <c r="AB268" i="1" a="1"/>
  <c r="AB268" i="1" s="1"/>
  <c r="Z270" i="1" a="1"/>
  <c r="Z270" i="1" s="1"/>
  <c r="Y270" i="1" a="1"/>
  <c r="Y270" i="1" s="1"/>
  <c r="Z269" i="1" a="1"/>
  <c r="Z269" i="1" s="1"/>
  <c r="Y269" i="1" a="1"/>
  <c r="Y269" i="1" s="1"/>
  <c r="Z268" i="1" a="1"/>
  <c r="Z268" i="1" s="1"/>
  <c r="Y268" i="1" a="1"/>
  <c r="Y268" i="1" s="1"/>
  <c r="X270" i="1" a="1"/>
  <c r="X270" i="1" s="1"/>
  <c r="W270" i="1" a="1"/>
  <c r="W270" i="1" s="1"/>
  <c r="X269" i="1" a="1"/>
  <c r="X269" i="1" s="1"/>
  <c r="W269" i="1" a="1"/>
  <c r="W269" i="1" s="1"/>
  <c r="X268" i="1" a="1"/>
  <c r="X268" i="1" s="1"/>
  <c r="W268" i="1" a="1"/>
  <c r="W268" i="1" s="1"/>
  <c r="V270" i="1" a="1"/>
  <c r="V270" i="1" s="1"/>
  <c r="U270" i="1" a="1"/>
  <c r="U270" i="1" s="1"/>
  <c r="V269" i="1" a="1"/>
  <c r="V269" i="1" s="1"/>
  <c r="U269" i="1" a="1"/>
  <c r="U269" i="1" s="1"/>
  <c r="V268" i="1" a="1"/>
  <c r="V268" i="1" s="1"/>
  <c r="U268" i="1" a="1"/>
  <c r="U268" i="1" s="1"/>
  <c r="S270" i="1" a="1"/>
  <c r="S270" i="1" s="1"/>
  <c r="R270" i="1" a="1"/>
  <c r="R270" i="1" s="1"/>
  <c r="S269" i="1" a="1"/>
  <c r="S269" i="1" s="1"/>
  <c r="R269" i="1" a="1"/>
  <c r="R269" i="1" s="1"/>
  <c r="S268" i="1" a="1"/>
  <c r="S268" i="1" s="1"/>
  <c r="R268" i="1" a="1"/>
  <c r="R268" i="1" s="1"/>
  <c r="Q270" i="1" a="1"/>
  <c r="Q270" i="1" s="1"/>
  <c r="P270" i="1" a="1"/>
  <c r="P270" i="1" s="1"/>
  <c r="Q269" i="1" a="1"/>
  <c r="Q269" i="1" s="1"/>
  <c r="P269" i="1" a="1"/>
  <c r="P269" i="1" s="1"/>
  <c r="Q268" i="1" a="1"/>
  <c r="Q268" i="1" s="1"/>
  <c r="P268" i="1" a="1"/>
  <c r="P268" i="1" s="1"/>
  <c r="O270" i="1" a="1"/>
  <c r="O270" i="1" s="1"/>
  <c r="N270" i="1" a="1"/>
  <c r="N270" i="1" s="1"/>
  <c r="O269" i="1" a="1"/>
  <c r="O269" i="1" s="1"/>
  <c r="N269" i="1" a="1"/>
  <c r="N269" i="1" s="1"/>
  <c r="O268" i="1" a="1"/>
  <c r="O268" i="1" s="1"/>
  <c r="N268" i="1" a="1"/>
  <c r="N268" i="1" s="1"/>
  <c r="L270" i="1" a="1"/>
  <c r="L270" i="1" s="1"/>
  <c r="K270" i="1" a="1"/>
  <c r="K270" i="1" s="1"/>
  <c r="L269" i="1" a="1"/>
  <c r="L269" i="1" s="1"/>
  <c r="K269" i="1" a="1"/>
  <c r="K269" i="1" s="1"/>
  <c r="L268" i="1" a="1"/>
  <c r="L268" i="1" s="1"/>
  <c r="K268" i="1" a="1"/>
  <c r="K268" i="1" s="1"/>
  <c r="J270" i="1" a="1"/>
  <c r="J270" i="1" s="1"/>
  <c r="I270" i="1" a="1"/>
  <c r="I270" i="1" s="1"/>
  <c r="J269" i="1" a="1"/>
  <c r="J269" i="1" s="1"/>
  <c r="I269" i="1" a="1"/>
  <c r="I269" i="1" s="1"/>
  <c r="J268" i="1" a="1"/>
  <c r="J268" i="1" s="1"/>
  <c r="I268" i="1" a="1"/>
  <c r="I268" i="1" s="1"/>
  <c r="G269" i="1" a="1"/>
  <c r="G269" i="1" s="1"/>
  <c r="H269" i="1" a="1"/>
  <c r="H269" i="1" s="1"/>
  <c r="G270" i="1" a="1"/>
  <c r="G270" i="1" s="1"/>
  <c r="H270" i="1" a="1"/>
  <c r="H270" i="1" s="1"/>
  <c r="H268" i="1" a="1"/>
  <c r="H268" i="1" s="1"/>
  <c r="G268" i="1" a="1"/>
  <c r="G268" i="1" s="1"/>
  <c r="AG264" i="1" a="1"/>
  <c r="AG264" i="1" s="1"/>
  <c r="AF264" i="1" a="1"/>
  <c r="AF264" i="1" s="1"/>
  <c r="AG262" i="1" a="1"/>
  <c r="AG262" i="1" s="1"/>
  <c r="AF262" i="1" a="1"/>
  <c r="AF262" i="1" s="1"/>
  <c r="AG261" i="1" a="1"/>
  <c r="AG261" i="1" s="1"/>
  <c r="AF261" i="1" a="1"/>
  <c r="AF261" i="1" s="1"/>
  <c r="AG260" i="1" a="1"/>
  <c r="AG260" i="1" s="1"/>
  <c r="AF260" i="1" a="1"/>
  <c r="AF260" i="1" s="1"/>
  <c r="AG259" i="1" a="1"/>
  <c r="AG259" i="1" s="1"/>
  <c r="AF259" i="1" a="1"/>
  <c r="AF259" i="1" s="1"/>
  <c r="AG258" i="1" a="1"/>
  <c r="AG258" i="1" s="1"/>
  <c r="AF258" i="1" a="1"/>
  <c r="AF258" i="1" s="1"/>
  <c r="AG257" i="1" a="1"/>
  <c r="AG257" i="1" s="1"/>
  <c r="AF257" i="1" a="1"/>
  <c r="AF257" i="1" s="1"/>
  <c r="AG256" i="1" a="1"/>
  <c r="AG256" i="1" s="1"/>
  <c r="AF256" i="1" a="1"/>
  <c r="AF256" i="1" s="1"/>
  <c r="AG255" i="1" a="1"/>
  <c r="AG255" i="1" s="1"/>
  <c r="AF255" i="1" a="1"/>
  <c r="AF255" i="1" s="1"/>
  <c r="AG254" i="1" a="1"/>
  <c r="AG254" i="1" s="1"/>
  <c r="AF254" i="1" a="1"/>
  <c r="AF254" i="1" s="1"/>
  <c r="AE264" i="1" a="1"/>
  <c r="AE264" i="1" s="1"/>
  <c r="AD264" i="1" a="1"/>
  <c r="AD264" i="1" s="1"/>
  <c r="AE262" i="1" a="1"/>
  <c r="AE262" i="1" s="1"/>
  <c r="AD262" i="1" a="1"/>
  <c r="AD262" i="1" s="1"/>
  <c r="AE261" i="1" a="1"/>
  <c r="AE261" i="1" s="1"/>
  <c r="AD261" i="1" a="1"/>
  <c r="AD261" i="1" s="1"/>
  <c r="AE260" i="1" a="1"/>
  <c r="AE260" i="1" s="1"/>
  <c r="AD260" i="1" a="1"/>
  <c r="AD260" i="1" s="1"/>
  <c r="AE259" i="1" a="1"/>
  <c r="AE259" i="1" s="1"/>
  <c r="AD259" i="1" a="1"/>
  <c r="AD259" i="1" s="1"/>
  <c r="AE258" i="1" a="1"/>
  <c r="AE258" i="1" s="1"/>
  <c r="AD258" i="1" a="1"/>
  <c r="AD258" i="1" s="1"/>
  <c r="AE257" i="1" a="1"/>
  <c r="AE257" i="1" s="1"/>
  <c r="AD257" i="1" a="1"/>
  <c r="AD257" i="1" s="1"/>
  <c r="AE256" i="1" a="1"/>
  <c r="AE256" i="1" s="1"/>
  <c r="AD256" i="1" a="1"/>
  <c r="AD256" i="1" s="1"/>
  <c r="AE255" i="1" a="1"/>
  <c r="AE255" i="1" s="1"/>
  <c r="AD255" i="1" a="1"/>
  <c r="AD255" i="1" s="1"/>
  <c r="AE254" i="1" a="1"/>
  <c r="AE254" i="1" s="1"/>
  <c r="AD254" i="1" a="1"/>
  <c r="AD254" i="1" s="1"/>
  <c r="AC264" i="1" a="1"/>
  <c r="AC264" i="1" s="1"/>
  <c r="AB264" i="1" a="1"/>
  <c r="AB264" i="1" s="1"/>
  <c r="AC262" i="1" a="1"/>
  <c r="AC262" i="1" s="1"/>
  <c r="AB262" i="1" a="1"/>
  <c r="AB262" i="1" s="1"/>
  <c r="AC261" i="1" a="1"/>
  <c r="AC261" i="1" s="1"/>
  <c r="AB261" i="1" a="1"/>
  <c r="AB261" i="1" s="1"/>
  <c r="AC260" i="1" a="1"/>
  <c r="AC260" i="1" s="1"/>
  <c r="AB260" i="1" a="1"/>
  <c r="AB260" i="1" s="1"/>
  <c r="AC259" i="1" a="1"/>
  <c r="AC259" i="1" s="1"/>
  <c r="AB259" i="1" a="1"/>
  <c r="AB259" i="1" s="1"/>
  <c r="AC258" i="1" a="1"/>
  <c r="AC258" i="1" s="1"/>
  <c r="AB258" i="1" a="1"/>
  <c r="AB258" i="1" s="1"/>
  <c r="AC257" i="1" a="1"/>
  <c r="AC257" i="1" s="1"/>
  <c r="AB257" i="1" a="1"/>
  <c r="AB257" i="1" s="1"/>
  <c r="AC256" i="1" a="1"/>
  <c r="AC256" i="1" s="1"/>
  <c r="AB256" i="1" a="1"/>
  <c r="AB256" i="1" s="1"/>
  <c r="AC255" i="1" a="1"/>
  <c r="AC255" i="1" s="1"/>
  <c r="AB255" i="1" a="1"/>
  <c r="AB255" i="1" s="1"/>
  <c r="AC254" i="1" a="1"/>
  <c r="AC254" i="1" s="1"/>
  <c r="AB254" i="1" a="1"/>
  <c r="AB254" i="1" s="1"/>
  <c r="Z264" i="1" a="1"/>
  <c r="Z264" i="1" s="1"/>
  <c r="Y264" i="1" a="1"/>
  <c r="Y264" i="1" s="1"/>
  <c r="Z262" i="1" a="1"/>
  <c r="Z262" i="1" s="1"/>
  <c r="Y262" i="1" a="1"/>
  <c r="Y262" i="1" s="1"/>
  <c r="Z261" i="1" a="1"/>
  <c r="Z261" i="1" s="1"/>
  <c r="Y261" i="1" a="1"/>
  <c r="Y261" i="1" s="1"/>
  <c r="Z260" i="1" a="1"/>
  <c r="Z260" i="1" s="1"/>
  <c r="Y260" i="1" a="1"/>
  <c r="Y260" i="1" s="1"/>
  <c r="Z259" i="1" a="1"/>
  <c r="Z259" i="1" s="1"/>
  <c r="Y259" i="1" a="1"/>
  <c r="Y259" i="1" s="1"/>
  <c r="Z258" i="1" a="1"/>
  <c r="Z258" i="1" s="1"/>
  <c r="Y258" i="1" a="1"/>
  <c r="Y258" i="1" s="1"/>
  <c r="Z257" i="1" a="1"/>
  <c r="Z257" i="1" s="1"/>
  <c r="Y257" i="1" a="1"/>
  <c r="Y257" i="1" s="1"/>
  <c r="Z256" i="1" a="1"/>
  <c r="Z256" i="1" s="1"/>
  <c r="Y256" i="1" a="1"/>
  <c r="Y256" i="1" s="1"/>
  <c r="Z255" i="1" a="1"/>
  <c r="Z255" i="1" s="1"/>
  <c r="Y255" i="1" a="1"/>
  <c r="Y255" i="1" s="1"/>
  <c r="Z254" i="1" a="1"/>
  <c r="Z254" i="1" s="1"/>
  <c r="Y254" i="1" a="1"/>
  <c r="Y254" i="1" s="1"/>
  <c r="X264" i="1" a="1"/>
  <c r="X264" i="1" s="1"/>
  <c r="W264" i="1" a="1"/>
  <c r="W264" i="1" s="1"/>
  <c r="X262" i="1" a="1"/>
  <c r="X262" i="1" s="1"/>
  <c r="W262" i="1" a="1"/>
  <c r="W262" i="1" s="1"/>
  <c r="X261" i="1" a="1"/>
  <c r="X261" i="1" s="1"/>
  <c r="W261" i="1" a="1"/>
  <c r="W261" i="1" s="1"/>
  <c r="X260" i="1" a="1"/>
  <c r="X260" i="1" s="1"/>
  <c r="W260" i="1" a="1"/>
  <c r="W260" i="1" s="1"/>
  <c r="X259" i="1" a="1"/>
  <c r="X259" i="1" s="1"/>
  <c r="W259" i="1" a="1"/>
  <c r="W259" i="1" s="1"/>
  <c r="X258" i="1" a="1"/>
  <c r="X258" i="1" s="1"/>
  <c r="W258" i="1" a="1"/>
  <c r="W258" i="1" s="1"/>
  <c r="X257" i="1" a="1"/>
  <c r="X257" i="1" s="1"/>
  <c r="W257" i="1" a="1"/>
  <c r="W257" i="1" s="1"/>
  <c r="X256" i="1" a="1"/>
  <c r="X256" i="1" s="1"/>
  <c r="W256" i="1" a="1"/>
  <c r="W256" i="1" s="1"/>
  <c r="X255" i="1" a="1"/>
  <c r="X255" i="1" s="1"/>
  <c r="W255" i="1" a="1"/>
  <c r="W255" i="1" s="1"/>
  <c r="X254" i="1" a="1"/>
  <c r="X254" i="1" s="1"/>
  <c r="W254" i="1" a="1"/>
  <c r="W254" i="1" s="1"/>
  <c r="V264" i="1" a="1"/>
  <c r="V264" i="1" s="1"/>
  <c r="U264" i="1" a="1"/>
  <c r="U264" i="1" s="1"/>
  <c r="V262" i="1" a="1"/>
  <c r="V262" i="1" s="1"/>
  <c r="U262" i="1" a="1"/>
  <c r="U262" i="1" s="1"/>
  <c r="V261" i="1" a="1"/>
  <c r="V261" i="1" s="1"/>
  <c r="U261" i="1" a="1"/>
  <c r="U261" i="1" s="1"/>
  <c r="V260" i="1" a="1"/>
  <c r="V260" i="1" s="1"/>
  <c r="U260" i="1" a="1"/>
  <c r="U260" i="1" s="1"/>
  <c r="V259" i="1" a="1"/>
  <c r="V259" i="1" s="1"/>
  <c r="U259" i="1" a="1"/>
  <c r="U259" i="1" s="1"/>
  <c r="V258" i="1" a="1"/>
  <c r="V258" i="1" s="1"/>
  <c r="U258" i="1" a="1"/>
  <c r="U258" i="1" s="1"/>
  <c r="V257" i="1" a="1"/>
  <c r="V257" i="1" s="1"/>
  <c r="U257" i="1" a="1"/>
  <c r="U257" i="1" s="1"/>
  <c r="V256" i="1" a="1"/>
  <c r="V256" i="1" s="1"/>
  <c r="U256" i="1" a="1"/>
  <c r="U256" i="1" s="1"/>
  <c r="V255" i="1" a="1"/>
  <c r="V255" i="1" s="1"/>
  <c r="U255" i="1" a="1"/>
  <c r="U255" i="1" s="1"/>
  <c r="V254" i="1" a="1"/>
  <c r="V254" i="1" s="1"/>
  <c r="U254" i="1" a="1"/>
  <c r="U254" i="1" s="1"/>
  <c r="S264" i="1" a="1"/>
  <c r="S264" i="1" s="1"/>
  <c r="R264" i="1" a="1"/>
  <c r="R264" i="1" s="1"/>
  <c r="S262" i="1" a="1"/>
  <c r="S262" i="1" s="1"/>
  <c r="R262" i="1" a="1"/>
  <c r="R262" i="1" s="1"/>
  <c r="S261" i="1" a="1"/>
  <c r="S261" i="1" s="1"/>
  <c r="R261" i="1" a="1"/>
  <c r="R261" i="1" s="1"/>
  <c r="S260" i="1" a="1"/>
  <c r="S260" i="1" s="1"/>
  <c r="R260" i="1" a="1"/>
  <c r="R260" i="1" s="1"/>
  <c r="S259" i="1" a="1"/>
  <c r="S259" i="1" s="1"/>
  <c r="R259" i="1" a="1"/>
  <c r="R259" i="1" s="1"/>
  <c r="S258" i="1" a="1"/>
  <c r="S258" i="1" s="1"/>
  <c r="R258" i="1" a="1"/>
  <c r="R258" i="1" s="1"/>
  <c r="S257" i="1" a="1"/>
  <c r="S257" i="1" s="1"/>
  <c r="R257" i="1" a="1"/>
  <c r="R257" i="1" s="1"/>
  <c r="S256" i="1" a="1"/>
  <c r="S256" i="1" s="1"/>
  <c r="R256" i="1" a="1"/>
  <c r="R256" i="1" s="1"/>
  <c r="S255" i="1" a="1"/>
  <c r="S255" i="1" s="1"/>
  <c r="R255" i="1" a="1"/>
  <c r="R255" i="1" s="1"/>
  <c r="S254" i="1" a="1"/>
  <c r="S254" i="1" s="1"/>
  <c r="R254" i="1" a="1"/>
  <c r="R254" i="1" s="1"/>
  <c r="Q264" i="1" a="1"/>
  <c r="Q264" i="1" s="1"/>
  <c r="P264" i="1" a="1"/>
  <c r="P264" i="1" s="1"/>
  <c r="Q262" i="1" a="1"/>
  <c r="Q262" i="1" s="1"/>
  <c r="P262" i="1" a="1"/>
  <c r="P262" i="1" s="1"/>
  <c r="Q261" i="1" a="1"/>
  <c r="Q261" i="1" s="1"/>
  <c r="P261" i="1" a="1"/>
  <c r="P261" i="1" s="1"/>
  <c r="Q260" i="1" a="1"/>
  <c r="Q260" i="1" s="1"/>
  <c r="P260" i="1" a="1"/>
  <c r="P260" i="1" s="1"/>
  <c r="Q259" i="1" a="1"/>
  <c r="Q259" i="1" s="1"/>
  <c r="P259" i="1" a="1"/>
  <c r="P259" i="1" s="1"/>
  <c r="Q258" i="1" a="1"/>
  <c r="Q258" i="1" s="1"/>
  <c r="P258" i="1" a="1"/>
  <c r="P258" i="1" s="1"/>
  <c r="Q257" i="1" a="1"/>
  <c r="Q257" i="1" s="1"/>
  <c r="P257" i="1" a="1"/>
  <c r="P257" i="1" s="1"/>
  <c r="Q256" i="1" a="1"/>
  <c r="Q256" i="1" s="1"/>
  <c r="P256" i="1" a="1"/>
  <c r="P256" i="1" s="1"/>
  <c r="Q255" i="1" a="1"/>
  <c r="Q255" i="1" s="1"/>
  <c r="P255" i="1" a="1"/>
  <c r="P255" i="1" s="1"/>
  <c r="Q254" i="1" a="1"/>
  <c r="Q254" i="1" s="1"/>
  <c r="P254" i="1" a="1"/>
  <c r="P254" i="1" s="1"/>
  <c r="O264" i="1" a="1"/>
  <c r="O264" i="1" s="1"/>
  <c r="N264" i="1" a="1"/>
  <c r="N264" i="1" s="1"/>
  <c r="O262" i="1" a="1"/>
  <c r="O262" i="1" s="1"/>
  <c r="N262" i="1" a="1"/>
  <c r="N262" i="1" s="1"/>
  <c r="O261" i="1" a="1"/>
  <c r="O261" i="1" s="1"/>
  <c r="N261" i="1" a="1"/>
  <c r="N261" i="1" s="1"/>
  <c r="O260" i="1" a="1"/>
  <c r="O260" i="1" s="1"/>
  <c r="N260" i="1" a="1"/>
  <c r="N260" i="1" s="1"/>
  <c r="O259" i="1" a="1"/>
  <c r="O259" i="1" s="1"/>
  <c r="N259" i="1" a="1"/>
  <c r="N259" i="1" s="1"/>
  <c r="O258" i="1" a="1"/>
  <c r="O258" i="1" s="1"/>
  <c r="N258" i="1" a="1"/>
  <c r="N258" i="1" s="1"/>
  <c r="O257" i="1" a="1"/>
  <c r="O257" i="1" s="1"/>
  <c r="N257" i="1" a="1"/>
  <c r="N257" i="1" s="1"/>
  <c r="O256" i="1" a="1"/>
  <c r="O256" i="1" s="1"/>
  <c r="N256" i="1" a="1"/>
  <c r="N256" i="1" s="1"/>
  <c r="O255" i="1" a="1"/>
  <c r="O255" i="1" s="1"/>
  <c r="N255" i="1" a="1"/>
  <c r="N255" i="1" s="1"/>
  <c r="O254" i="1" a="1"/>
  <c r="O254" i="1" s="1"/>
  <c r="N254" i="1" a="1"/>
  <c r="N254" i="1" s="1"/>
  <c r="L264" i="1" a="1"/>
  <c r="L264" i="1" s="1"/>
  <c r="K264" i="1" a="1"/>
  <c r="K264" i="1" s="1"/>
  <c r="L262" i="1" a="1"/>
  <c r="L262" i="1" s="1"/>
  <c r="K262" i="1" a="1"/>
  <c r="K262" i="1" s="1"/>
  <c r="L261" i="1" a="1"/>
  <c r="L261" i="1" s="1"/>
  <c r="K261" i="1" a="1"/>
  <c r="K261" i="1" s="1"/>
  <c r="L260" i="1" a="1"/>
  <c r="L260" i="1" s="1"/>
  <c r="K260" i="1" a="1"/>
  <c r="K260" i="1" s="1"/>
  <c r="L259" i="1" a="1"/>
  <c r="L259" i="1" s="1"/>
  <c r="K259" i="1" a="1"/>
  <c r="K259" i="1" s="1"/>
  <c r="L258" i="1" a="1"/>
  <c r="L258" i="1" s="1"/>
  <c r="K258" i="1" a="1"/>
  <c r="K258" i="1" s="1"/>
  <c r="L257" i="1" a="1"/>
  <c r="L257" i="1" s="1"/>
  <c r="K257" i="1" a="1"/>
  <c r="K257" i="1" s="1"/>
  <c r="L256" i="1" a="1"/>
  <c r="L256" i="1" s="1"/>
  <c r="K256" i="1" a="1"/>
  <c r="K256" i="1" s="1"/>
  <c r="L255" i="1" a="1"/>
  <c r="L255" i="1" s="1"/>
  <c r="K255" i="1" a="1"/>
  <c r="K255" i="1" s="1"/>
  <c r="L254" i="1" a="1"/>
  <c r="L254" i="1" s="1"/>
  <c r="K254" i="1" a="1"/>
  <c r="K254" i="1" s="1"/>
  <c r="J264" i="1" a="1"/>
  <c r="J264" i="1" s="1"/>
  <c r="I264" i="1" a="1"/>
  <c r="I264" i="1" s="1"/>
  <c r="J262" i="1" a="1"/>
  <c r="J262" i="1" s="1"/>
  <c r="I262" i="1" a="1"/>
  <c r="I262" i="1" s="1"/>
  <c r="J261" i="1" a="1"/>
  <c r="J261" i="1" s="1"/>
  <c r="I261" i="1" a="1"/>
  <c r="I261" i="1" s="1"/>
  <c r="J260" i="1" a="1"/>
  <c r="J260" i="1" s="1"/>
  <c r="I260" i="1" a="1"/>
  <c r="I260" i="1" s="1"/>
  <c r="J259" i="1" a="1"/>
  <c r="J259" i="1" s="1"/>
  <c r="I259" i="1" a="1"/>
  <c r="I259" i="1" s="1"/>
  <c r="J258" i="1" a="1"/>
  <c r="J258" i="1" s="1"/>
  <c r="I258" i="1" a="1"/>
  <c r="I258" i="1" s="1"/>
  <c r="J257" i="1" a="1"/>
  <c r="J257" i="1" s="1"/>
  <c r="I257" i="1" a="1"/>
  <c r="I257" i="1" s="1"/>
  <c r="J256" i="1" a="1"/>
  <c r="J256" i="1" s="1"/>
  <c r="I256" i="1" a="1"/>
  <c r="I256" i="1" s="1"/>
  <c r="J255" i="1" a="1"/>
  <c r="J255" i="1" s="1"/>
  <c r="I255" i="1" a="1"/>
  <c r="I255" i="1" s="1"/>
  <c r="J254" i="1" a="1"/>
  <c r="J254" i="1" s="1"/>
  <c r="I254" i="1" a="1"/>
  <c r="I254" i="1" s="1"/>
  <c r="G255" i="1" a="1"/>
  <c r="G255" i="1" s="1"/>
  <c r="H255" i="1" a="1"/>
  <c r="H255" i="1" s="1"/>
  <c r="G256" i="1" a="1"/>
  <c r="G256" i="1" s="1"/>
  <c r="H256" i="1" a="1"/>
  <c r="H256" i="1" s="1"/>
  <c r="G257" i="1" a="1"/>
  <c r="G257" i="1" s="1"/>
  <c r="H257" i="1" a="1"/>
  <c r="H257" i="1" s="1"/>
  <c r="G258" i="1" a="1"/>
  <c r="G258" i="1" s="1"/>
  <c r="H258" i="1" a="1"/>
  <c r="H258" i="1" s="1"/>
  <c r="G259" i="1" a="1"/>
  <c r="G259" i="1" s="1"/>
  <c r="H259" i="1" a="1"/>
  <c r="H259" i="1" s="1"/>
  <c r="G260" i="1" a="1"/>
  <c r="G260" i="1" s="1"/>
  <c r="H260" i="1" a="1"/>
  <c r="H260" i="1" s="1"/>
  <c r="G261" i="1" a="1"/>
  <c r="G261" i="1" s="1"/>
  <c r="H261" i="1" a="1"/>
  <c r="H261" i="1" s="1"/>
  <c r="G262" i="1" a="1"/>
  <c r="G262" i="1" s="1"/>
  <c r="H262" i="1" a="1"/>
  <c r="H262" i="1" s="1"/>
  <c r="G264" i="1" a="1"/>
  <c r="G264" i="1" s="1"/>
  <c r="H264" i="1" a="1"/>
  <c r="H264" i="1" s="1"/>
  <c r="H254" i="1" a="1"/>
  <c r="H254" i="1" s="1"/>
  <c r="G254" i="1" a="1"/>
  <c r="G254" i="1" s="1"/>
  <c r="AG252" i="1" a="1"/>
  <c r="AG252" i="1" s="1"/>
  <c r="AF252" i="1" a="1"/>
  <c r="AF252" i="1" s="1"/>
  <c r="AG251" i="1" a="1"/>
  <c r="AG251" i="1" s="1"/>
  <c r="AF251" i="1" a="1"/>
  <c r="AF251" i="1" s="1"/>
  <c r="AG250" i="1" a="1"/>
  <c r="AG250" i="1" s="1"/>
  <c r="AF250" i="1" a="1"/>
  <c r="AF250" i="1" s="1"/>
  <c r="AE252" i="1" a="1"/>
  <c r="AE252" i="1" s="1"/>
  <c r="AD252" i="1" a="1"/>
  <c r="AD252" i="1" s="1"/>
  <c r="AE251" i="1" a="1"/>
  <c r="AE251" i="1" s="1"/>
  <c r="AD251" i="1" a="1"/>
  <c r="AD251" i="1" s="1"/>
  <c r="AE250" i="1" a="1"/>
  <c r="AE250" i="1" s="1"/>
  <c r="AD250" i="1" a="1"/>
  <c r="AD250" i="1" s="1"/>
  <c r="AC252" i="1" a="1"/>
  <c r="AC252" i="1" s="1"/>
  <c r="AB252" i="1" a="1"/>
  <c r="AB252" i="1" s="1"/>
  <c r="AC251" i="1" a="1"/>
  <c r="AC251" i="1" s="1"/>
  <c r="AB251" i="1" a="1"/>
  <c r="AB251" i="1" s="1"/>
  <c r="AC250" i="1" a="1"/>
  <c r="AC250" i="1" s="1"/>
  <c r="AB250" i="1" a="1"/>
  <c r="AB250" i="1" s="1"/>
  <c r="Z252" i="1" a="1"/>
  <c r="Z252" i="1" s="1"/>
  <c r="Y252" i="1" a="1"/>
  <c r="Y252" i="1" s="1"/>
  <c r="Z251" i="1" a="1"/>
  <c r="Z251" i="1" s="1"/>
  <c r="Y251" i="1" a="1"/>
  <c r="Y251" i="1" s="1"/>
  <c r="Z250" i="1" a="1"/>
  <c r="Z250" i="1" s="1"/>
  <c r="Y250" i="1" a="1"/>
  <c r="Y250" i="1" s="1"/>
  <c r="X252" i="1" a="1"/>
  <c r="X252" i="1" s="1"/>
  <c r="W252" i="1" a="1"/>
  <c r="W252" i="1" s="1"/>
  <c r="X251" i="1" a="1"/>
  <c r="X251" i="1" s="1"/>
  <c r="W251" i="1" a="1"/>
  <c r="W251" i="1" s="1"/>
  <c r="X250" i="1" a="1"/>
  <c r="X250" i="1" s="1"/>
  <c r="W250" i="1" a="1"/>
  <c r="W250" i="1" s="1"/>
  <c r="V252" i="1" a="1"/>
  <c r="V252" i="1" s="1"/>
  <c r="U252" i="1" a="1"/>
  <c r="U252" i="1" s="1"/>
  <c r="V251" i="1" a="1"/>
  <c r="V251" i="1" s="1"/>
  <c r="U251" i="1" a="1"/>
  <c r="U251" i="1" s="1"/>
  <c r="V250" i="1" a="1"/>
  <c r="V250" i="1" s="1"/>
  <c r="U250" i="1" a="1"/>
  <c r="U250" i="1" s="1"/>
  <c r="S252" i="1" a="1"/>
  <c r="S252" i="1" s="1"/>
  <c r="R252" i="1" a="1"/>
  <c r="R252" i="1" s="1"/>
  <c r="S251" i="1" a="1"/>
  <c r="S251" i="1" s="1"/>
  <c r="R251" i="1" a="1"/>
  <c r="R251" i="1" s="1"/>
  <c r="S250" i="1" a="1"/>
  <c r="S250" i="1" s="1"/>
  <c r="R250" i="1" a="1"/>
  <c r="R250" i="1" s="1"/>
  <c r="Q252" i="1" a="1"/>
  <c r="Q252" i="1" s="1"/>
  <c r="P252" i="1" a="1"/>
  <c r="P252" i="1" s="1"/>
  <c r="Q251" i="1" a="1"/>
  <c r="Q251" i="1" s="1"/>
  <c r="P251" i="1" a="1"/>
  <c r="P251" i="1" s="1"/>
  <c r="Q250" i="1" a="1"/>
  <c r="Q250" i="1" s="1"/>
  <c r="P250" i="1" a="1"/>
  <c r="P250" i="1" s="1"/>
  <c r="O252" i="1" a="1"/>
  <c r="O252" i="1" s="1"/>
  <c r="N252" i="1" a="1"/>
  <c r="N252" i="1" s="1"/>
  <c r="O251" i="1" a="1"/>
  <c r="O251" i="1" s="1"/>
  <c r="N251" i="1" a="1"/>
  <c r="N251" i="1" s="1"/>
  <c r="O250" i="1" a="1"/>
  <c r="O250" i="1" s="1"/>
  <c r="N250" i="1" a="1"/>
  <c r="N250" i="1" s="1"/>
  <c r="L252" i="1" a="1"/>
  <c r="L252" i="1" s="1"/>
  <c r="K252" i="1" a="1"/>
  <c r="K252" i="1" s="1"/>
  <c r="L251" i="1" a="1"/>
  <c r="L251" i="1" s="1"/>
  <c r="K251" i="1" a="1"/>
  <c r="K251" i="1" s="1"/>
  <c r="L250" i="1" a="1"/>
  <c r="L250" i="1" s="1"/>
  <c r="K250" i="1" a="1"/>
  <c r="K250" i="1" s="1"/>
  <c r="J252" i="1" a="1"/>
  <c r="J252" i="1" s="1"/>
  <c r="I252" i="1" a="1"/>
  <c r="I252" i="1" s="1"/>
  <c r="J251" i="1" a="1"/>
  <c r="J251" i="1" s="1"/>
  <c r="I251" i="1" a="1"/>
  <c r="I251" i="1" s="1"/>
  <c r="J250" i="1" a="1"/>
  <c r="J250" i="1" s="1"/>
  <c r="I250" i="1" a="1"/>
  <c r="I250" i="1" s="1"/>
  <c r="H252" i="1" a="1"/>
  <c r="H252" i="1" s="1"/>
  <c r="G252" i="1" a="1"/>
  <c r="G252" i="1" s="1"/>
  <c r="H251" i="1" a="1"/>
  <c r="H251" i="1" s="1"/>
  <c r="G251" i="1" a="1"/>
  <c r="G251" i="1" s="1"/>
  <c r="H250" i="1" a="1"/>
  <c r="H250" i="1" s="1"/>
  <c r="G250" i="1" a="1"/>
  <c r="G250" i="1" s="1"/>
  <c r="AG248" i="1" a="1"/>
  <c r="AG248" i="1" s="1"/>
  <c r="AF248" i="1" a="1"/>
  <c r="AF248" i="1" s="1"/>
  <c r="AG247" i="1" a="1"/>
  <c r="AG247" i="1" s="1"/>
  <c r="AF247" i="1" a="1"/>
  <c r="AF247" i="1" s="1"/>
  <c r="AG246" i="1" a="1"/>
  <c r="AG246" i="1" s="1"/>
  <c r="AF246" i="1" a="1"/>
  <c r="AF246" i="1" s="1"/>
  <c r="AG245" i="1" a="1"/>
  <c r="AG245" i="1" s="1"/>
  <c r="AF245" i="1" a="1"/>
  <c r="AF245" i="1" s="1"/>
  <c r="AG244" i="1" a="1"/>
  <c r="AG244" i="1" s="1"/>
  <c r="AF244" i="1" a="1"/>
  <c r="AF244" i="1" s="1"/>
  <c r="AG243" i="1" a="1"/>
  <c r="AG243" i="1" s="1"/>
  <c r="AF243" i="1" a="1"/>
  <c r="AF243" i="1" s="1"/>
  <c r="AE248" i="1" a="1"/>
  <c r="AE248" i="1" s="1"/>
  <c r="AD248" i="1" a="1"/>
  <c r="AD248" i="1" s="1"/>
  <c r="AE247" i="1" a="1"/>
  <c r="AE247" i="1" s="1"/>
  <c r="AD247" i="1" a="1"/>
  <c r="AD247" i="1" s="1"/>
  <c r="AE246" i="1" a="1"/>
  <c r="AE246" i="1" s="1"/>
  <c r="AD246" i="1" a="1"/>
  <c r="AD246" i="1" s="1"/>
  <c r="AE245" i="1" a="1"/>
  <c r="AE245" i="1" s="1"/>
  <c r="AD245" i="1" a="1"/>
  <c r="AD245" i="1" s="1"/>
  <c r="AE244" i="1" a="1"/>
  <c r="AE244" i="1" s="1"/>
  <c r="AD244" i="1" a="1"/>
  <c r="AD244" i="1" s="1"/>
  <c r="AE243" i="1" a="1"/>
  <c r="AE243" i="1" s="1"/>
  <c r="AD243" i="1" a="1"/>
  <c r="AD243" i="1" s="1"/>
  <c r="AC248" i="1" a="1"/>
  <c r="AC248" i="1" s="1"/>
  <c r="AB248" i="1" a="1"/>
  <c r="AB248" i="1" s="1"/>
  <c r="AC247" i="1" a="1"/>
  <c r="AC247" i="1" s="1"/>
  <c r="AB247" i="1" a="1"/>
  <c r="AB247" i="1" s="1"/>
  <c r="AC246" i="1" a="1"/>
  <c r="AC246" i="1" s="1"/>
  <c r="AB246" i="1" a="1"/>
  <c r="AB246" i="1" s="1"/>
  <c r="AC245" i="1" a="1"/>
  <c r="AC245" i="1" s="1"/>
  <c r="AB245" i="1" a="1"/>
  <c r="AB245" i="1" s="1"/>
  <c r="AC244" i="1" a="1"/>
  <c r="AC244" i="1" s="1"/>
  <c r="AB244" i="1" a="1"/>
  <c r="AB244" i="1" s="1"/>
  <c r="AC243" i="1" a="1"/>
  <c r="AC243" i="1" s="1"/>
  <c r="AB243" i="1" a="1"/>
  <c r="AB243" i="1" s="1"/>
  <c r="Z248" i="1" a="1"/>
  <c r="Z248" i="1" s="1"/>
  <c r="Y248" i="1" a="1"/>
  <c r="Y248" i="1" s="1"/>
  <c r="Z247" i="1" a="1"/>
  <c r="Z247" i="1" s="1"/>
  <c r="Y247" i="1" a="1"/>
  <c r="Y247" i="1" s="1"/>
  <c r="Z246" i="1" a="1"/>
  <c r="Z246" i="1" s="1"/>
  <c r="Y246" i="1" a="1"/>
  <c r="Y246" i="1" s="1"/>
  <c r="Z245" i="1" a="1"/>
  <c r="Z245" i="1" s="1"/>
  <c r="Y245" i="1" a="1"/>
  <c r="Y245" i="1" s="1"/>
  <c r="Z244" i="1" a="1"/>
  <c r="Z244" i="1" s="1"/>
  <c r="Y244" i="1" a="1"/>
  <c r="Y244" i="1" s="1"/>
  <c r="Z243" i="1" a="1"/>
  <c r="Z243" i="1" s="1"/>
  <c r="Y243" i="1" a="1"/>
  <c r="Y243" i="1" s="1"/>
  <c r="X248" i="1" a="1"/>
  <c r="X248" i="1" s="1"/>
  <c r="W248" i="1" a="1"/>
  <c r="W248" i="1" s="1"/>
  <c r="X247" i="1" a="1"/>
  <c r="X247" i="1" s="1"/>
  <c r="W247" i="1" a="1"/>
  <c r="W247" i="1" s="1"/>
  <c r="X246" i="1" a="1"/>
  <c r="X246" i="1" s="1"/>
  <c r="W246" i="1" a="1"/>
  <c r="W246" i="1" s="1"/>
  <c r="X245" i="1" a="1"/>
  <c r="X245" i="1" s="1"/>
  <c r="W245" i="1" a="1"/>
  <c r="W245" i="1" s="1"/>
  <c r="X244" i="1" a="1"/>
  <c r="X244" i="1" s="1"/>
  <c r="W244" i="1" a="1"/>
  <c r="W244" i="1" s="1"/>
  <c r="X243" i="1" a="1"/>
  <c r="X243" i="1" s="1"/>
  <c r="W243" i="1" a="1"/>
  <c r="W243" i="1" s="1"/>
  <c r="V248" i="1" a="1"/>
  <c r="V248" i="1" s="1"/>
  <c r="U248" i="1" a="1"/>
  <c r="U248" i="1" s="1"/>
  <c r="V247" i="1" a="1"/>
  <c r="V247" i="1" s="1"/>
  <c r="U247" i="1" a="1"/>
  <c r="U247" i="1" s="1"/>
  <c r="V246" i="1" a="1"/>
  <c r="V246" i="1" s="1"/>
  <c r="U246" i="1" a="1"/>
  <c r="U246" i="1" s="1"/>
  <c r="V245" i="1" a="1"/>
  <c r="V245" i="1" s="1"/>
  <c r="U245" i="1" a="1"/>
  <c r="U245" i="1" s="1"/>
  <c r="V244" i="1" a="1"/>
  <c r="V244" i="1" s="1"/>
  <c r="U244" i="1" a="1"/>
  <c r="U244" i="1" s="1"/>
  <c r="V243" i="1" a="1"/>
  <c r="V243" i="1" s="1"/>
  <c r="U243" i="1" a="1"/>
  <c r="U243" i="1" s="1"/>
  <c r="S248" i="1" a="1"/>
  <c r="S248" i="1" s="1"/>
  <c r="R248" i="1" a="1"/>
  <c r="R248" i="1" s="1"/>
  <c r="S247" i="1" a="1"/>
  <c r="S247" i="1" s="1"/>
  <c r="R247" i="1" a="1"/>
  <c r="R247" i="1" s="1"/>
  <c r="S246" i="1" a="1"/>
  <c r="S246" i="1" s="1"/>
  <c r="R246" i="1" a="1"/>
  <c r="R246" i="1" s="1"/>
  <c r="S245" i="1" a="1"/>
  <c r="S245" i="1" s="1"/>
  <c r="R245" i="1" a="1"/>
  <c r="R245" i="1" s="1"/>
  <c r="S244" i="1" a="1"/>
  <c r="S244" i="1" s="1"/>
  <c r="R244" i="1" a="1"/>
  <c r="R244" i="1" s="1"/>
  <c r="S243" i="1" a="1"/>
  <c r="S243" i="1" s="1"/>
  <c r="R243" i="1" a="1"/>
  <c r="R243" i="1" s="1"/>
  <c r="Q248" i="1" a="1"/>
  <c r="Q248" i="1" s="1"/>
  <c r="P248" i="1" a="1"/>
  <c r="P248" i="1" s="1"/>
  <c r="Q247" i="1" a="1"/>
  <c r="Q247" i="1" s="1"/>
  <c r="P247" i="1" a="1"/>
  <c r="P247" i="1" s="1"/>
  <c r="Q246" i="1" a="1"/>
  <c r="Q246" i="1" s="1"/>
  <c r="P246" i="1" a="1"/>
  <c r="P246" i="1" s="1"/>
  <c r="Q245" i="1" a="1"/>
  <c r="Q245" i="1" s="1"/>
  <c r="P245" i="1" a="1"/>
  <c r="P245" i="1" s="1"/>
  <c r="Q244" i="1" a="1"/>
  <c r="Q244" i="1" s="1"/>
  <c r="P244" i="1" a="1"/>
  <c r="P244" i="1" s="1"/>
  <c r="Q243" i="1" a="1"/>
  <c r="Q243" i="1" s="1"/>
  <c r="P243" i="1" a="1"/>
  <c r="P243" i="1" s="1"/>
  <c r="O248" i="1" a="1"/>
  <c r="O248" i="1" s="1"/>
  <c r="N248" i="1" a="1"/>
  <c r="N248" i="1" s="1"/>
  <c r="O247" i="1" a="1"/>
  <c r="O247" i="1" s="1"/>
  <c r="N247" i="1" a="1"/>
  <c r="N247" i="1" s="1"/>
  <c r="O246" i="1" a="1"/>
  <c r="O246" i="1" s="1"/>
  <c r="N246" i="1" a="1"/>
  <c r="N246" i="1" s="1"/>
  <c r="O245" i="1" a="1"/>
  <c r="O245" i="1" s="1"/>
  <c r="N245" i="1" a="1"/>
  <c r="N245" i="1" s="1"/>
  <c r="O244" i="1" a="1"/>
  <c r="O244" i="1" s="1"/>
  <c r="N244" i="1" a="1"/>
  <c r="N244" i="1" s="1"/>
  <c r="O243" i="1" a="1"/>
  <c r="O243" i="1" s="1"/>
  <c r="N243" i="1" a="1"/>
  <c r="N243" i="1" s="1"/>
  <c r="L248" i="1" a="1"/>
  <c r="L248" i="1" s="1"/>
  <c r="K248" i="1" a="1"/>
  <c r="K248" i="1" s="1"/>
  <c r="L247" i="1" a="1"/>
  <c r="L247" i="1" s="1"/>
  <c r="K247" i="1" a="1"/>
  <c r="K247" i="1" s="1"/>
  <c r="L246" i="1" a="1"/>
  <c r="L246" i="1" s="1"/>
  <c r="K246" i="1" a="1"/>
  <c r="K246" i="1" s="1"/>
  <c r="L245" i="1" a="1"/>
  <c r="L245" i="1" s="1"/>
  <c r="K245" i="1" a="1"/>
  <c r="K245" i="1" s="1"/>
  <c r="L244" i="1" a="1"/>
  <c r="L244" i="1" s="1"/>
  <c r="K244" i="1" a="1"/>
  <c r="K244" i="1" s="1"/>
  <c r="L243" i="1" a="1"/>
  <c r="L243" i="1" s="1"/>
  <c r="K243" i="1" a="1"/>
  <c r="K243" i="1" s="1"/>
  <c r="J248" i="1" a="1"/>
  <c r="J248" i="1" s="1"/>
  <c r="I248" i="1" a="1"/>
  <c r="I248" i="1" s="1"/>
  <c r="J247" i="1" a="1"/>
  <c r="J247" i="1" s="1"/>
  <c r="I247" i="1" a="1"/>
  <c r="I247" i="1" s="1"/>
  <c r="J246" i="1" a="1"/>
  <c r="J246" i="1" s="1"/>
  <c r="I246" i="1" a="1"/>
  <c r="I246" i="1" s="1"/>
  <c r="J245" i="1" a="1"/>
  <c r="J245" i="1" s="1"/>
  <c r="I245" i="1" a="1"/>
  <c r="I245" i="1" s="1"/>
  <c r="J244" i="1" a="1"/>
  <c r="J244" i="1" s="1"/>
  <c r="I244" i="1" a="1"/>
  <c r="I244" i="1" s="1"/>
  <c r="J243" i="1" a="1"/>
  <c r="J243" i="1" s="1"/>
  <c r="I243" i="1" a="1"/>
  <c r="I243" i="1" s="1"/>
  <c r="G244" i="1" a="1"/>
  <c r="G244" i="1" s="1"/>
  <c r="H244" i="1" a="1"/>
  <c r="H244" i="1" s="1"/>
  <c r="G245" i="1" a="1"/>
  <c r="G245" i="1" s="1"/>
  <c r="H245" i="1" a="1"/>
  <c r="H245" i="1" s="1"/>
  <c r="G246" i="1" a="1"/>
  <c r="G246" i="1" s="1"/>
  <c r="H246" i="1" a="1"/>
  <c r="H246" i="1" s="1"/>
  <c r="G247" i="1" a="1"/>
  <c r="G247" i="1" s="1"/>
  <c r="H247" i="1" a="1"/>
  <c r="H247" i="1" s="1"/>
  <c r="G248" i="1" a="1"/>
  <c r="G248" i="1" s="1"/>
  <c r="H248" i="1" a="1"/>
  <c r="H248" i="1" s="1"/>
  <c r="H243" i="1" a="1"/>
  <c r="H243" i="1" s="1"/>
  <c r="G243" i="1" a="1"/>
  <c r="G243" i="1" s="1"/>
  <c r="AG241" i="1" a="1"/>
  <c r="AG241" i="1" s="1"/>
  <c r="AF241" i="1" a="1"/>
  <c r="AF241" i="1" s="1"/>
  <c r="AG240" i="1" a="1"/>
  <c r="AG240" i="1" s="1"/>
  <c r="AF240" i="1" a="1"/>
  <c r="AF240" i="1" s="1"/>
  <c r="AG239" i="1" a="1"/>
  <c r="AG239" i="1" s="1"/>
  <c r="AF239" i="1" a="1"/>
  <c r="AF239" i="1" s="1"/>
  <c r="AG238" i="1" a="1"/>
  <c r="AG238" i="1" s="1"/>
  <c r="AF238" i="1" a="1"/>
  <c r="AF238" i="1" s="1"/>
  <c r="AG237" i="1" a="1"/>
  <c r="AG237" i="1" s="1"/>
  <c r="AF237" i="1" a="1"/>
  <c r="AF237" i="1" s="1"/>
  <c r="AE241" i="1" a="1"/>
  <c r="AE241" i="1" s="1"/>
  <c r="AD241" i="1" a="1"/>
  <c r="AD241" i="1" s="1"/>
  <c r="AE240" i="1" a="1"/>
  <c r="AE240" i="1" s="1"/>
  <c r="AD240" i="1" a="1"/>
  <c r="AD240" i="1" s="1"/>
  <c r="AE239" i="1" a="1"/>
  <c r="AE239" i="1" s="1"/>
  <c r="AD239" i="1" a="1"/>
  <c r="AD239" i="1" s="1"/>
  <c r="AE238" i="1" a="1"/>
  <c r="AE238" i="1" s="1"/>
  <c r="AD238" i="1" a="1"/>
  <c r="AD238" i="1" s="1"/>
  <c r="AE237" i="1" a="1"/>
  <c r="AE237" i="1" s="1"/>
  <c r="AD237" i="1" a="1"/>
  <c r="AD237" i="1" s="1"/>
  <c r="AC241" i="1" a="1"/>
  <c r="AC241" i="1" s="1"/>
  <c r="AB241" i="1" a="1"/>
  <c r="AB241" i="1" s="1"/>
  <c r="AC240" i="1" a="1"/>
  <c r="AC240" i="1" s="1"/>
  <c r="AB240" i="1" a="1"/>
  <c r="AB240" i="1" s="1"/>
  <c r="AC239" i="1" a="1"/>
  <c r="AC239" i="1" s="1"/>
  <c r="AB239" i="1" a="1"/>
  <c r="AB239" i="1" s="1"/>
  <c r="AC238" i="1" a="1"/>
  <c r="AC238" i="1" s="1"/>
  <c r="AB238" i="1" a="1"/>
  <c r="AB238" i="1" s="1"/>
  <c r="AC237" i="1" a="1"/>
  <c r="AC237" i="1" s="1"/>
  <c r="AB237" i="1" a="1"/>
  <c r="AB237" i="1" s="1"/>
  <c r="Z241" i="1" a="1"/>
  <c r="Z241" i="1" s="1"/>
  <c r="Y241" i="1" a="1"/>
  <c r="Y241" i="1" s="1"/>
  <c r="Z240" i="1" a="1"/>
  <c r="Z240" i="1" s="1"/>
  <c r="Y240" i="1" a="1"/>
  <c r="Y240" i="1" s="1"/>
  <c r="Z239" i="1" a="1"/>
  <c r="Z239" i="1" s="1"/>
  <c r="Y239" i="1" a="1"/>
  <c r="Y239" i="1" s="1"/>
  <c r="Z238" i="1" a="1"/>
  <c r="Z238" i="1" s="1"/>
  <c r="Y238" i="1" a="1"/>
  <c r="Y238" i="1" s="1"/>
  <c r="Z237" i="1" a="1"/>
  <c r="Z237" i="1" s="1"/>
  <c r="Y237" i="1" a="1"/>
  <c r="Y237" i="1" s="1"/>
  <c r="X241" i="1" a="1"/>
  <c r="X241" i="1" s="1"/>
  <c r="W241" i="1" a="1"/>
  <c r="W241" i="1" s="1"/>
  <c r="X240" i="1" a="1"/>
  <c r="X240" i="1" s="1"/>
  <c r="W240" i="1" a="1"/>
  <c r="W240" i="1" s="1"/>
  <c r="X239" i="1" a="1"/>
  <c r="X239" i="1" s="1"/>
  <c r="W239" i="1" a="1"/>
  <c r="W239" i="1" s="1"/>
  <c r="X238" i="1" a="1"/>
  <c r="X238" i="1" s="1"/>
  <c r="W238" i="1" a="1"/>
  <c r="W238" i="1" s="1"/>
  <c r="X237" i="1" a="1"/>
  <c r="X237" i="1" s="1"/>
  <c r="W237" i="1" a="1"/>
  <c r="W237" i="1" s="1"/>
  <c r="V241" i="1" a="1"/>
  <c r="V241" i="1" s="1"/>
  <c r="U241" i="1" a="1"/>
  <c r="U241" i="1" s="1"/>
  <c r="V240" i="1" a="1"/>
  <c r="V240" i="1" s="1"/>
  <c r="U240" i="1" a="1"/>
  <c r="U240" i="1" s="1"/>
  <c r="V239" i="1" a="1"/>
  <c r="V239" i="1" s="1"/>
  <c r="U239" i="1" a="1"/>
  <c r="U239" i="1" s="1"/>
  <c r="V238" i="1" a="1"/>
  <c r="V238" i="1" s="1"/>
  <c r="U238" i="1" a="1"/>
  <c r="U238" i="1" s="1"/>
  <c r="V237" i="1" a="1"/>
  <c r="V237" i="1" s="1"/>
  <c r="U237" i="1" a="1"/>
  <c r="U237" i="1" s="1"/>
  <c r="S241" i="1" a="1"/>
  <c r="S241" i="1" s="1"/>
  <c r="R241" i="1" a="1"/>
  <c r="R241" i="1" s="1"/>
  <c r="S240" i="1" a="1"/>
  <c r="S240" i="1" s="1"/>
  <c r="R240" i="1" a="1"/>
  <c r="R240" i="1" s="1"/>
  <c r="S239" i="1" a="1"/>
  <c r="S239" i="1" s="1"/>
  <c r="R239" i="1" a="1"/>
  <c r="R239" i="1" s="1"/>
  <c r="S238" i="1" a="1"/>
  <c r="S238" i="1" s="1"/>
  <c r="R238" i="1" a="1"/>
  <c r="R238" i="1" s="1"/>
  <c r="S237" i="1" a="1"/>
  <c r="S237" i="1" s="1"/>
  <c r="R237" i="1" a="1"/>
  <c r="R237" i="1" s="1"/>
  <c r="Q241" i="1" a="1"/>
  <c r="Q241" i="1" s="1"/>
  <c r="P241" i="1" a="1"/>
  <c r="P241" i="1" s="1"/>
  <c r="Q240" i="1" a="1"/>
  <c r="Q240" i="1" s="1"/>
  <c r="P240" i="1" a="1"/>
  <c r="P240" i="1" s="1"/>
  <c r="Q239" i="1" a="1"/>
  <c r="Q239" i="1" s="1"/>
  <c r="P239" i="1" a="1"/>
  <c r="P239" i="1" s="1"/>
  <c r="Q238" i="1" a="1"/>
  <c r="Q238" i="1" s="1"/>
  <c r="P238" i="1" a="1"/>
  <c r="P238" i="1" s="1"/>
  <c r="Q237" i="1" a="1"/>
  <c r="Q237" i="1" s="1"/>
  <c r="P237" i="1" a="1"/>
  <c r="P237" i="1" s="1"/>
  <c r="O241" i="1" a="1"/>
  <c r="O241" i="1" s="1"/>
  <c r="N241" i="1" a="1"/>
  <c r="N241" i="1" s="1"/>
  <c r="O240" i="1" a="1"/>
  <c r="O240" i="1" s="1"/>
  <c r="N240" i="1" a="1"/>
  <c r="N240" i="1" s="1"/>
  <c r="O239" i="1" a="1"/>
  <c r="O239" i="1" s="1"/>
  <c r="N239" i="1" a="1"/>
  <c r="N239" i="1" s="1"/>
  <c r="O238" i="1" a="1"/>
  <c r="O238" i="1" s="1"/>
  <c r="N238" i="1" a="1"/>
  <c r="N238" i="1" s="1"/>
  <c r="O237" i="1" a="1"/>
  <c r="O237" i="1" s="1"/>
  <c r="N237" i="1" a="1"/>
  <c r="N237" i="1" s="1"/>
  <c r="L241" i="1" a="1"/>
  <c r="L241" i="1" s="1"/>
  <c r="K241" i="1" a="1"/>
  <c r="K241" i="1" s="1"/>
  <c r="L240" i="1" a="1"/>
  <c r="L240" i="1" s="1"/>
  <c r="K240" i="1" a="1"/>
  <c r="K240" i="1" s="1"/>
  <c r="L239" i="1" a="1"/>
  <c r="L239" i="1" s="1"/>
  <c r="K239" i="1" a="1"/>
  <c r="K239" i="1" s="1"/>
  <c r="L238" i="1" a="1"/>
  <c r="L238" i="1" s="1"/>
  <c r="K238" i="1" a="1"/>
  <c r="K238" i="1" s="1"/>
  <c r="L237" i="1" a="1"/>
  <c r="L237" i="1" s="1"/>
  <c r="K237" i="1" a="1"/>
  <c r="K237" i="1" s="1"/>
  <c r="J241" i="1" a="1"/>
  <c r="J241" i="1" s="1"/>
  <c r="I241" i="1" a="1"/>
  <c r="I241" i="1" s="1"/>
  <c r="J240" i="1" a="1"/>
  <c r="J240" i="1" s="1"/>
  <c r="I240" i="1" a="1"/>
  <c r="I240" i="1" s="1"/>
  <c r="J239" i="1" a="1"/>
  <c r="J239" i="1" s="1"/>
  <c r="I239" i="1" a="1"/>
  <c r="I239" i="1" s="1"/>
  <c r="J238" i="1" a="1"/>
  <c r="J238" i="1" s="1"/>
  <c r="I238" i="1" a="1"/>
  <c r="I238" i="1" s="1"/>
  <c r="J237" i="1" a="1"/>
  <c r="J237" i="1" s="1"/>
  <c r="I237" i="1" a="1"/>
  <c r="I237" i="1" s="1"/>
  <c r="G238" i="1" a="1"/>
  <c r="G238" i="1" s="1"/>
  <c r="H238" i="1" a="1"/>
  <c r="H238" i="1" s="1"/>
  <c r="G239" i="1" a="1"/>
  <c r="G239" i="1" s="1"/>
  <c r="H239" i="1" a="1"/>
  <c r="H239" i="1" s="1"/>
  <c r="G240" i="1" a="1"/>
  <c r="G240" i="1" s="1"/>
  <c r="H240" i="1" a="1"/>
  <c r="H240" i="1" s="1"/>
  <c r="G241" i="1" a="1"/>
  <c r="G241" i="1" s="1"/>
  <c r="H241" i="1" a="1"/>
  <c r="H241" i="1" s="1"/>
  <c r="H237" i="1" a="1"/>
  <c r="H237" i="1" s="1"/>
  <c r="G237" i="1" a="1"/>
  <c r="G237" i="1" s="1"/>
  <c r="J346" i="1" l="1"/>
  <c r="O363" i="1"/>
  <c r="O346" i="1"/>
  <c r="O293" i="1"/>
  <c r="V293" i="1"/>
  <c r="X293" i="1"/>
  <c r="Q293" i="1"/>
  <c r="D305" i="1"/>
  <c r="AF293" i="1"/>
  <c r="AG363" i="1"/>
  <c r="D350" i="1"/>
  <c r="AE318" i="1"/>
  <c r="E306" i="1"/>
  <c r="U318" i="1"/>
  <c r="AC318" i="1"/>
  <c r="AG318" i="1"/>
  <c r="S332" i="1"/>
  <c r="X332" i="1"/>
  <c r="AG332" i="1"/>
  <c r="AF318" i="1"/>
  <c r="J356" i="1" a="1"/>
  <c r="J356" i="1" s="1"/>
  <c r="L356" i="1" a="1"/>
  <c r="D254" i="1"/>
  <c r="E304" i="1"/>
  <c r="E305" i="1"/>
  <c r="W318" i="1"/>
  <c r="AD318" i="1"/>
  <c r="E349" i="1"/>
  <c r="K293" i="1"/>
  <c r="D355" i="1"/>
  <c r="D353" i="1" s="1"/>
  <c r="V242" i="1"/>
  <c r="O356" i="1" a="1"/>
  <c r="D370" i="1"/>
  <c r="D367" i="1"/>
  <c r="D365" i="1"/>
  <c r="E301" i="1"/>
  <c r="E299" i="1"/>
  <c r="E297" i="1"/>
  <c r="D306" i="1"/>
  <c r="I242" i="1"/>
  <c r="P242" i="1"/>
  <c r="U242" i="1"/>
  <c r="AD242" i="1"/>
  <c r="P249" i="1"/>
  <c r="U249" i="1"/>
  <c r="AD249" i="1"/>
  <c r="E295" i="1"/>
  <c r="AF311" i="1"/>
  <c r="I346" i="1"/>
  <c r="N346" i="1"/>
  <c r="P346" i="1"/>
  <c r="U346" i="1"/>
  <c r="W346" i="1"/>
  <c r="Y346" i="1"/>
  <c r="AB346" i="1"/>
  <c r="AD346" i="1"/>
  <c r="AF346" i="1"/>
  <c r="V288" i="1"/>
  <c r="X288" i="1"/>
  <c r="AC288" i="1"/>
  <c r="AE288" i="1"/>
  <c r="AG288" i="1"/>
  <c r="E348" i="1"/>
  <c r="Y318" i="1"/>
  <c r="AB318" i="1"/>
  <c r="L293" i="1"/>
  <c r="S293" i="1"/>
  <c r="E310" i="1"/>
  <c r="Z307" i="1"/>
  <c r="AE307" i="1"/>
  <c r="H311" i="1"/>
  <c r="J311" i="1"/>
  <c r="L311" i="1"/>
  <c r="O311" i="1"/>
  <c r="Q311" i="1"/>
  <c r="S311" i="1"/>
  <c r="V311" i="1"/>
  <c r="X311" i="1"/>
  <c r="Z311" i="1"/>
  <c r="AC311" i="1"/>
  <c r="AE311" i="1"/>
  <c r="AG311" i="1"/>
  <c r="J288" i="1"/>
  <c r="O288" i="1"/>
  <c r="Q288" i="1"/>
  <c r="E241" i="1"/>
  <c r="E292" i="1"/>
  <c r="Q346" i="1"/>
  <c r="V346" i="1"/>
  <c r="X346" i="1"/>
  <c r="Z346" i="1"/>
  <c r="AC346" i="1"/>
  <c r="AE346" i="1"/>
  <c r="AG346" i="1"/>
  <c r="J242" i="1"/>
  <c r="Z242" i="1"/>
  <c r="E252" i="1"/>
  <c r="L249" i="1"/>
  <c r="Q249" i="1"/>
  <c r="V249" i="1"/>
  <c r="Z249" i="1"/>
  <c r="AE249" i="1"/>
  <c r="E270" i="1"/>
  <c r="D269" i="1"/>
  <c r="L267" i="1"/>
  <c r="Q267" i="1"/>
  <c r="V267" i="1"/>
  <c r="I293" i="1"/>
  <c r="N293" i="1"/>
  <c r="I332" i="1"/>
  <c r="N332" i="1"/>
  <c r="W332" i="1"/>
  <c r="D362" i="1"/>
  <c r="D348" i="1"/>
  <c r="E248" i="1"/>
  <c r="E246" i="1"/>
  <c r="E244" i="1"/>
  <c r="E291" i="1"/>
  <c r="N288" i="1"/>
  <c r="E362" i="1"/>
  <c r="H356" i="1" a="1"/>
  <c r="E350" i="1"/>
  <c r="E239" i="1"/>
  <c r="E238" i="1"/>
  <c r="D270" i="1"/>
  <c r="D304" i="1"/>
  <c r="E302" i="1"/>
  <c r="E300" i="1"/>
  <c r="E298" i="1"/>
  <c r="E296" i="1"/>
  <c r="R293" i="1"/>
  <c r="K346" i="1"/>
  <c r="R346" i="1"/>
  <c r="E240" i="1"/>
  <c r="E247" i="1"/>
  <c r="E245" i="1"/>
  <c r="K242" i="1"/>
  <c r="R242" i="1"/>
  <c r="D250" i="1"/>
  <c r="D252" i="1"/>
  <c r="K249" i="1"/>
  <c r="Y249" i="1"/>
  <c r="L288" i="1"/>
  <c r="S288" i="1"/>
  <c r="Z288" i="1"/>
  <c r="E303" i="1"/>
  <c r="R332" i="1"/>
  <c r="L346" i="1"/>
  <c r="E290" i="1"/>
  <c r="V271" i="1"/>
  <c r="Z271" i="1"/>
  <c r="AE271" i="1"/>
  <c r="W271" i="1"/>
  <c r="AB271" i="1"/>
  <c r="AF271" i="1"/>
  <c r="U271" i="1"/>
  <c r="Y271" i="1"/>
  <c r="AD271" i="1"/>
  <c r="X271" i="1"/>
  <c r="AC271" i="1"/>
  <c r="AG271" i="1"/>
  <c r="J271" i="1"/>
  <c r="O271" i="1"/>
  <c r="S271" i="1"/>
  <c r="N271" i="1"/>
  <c r="R271" i="1"/>
  <c r="K271" i="1"/>
  <c r="P271" i="1"/>
  <c r="L271" i="1"/>
  <c r="Q271" i="1"/>
  <c r="AG253" i="1"/>
  <c r="N236" i="1"/>
  <c r="R236" i="1"/>
  <c r="W236" i="1"/>
  <c r="J236" i="1"/>
  <c r="O236" i="1"/>
  <c r="S236" i="1"/>
  <c r="X236" i="1"/>
  <c r="AC236" i="1"/>
  <c r="AG236" i="1"/>
  <c r="E251" i="1"/>
  <c r="D266" i="1"/>
  <c r="D263" i="1"/>
  <c r="D261" i="1"/>
  <c r="D259" i="1"/>
  <c r="D257" i="1"/>
  <c r="D255" i="1"/>
  <c r="Z253" i="1"/>
  <c r="Y267" i="1"/>
  <c r="AD267" i="1"/>
  <c r="D292" i="1"/>
  <c r="D290" i="1"/>
  <c r="D264" i="1"/>
  <c r="D262" i="1"/>
  <c r="D260" i="1"/>
  <c r="D258" i="1"/>
  <c r="AE253" i="1"/>
  <c r="D309" i="1"/>
  <c r="I318" i="1"/>
  <c r="K318" i="1"/>
  <c r="N318" i="1"/>
  <c r="P318" i="1"/>
  <c r="R318" i="1"/>
  <c r="U332" i="1"/>
  <c r="U317" i="1" s="1"/>
  <c r="Y332" i="1"/>
  <c r="AD332" i="1"/>
  <c r="I363" i="1"/>
  <c r="I236" i="1"/>
  <c r="AB236" i="1"/>
  <c r="AF236" i="1"/>
  <c r="AC253" i="1"/>
  <c r="E269" i="1"/>
  <c r="O267" i="1"/>
  <c r="S267" i="1"/>
  <c r="X267" i="1"/>
  <c r="J318" i="1"/>
  <c r="L318" i="1"/>
  <c r="O318" i="1"/>
  <c r="Q318" i="1"/>
  <c r="S318" i="1"/>
  <c r="V318" i="1"/>
  <c r="X318" i="1"/>
  <c r="X317" i="1" s="1"/>
  <c r="Z318" i="1"/>
  <c r="L332" i="1"/>
  <c r="V332" i="1"/>
  <c r="Z332" i="1"/>
  <c r="AE332" i="1"/>
  <c r="J363" i="1"/>
  <c r="D364" i="1"/>
  <c r="E371" i="1"/>
  <c r="E370" i="1"/>
  <c r="E369" i="1"/>
  <c r="E367" i="1"/>
  <c r="E366" i="1"/>
  <c r="E365" i="1"/>
  <c r="E364" i="1"/>
  <c r="D371" i="1"/>
  <c r="D369" i="1"/>
  <c r="D366" i="1"/>
  <c r="H363" i="1"/>
  <c r="AF332" i="1"/>
  <c r="O332" i="1"/>
  <c r="O317" i="1" s="1"/>
  <c r="E361" i="1"/>
  <c r="K356" i="1"/>
  <c r="AF356" i="1"/>
  <c r="AB356" i="1"/>
  <c r="X356" i="1"/>
  <c r="P356" i="1"/>
  <c r="L356" i="1"/>
  <c r="AG356" i="1"/>
  <c r="AG352" i="1" s="1"/>
  <c r="Y356" i="1"/>
  <c r="Q356" i="1"/>
  <c r="Q352" i="1" s="1"/>
  <c r="I356" i="1"/>
  <c r="AE356" i="1"/>
  <c r="W356" i="1"/>
  <c r="S356" i="1"/>
  <c r="O356" i="1"/>
  <c r="AC356" i="1"/>
  <c r="AC352" i="1" s="1"/>
  <c r="U356" i="1"/>
  <c r="AD356" i="1"/>
  <c r="Z356" i="1"/>
  <c r="V356" i="1"/>
  <c r="R356" i="1"/>
  <c r="N356" i="1"/>
  <c r="E355" i="1"/>
  <c r="E353" i="1" s="1"/>
  <c r="I271" i="1"/>
  <c r="L307" i="1"/>
  <c r="Q307" i="1"/>
  <c r="V307" i="1"/>
  <c r="I307" i="1"/>
  <c r="N307" i="1"/>
  <c r="R307" i="1"/>
  <c r="W307" i="1"/>
  <c r="AB307" i="1"/>
  <c r="AF307" i="1"/>
  <c r="I311" i="1"/>
  <c r="K311" i="1"/>
  <c r="N311" i="1"/>
  <c r="P311" i="1"/>
  <c r="R311" i="1"/>
  <c r="U311" i="1"/>
  <c r="W311" i="1"/>
  <c r="Y311" i="1"/>
  <c r="AB311" i="1"/>
  <c r="AD311" i="1"/>
  <c r="D333" i="1"/>
  <c r="Y242" i="1"/>
  <c r="I288" i="1"/>
  <c r="K288" i="1"/>
  <c r="P288" i="1"/>
  <c r="R288" i="1"/>
  <c r="U288" i="1"/>
  <c r="W288" i="1"/>
  <c r="Y288" i="1"/>
  <c r="AB288" i="1"/>
  <c r="AD288" i="1"/>
  <c r="AF288" i="1"/>
  <c r="D294" i="1"/>
  <c r="D347" i="1"/>
  <c r="D349" i="1"/>
  <c r="H346" i="1"/>
  <c r="E347" i="1"/>
  <c r="K332" i="1"/>
  <c r="P332" i="1"/>
  <c r="H332" i="1"/>
  <c r="E333" i="1"/>
  <c r="Q332" i="1"/>
  <c r="Q317" i="1" s="1"/>
  <c r="J332" i="1"/>
  <c r="E343" i="1"/>
  <c r="E342" i="1"/>
  <c r="E341" i="1"/>
  <c r="E340" i="1"/>
  <c r="E339" i="1"/>
  <c r="E338" i="1"/>
  <c r="E337" i="1"/>
  <c r="E336" i="1"/>
  <c r="E335" i="1"/>
  <c r="E334" i="1"/>
  <c r="D343" i="1"/>
  <c r="D342" i="1"/>
  <c r="D341" i="1"/>
  <c r="D340" i="1"/>
  <c r="D339" i="1"/>
  <c r="D338" i="1"/>
  <c r="D337" i="1"/>
  <c r="D336" i="1"/>
  <c r="D335" i="1"/>
  <c r="D334" i="1"/>
  <c r="AB332" i="1"/>
  <c r="AC332" i="1"/>
  <c r="D319" i="1"/>
  <c r="E319" i="1"/>
  <c r="H318" i="1"/>
  <c r="D330" i="1"/>
  <c r="D329" i="1"/>
  <c r="D328" i="1"/>
  <c r="D327" i="1"/>
  <c r="D326" i="1"/>
  <c r="D325" i="1"/>
  <c r="D324" i="1"/>
  <c r="D323" i="1"/>
  <c r="D322" i="1"/>
  <c r="D321" i="1"/>
  <c r="D320" i="1"/>
  <c r="D248" i="1"/>
  <c r="D246" i="1"/>
  <c r="E329" i="1"/>
  <c r="E327" i="1"/>
  <c r="E326" i="1"/>
  <c r="E325" i="1"/>
  <c r="E323" i="1"/>
  <c r="E322" i="1"/>
  <c r="E321" i="1"/>
  <c r="E320" i="1"/>
  <c r="N242" i="1"/>
  <c r="W242" i="1"/>
  <c r="AB242" i="1"/>
  <c r="AF242" i="1"/>
  <c r="E330" i="1"/>
  <c r="E328" i="1"/>
  <c r="E324" i="1"/>
  <c r="D247" i="1"/>
  <c r="L242" i="1"/>
  <c r="O242" i="1"/>
  <c r="Q242" i="1"/>
  <c r="S242" i="1"/>
  <c r="X242" i="1"/>
  <c r="AC242" i="1"/>
  <c r="AE242" i="1"/>
  <c r="AG242" i="1"/>
  <c r="D315" i="1"/>
  <c r="D314" i="1" s="1"/>
  <c r="E315" i="1"/>
  <c r="E314" i="1" s="1"/>
  <c r="H314" i="1"/>
  <c r="D312" i="1"/>
  <c r="D311" i="1" s="1"/>
  <c r="E312" i="1"/>
  <c r="E311" i="1" s="1"/>
  <c r="D308" i="1"/>
  <c r="D310" i="1"/>
  <c r="K307" i="1"/>
  <c r="P307" i="1"/>
  <c r="U307" i="1"/>
  <c r="Y307" i="1"/>
  <c r="AD307" i="1"/>
  <c r="E308" i="1"/>
  <c r="H307" i="1"/>
  <c r="E309" i="1"/>
  <c r="J307" i="1"/>
  <c r="O307" i="1"/>
  <c r="S307" i="1"/>
  <c r="X307" i="1"/>
  <c r="AC307" i="1"/>
  <c r="AG307" i="1"/>
  <c r="P293" i="1"/>
  <c r="E294" i="1"/>
  <c r="H293" i="1"/>
  <c r="J293" i="1"/>
  <c r="D303" i="1"/>
  <c r="D302" i="1"/>
  <c r="D301" i="1"/>
  <c r="D300" i="1"/>
  <c r="D299" i="1"/>
  <c r="D298" i="1"/>
  <c r="D297" i="1"/>
  <c r="D296" i="1"/>
  <c r="D295" i="1"/>
  <c r="D289" i="1"/>
  <c r="D291" i="1"/>
  <c r="H288" i="1"/>
  <c r="E289" i="1"/>
  <c r="D243" i="1"/>
  <c r="I253" i="1"/>
  <c r="K253" i="1"/>
  <c r="N253" i="1"/>
  <c r="P253" i="1"/>
  <c r="R253" i="1"/>
  <c r="U253" i="1"/>
  <c r="W253" i="1"/>
  <c r="Y253" i="1"/>
  <c r="D268" i="1"/>
  <c r="K267" i="1"/>
  <c r="P267" i="1"/>
  <c r="U267" i="1"/>
  <c r="J253" i="1"/>
  <c r="E256" i="1"/>
  <c r="E258" i="1"/>
  <c r="E260" i="1"/>
  <c r="E262" i="1"/>
  <c r="E264" i="1"/>
  <c r="L253" i="1"/>
  <c r="O253" i="1"/>
  <c r="Q253" i="1"/>
  <c r="S253" i="1"/>
  <c r="V253" i="1"/>
  <c r="X253" i="1"/>
  <c r="Z267" i="1"/>
  <c r="AE267" i="1"/>
  <c r="AB253" i="1"/>
  <c r="AF253" i="1"/>
  <c r="E255" i="1"/>
  <c r="E257" i="1"/>
  <c r="E259" i="1"/>
  <c r="E261" i="1"/>
  <c r="E263" i="1"/>
  <c r="E266" i="1"/>
  <c r="D272" i="1"/>
  <c r="E272" i="1"/>
  <c r="H271" i="1"/>
  <c r="D283" i="1"/>
  <c r="D282" i="1"/>
  <c r="D281" i="1"/>
  <c r="D280" i="1"/>
  <c r="D279" i="1"/>
  <c r="D278" i="1"/>
  <c r="D277" i="1"/>
  <c r="D276" i="1"/>
  <c r="D275" i="1"/>
  <c r="D274" i="1"/>
  <c r="D273" i="1"/>
  <c r="E283" i="1"/>
  <c r="E282" i="1"/>
  <c r="E281" i="1"/>
  <c r="E280" i="1"/>
  <c r="E279" i="1"/>
  <c r="E278" i="1"/>
  <c r="E277" i="1"/>
  <c r="E276" i="1"/>
  <c r="E275" i="1"/>
  <c r="E274" i="1"/>
  <c r="E273" i="1"/>
  <c r="H267" i="1"/>
  <c r="E268" i="1"/>
  <c r="I267" i="1"/>
  <c r="N267" i="1"/>
  <c r="R267" i="1"/>
  <c r="W267" i="1"/>
  <c r="AB267" i="1"/>
  <c r="AF267" i="1"/>
  <c r="J267" i="1"/>
  <c r="AC267" i="1"/>
  <c r="AG267" i="1"/>
  <c r="AD253" i="1"/>
  <c r="D256" i="1"/>
  <c r="H253" i="1"/>
  <c r="E254" i="1"/>
  <c r="E250" i="1"/>
  <c r="H249" i="1"/>
  <c r="D251" i="1"/>
  <c r="I249" i="1"/>
  <c r="N249" i="1"/>
  <c r="R249" i="1"/>
  <c r="W249" i="1"/>
  <c r="AB249" i="1"/>
  <c r="AF249" i="1"/>
  <c r="J249" i="1"/>
  <c r="O249" i="1"/>
  <c r="S249" i="1"/>
  <c r="X249" i="1"/>
  <c r="AC249" i="1"/>
  <c r="AG249" i="1"/>
  <c r="D245" i="1"/>
  <c r="D244" i="1"/>
  <c r="H242" i="1"/>
  <c r="E243" i="1"/>
  <c r="D241" i="1"/>
  <c r="D240" i="1"/>
  <c r="D238" i="1"/>
  <c r="K236" i="1"/>
  <c r="P236" i="1"/>
  <c r="U236" i="1"/>
  <c r="Y236" i="1"/>
  <c r="AD236" i="1"/>
  <c r="D237" i="1"/>
  <c r="D239" i="1"/>
  <c r="E237" i="1"/>
  <c r="H236" i="1"/>
  <c r="L236" i="1"/>
  <c r="Q236" i="1"/>
  <c r="V236" i="1"/>
  <c r="Z236" i="1"/>
  <c r="AE236" i="1"/>
  <c r="Z212" i="1" a="1"/>
  <c r="Z212" i="1" s="1"/>
  <c r="Y212" i="1" a="1"/>
  <c r="Y212" i="1" s="1"/>
  <c r="Z211" i="1" a="1"/>
  <c r="Z211" i="1" s="1"/>
  <c r="Y211" i="1" a="1"/>
  <c r="Y211" i="1" s="1"/>
  <c r="Z210" i="1" a="1"/>
  <c r="Z210" i="1" s="1"/>
  <c r="Y210" i="1" a="1"/>
  <c r="Y210" i="1" s="1"/>
  <c r="Z209" i="1" a="1"/>
  <c r="Z209" i="1" s="1"/>
  <c r="Y209" i="1" a="1"/>
  <c r="Y209" i="1" s="1"/>
  <c r="Z208" i="1" a="1"/>
  <c r="Z208" i="1" s="1"/>
  <c r="Y208" i="1" a="1"/>
  <c r="Y208" i="1" s="1"/>
  <c r="Z207" i="1" a="1"/>
  <c r="Z207" i="1" s="1"/>
  <c r="Y207" i="1" a="1"/>
  <c r="Y207" i="1" s="1"/>
  <c r="X212" i="1" a="1"/>
  <c r="X212" i="1" s="1"/>
  <c r="W212" i="1" a="1"/>
  <c r="W212" i="1" s="1"/>
  <c r="X211" i="1" a="1"/>
  <c r="X211" i="1" s="1"/>
  <c r="W211" i="1" a="1"/>
  <c r="W211" i="1" s="1"/>
  <c r="X210" i="1" a="1"/>
  <c r="X210" i="1" s="1"/>
  <c r="W210" i="1" a="1"/>
  <c r="W210" i="1" s="1"/>
  <c r="X209" i="1" a="1"/>
  <c r="X209" i="1" s="1"/>
  <c r="W209" i="1" a="1"/>
  <c r="W209" i="1" s="1"/>
  <c r="X208" i="1" a="1"/>
  <c r="X208" i="1" s="1"/>
  <c r="W208" i="1" a="1"/>
  <c r="W208" i="1" s="1"/>
  <c r="X207" i="1" a="1"/>
  <c r="X207" i="1" s="1"/>
  <c r="W207" i="1" a="1"/>
  <c r="W207" i="1" s="1"/>
  <c r="V212" i="1" a="1"/>
  <c r="V212" i="1" s="1"/>
  <c r="U212" i="1" a="1"/>
  <c r="U212" i="1" s="1"/>
  <c r="V211" i="1" a="1"/>
  <c r="V211" i="1" s="1"/>
  <c r="U211" i="1" a="1"/>
  <c r="U211" i="1" s="1"/>
  <c r="V210" i="1" a="1"/>
  <c r="V210" i="1" s="1"/>
  <c r="U210" i="1" a="1"/>
  <c r="U210" i="1" s="1"/>
  <c r="V209" i="1" a="1"/>
  <c r="V209" i="1" s="1"/>
  <c r="U209" i="1" a="1"/>
  <c r="U209" i="1" s="1"/>
  <c r="V208" i="1" a="1"/>
  <c r="V208" i="1" s="1"/>
  <c r="U208" i="1" a="1"/>
  <c r="U208" i="1" s="1"/>
  <c r="V207" i="1" a="1"/>
  <c r="V207" i="1" s="1"/>
  <c r="U207" i="1" a="1"/>
  <c r="U207" i="1" s="1"/>
  <c r="S212" i="1" a="1"/>
  <c r="S212" i="1" s="1"/>
  <c r="R212" i="1" a="1"/>
  <c r="R212" i="1" s="1"/>
  <c r="S211" i="1" a="1"/>
  <c r="S211" i="1" s="1"/>
  <c r="R211" i="1" a="1"/>
  <c r="R211" i="1" s="1"/>
  <c r="S210" i="1" a="1"/>
  <c r="S210" i="1" s="1"/>
  <c r="R210" i="1" a="1"/>
  <c r="R210" i="1" s="1"/>
  <c r="S209" i="1" a="1"/>
  <c r="S209" i="1" s="1"/>
  <c r="R209" i="1" a="1"/>
  <c r="R209" i="1" s="1"/>
  <c r="S208" i="1" a="1"/>
  <c r="S208" i="1" s="1"/>
  <c r="R208" i="1" a="1"/>
  <c r="R208" i="1" s="1"/>
  <c r="S207" i="1" a="1"/>
  <c r="S207" i="1" s="1"/>
  <c r="R207" i="1" a="1"/>
  <c r="R207" i="1" s="1"/>
  <c r="Q212" i="1" a="1"/>
  <c r="Q212" i="1" s="1"/>
  <c r="P212" i="1" a="1"/>
  <c r="P212" i="1" s="1"/>
  <c r="Q211" i="1" a="1"/>
  <c r="Q211" i="1" s="1"/>
  <c r="P211" i="1" a="1"/>
  <c r="P211" i="1" s="1"/>
  <c r="Q210" i="1" a="1"/>
  <c r="Q210" i="1" s="1"/>
  <c r="P210" i="1" a="1"/>
  <c r="P210" i="1" s="1"/>
  <c r="Q209" i="1" a="1"/>
  <c r="Q209" i="1" s="1"/>
  <c r="P209" i="1" a="1"/>
  <c r="P209" i="1" s="1"/>
  <c r="Q208" i="1" a="1"/>
  <c r="Q208" i="1" s="1"/>
  <c r="P208" i="1" a="1"/>
  <c r="P208" i="1" s="1"/>
  <c r="Q207" i="1" a="1"/>
  <c r="Q207" i="1" s="1"/>
  <c r="P207" i="1" a="1"/>
  <c r="P207" i="1" s="1"/>
  <c r="O212" i="1" a="1"/>
  <c r="O212" i="1" s="1"/>
  <c r="N212" i="1" a="1"/>
  <c r="N212" i="1" s="1"/>
  <c r="O211" i="1" a="1"/>
  <c r="O211" i="1" s="1"/>
  <c r="N211" i="1" a="1"/>
  <c r="N211" i="1" s="1"/>
  <c r="O210" i="1" a="1"/>
  <c r="O210" i="1" s="1"/>
  <c r="N210" i="1" a="1"/>
  <c r="N210" i="1" s="1"/>
  <c r="O209" i="1" a="1"/>
  <c r="O209" i="1" s="1"/>
  <c r="N209" i="1" a="1"/>
  <c r="N209" i="1" s="1"/>
  <c r="O208" i="1" a="1"/>
  <c r="O208" i="1" s="1"/>
  <c r="N208" i="1" a="1"/>
  <c r="N208" i="1" s="1"/>
  <c r="O207" i="1" a="1"/>
  <c r="O207" i="1" s="1"/>
  <c r="N207" i="1" a="1"/>
  <c r="N207" i="1" s="1"/>
  <c r="L212" i="1" a="1"/>
  <c r="L212" i="1" s="1"/>
  <c r="K212" i="1" a="1"/>
  <c r="K212" i="1" s="1"/>
  <c r="L211" i="1" a="1"/>
  <c r="L211" i="1" s="1"/>
  <c r="K211" i="1" a="1"/>
  <c r="K211" i="1" s="1"/>
  <c r="L210" i="1" a="1"/>
  <c r="L210" i="1" s="1"/>
  <c r="K210" i="1" a="1"/>
  <c r="K210" i="1" s="1"/>
  <c r="L209" i="1" a="1"/>
  <c r="L209" i="1" s="1"/>
  <c r="K209" i="1" a="1"/>
  <c r="K209" i="1" s="1"/>
  <c r="L208" i="1" a="1"/>
  <c r="L208" i="1" s="1"/>
  <c r="K208" i="1" a="1"/>
  <c r="K208" i="1" s="1"/>
  <c r="L207" i="1" a="1"/>
  <c r="L207" i="1" s="1"/>
  <c r="K207" i="1" a="1"/>
  <c r="K207" i="1" s="1"/>
  <c r="J212" i="1" a="1"/>
  <c r="J212" i="1" s="1"/>
  <c r="I212" i="1" a="1"/>
  <c r="I212" i="1" s="1"/>
  <c r="J211" i="1" a="1"/>
  <c r="J211" i="1" s="1"/>
  <c r="I211" i="1" a="1"/>
  <c r="I211" i="1" s="1"/>
  <c r="J210" i="1" a="1"/>
  <c r="J210" i="1" s="1"/>
  <c r="I210" i="1" a="1"/>
  <c r="I210" i="1" s="1"/>
  <c r="J209" i="1" a="1"/>
  <c r="J209" i="1" s="1"/>
  <c r="I209" i="1" a="1"/>
  <c r="I209" i="1" s="1"/>
  <c r="J208" i="1" a="1"/>
  <c r="J208" i="1" s="1"/>
  <c r="I208" i="1" a="1"/>
  <c r="I208" i="1" s="1"/>
  <c r="J207" i="1" a="1"/>
  <c r="J207" i="1" s="1"/>
  <c r="I207" i="1" a="1"/>
  <c r="I207" i="1" s="1"/>
  <c r="G208" i="1" a="1"/>
  <c r="G208" i="1" s="1"/>
  <c r="H208" i="1" a="1"/>
  <c r="H208" i="1" s="1"/>
  <c r="G209" i="1" a="1"/>
  <c r="G209" i="1" s="1"/>
  <c r="H209" i="1" a="1"/>
  <c r="H209" i="1" s="1"/>
  <c r="G210" i="1" a="1"/>
  <c r="G210" i="1" s="1"/>
  <c r="H210" i="1" a="1"/>
  <c r="H210" i="1" s="1"/>
  <c r="G211" i="1" a="1"/>
  <c r="G211" i="1" s="1"/>
  <c r="H211" i="1" a="1"/>
  <c r="H211" i="1" s="1"/>
  <c r="G212" i="1" a="1"/>
  <c r="G212" i="1" s="1"/>
  <c r="H212" i="1" a="1"/>
  <c r="H212" i="1" s="1"/>
  <c r="H207" i="1" a="1"/>
  <c r="H207" i="1" s="1"/>
  <c r="G207" i="1" a="1"/>
  <c r="G207" i="1" s="1"/>
  <c r="AG233" i="1" a="1"/>
  <c r="AG233" i="1" s="1"/>
  <c r="AF233" i="1" a="1"/>
  <c r="AF233" i="1" s="1"/>
  <c r="AG232" i="1" a="1"/>
  <c r="AG232" i="1" s="1"/>
  <c r="AF232" i="1" a="1"/>
  <c r="AF232" i="1" s="1"/>
  <c r="AG231" i="1" a="1"/>
  <c r="AG231" i="1" s="1"/>
  <c r="AF231" i="1" a="1"/>
  <c r="AF231" i="1" s="1"/>
  <c r="AG230" i="1" a="1"/>
  <c r="AG230" i="1" s="1"/>
  <c r="AF230" i="1" a="1"/>
  <c r="AF230" i="1" s="1"/>
  <c r="AG229" i="1" a="1"/>
  <c r="AG229" i="1" s="1"/>
  <c r="AF229" i="1" a="1"/>
  <c r="AF229" i="1" s="1"/>
  <c r="AG228" i="1" a="1"/>
  <c r="AG228" i="1" s="1"/>
  <c r="AF228" i="1" a="1"/>
  <c r="AF228" i="1" s="1"/>
  <c r="AG227" i="1" a="1"/>
  <c r="AG227" i="1" s="1"/>
  <c r="AF227" i="1" a="1"/>
  <c r="AF227" i="1" s="1"/>
  <c r="AG226" i="1" a="1"/>
  <c r="AG226" i="1" s="1"/>
  <c r="AF226" i="1" a="1"/>
  <c r="AF226" i="1" s="1"/>
  <c r="AG225" i="1" a="1"/>
  <c r="AG225" i="1" s="1"/>
  <c r="AF225" i="1" a="1"/>
  <c r="AF225" i="1" s="1"/>
  <c r="AG224" i="1" a="1"/>
  <c r="AG224" i="1" s="1"/>
  <c r="AF224" i="1" a="1"/>
  <c r="AF224" i="1" s="1"/>
  <c r="AG223" i="1" a="1"/>
  <c r="AG223" i="1" s="1"/>
  <c r="AF223" i="1" a="1"/>
  <c r="AF223" i="1" s="1"/>
  <c r="AG222" i="1" a="1"/>
  <c r="AG222" i="1" s="1"/>
  <c r="AF222" i="1" a="1"/>
  <c r="AF222" i="1" s="1"/>
  <c r="AG221" i="1" a="1"/>
  <c r="AG221" i="1" s="1"/>
  <c r="AF221" i="1" a="1"/>
  <c r="AF221" i="1" s="1"/>
  <c r="AG220" i="1" a="1"/>
  <c r="AG220" i="1" s="1"/>
  <c r="AF220" i="1" a="1"/>
  <c r="AF220" i="1" s="1"/>
  <c r="AG219" i="1" a="1"/>
  <c r="AG219" i="1" s="1"/>
  <c r="AF219" i="1" a="1"/>
  <c r="AF219" i="1" s="1"/>
  <c r="AG218" i="1" a="1"/>
  <c r="AG218" i="1" s="1"/>
  <c r="AF218" i="1" a="1"/>
  <c r="AF218" i="1" s="1"/>
  <c r="AG217" i="1" a="1"/>
  <c r="AG217" i="1" s="1"/>
  <c r="AF217" i="1" a="1"/>
  <c r="AF217" i="1" s="1"/>
  <c r="AG216" i="1" a="1"/>
  <c r="AG216" i="1" s="1"/>
  <c r="AF216" i="1" a="1"/>
  <c r="AF216" i="1" s="1"/>
  <c r="AG215" i="1" a="1"/>
  <c r="AG215" i="1" s="1"/>
  <c r="AF215" i="1" a="1"/>
  <c r="AF215" i="1" s="1"/>
  <c r="AE233" i="1" a="1"/>
  <c r="AE233" i="1" s="1"/>
  <c r="AD233" i="1" a="1"/>
  <c r="AD233" i="1" s="1"/>
  <c r="AE232" i="1" a="1"/>
  <c r="AE232" i="1" s="1"/>
  <c r="AD232" i="1" a="1"/>
  <c r="AD232" i="1" s="1"/>
  <c r="AE231" i="1" a="1"/>
  <c r="AE231" i="1" s="1"/>
  <c r="AD231" i="1" a="1"/>
  <c r="AD231" i="1" s="1"/>
  <c r="AE230" i="1" a="1"/>
  <c r="AE230" i="1" s="1"/>
  <c r="AD230" i="1" a="1"/>
  <c r="AD230" i="1" s="1"/>
  <c r="AE229" i="1" a="1"/>
  <c r="AE229" i="1" s="1"/>
  <c r="AD229" i="1" a="1"/>
  <c r="AD229" i="1" s="1"/>
  <c r="AE228" i="1" a="1"/>
  <c r="AE228" i="1" s="1"/>
  <c r="AD228" i="1" a="1"/>
  <c r="AD228" i="1" s="1"/>
  <c r="AE227" i="1" a="1"/>
  <c r="AE227" i="1" s="1"/>
  <c r="AD227" i="1" a="1"/>
  <c r="AD227" i="1" s="1"/>
  <c r="AE226" i="1" a="1"/>
  <c r="AE226" i="1" s="1"/>
  <c r="AD226" i="1" a="1"/>
  <c r="AD226" i="1" s="1"/>
  <c r="AE225" i="1" a="1"/>
  <c r="AE225" i="1" s="1"/>
  <c r="AD225" i="1" a="1"/>
  <c r="AD225" i="1" s="1"/>
  <c r="AE224" i="1" a="1"/>
  <c r="AE224" i="1" s="1"/>
  <c r="AD224" i="1" a="1"/>
  <c r="AD224" i="1" s="1"/>
  <c r="AE223" i="1" a="1"/>
  <c r="AE223" i="1" s="1"/>
  <c r="AD223" i="1" a="1"/>
  <c r="AD223" i="1" s="1"/>
  <c r="AE222" i="1" a="1"/>
  <c r="AE222" i="1" s="1"/>
  <c r="AD222" i="1" a="1"/>
  <c r="AD222" i="1" s="1"/>
  <c r="AE221" i="1" a="1"/>
  <c r="AE221" i="1" s="1"/>
  <c r="AD221" i="1" a="1"/>
  <c r="AD221" i="1" s="1"/>
  <c r="AE220" i="1" a="1"/>
  <c r="AE220" i="1" s="1"/>
  <c r="AD220" i="1" a="1"/>
  <c r="AD220" i="1" s="1"/>
  <c r="AE219" i="1" a="1"/>
  <c r="AE219" i="1" s="1"/>
  <c r="AD219" i="1" a="1"/>
  <c r="AD219" i="1" s="1"/>
  <c r="AE218" i="1" a="1"/>
  <c r="AE218" i="1" s="1"/>
  <c r="AD218" i="1" a="1"/>
  <c r="AD218" i="1" s="1"/>
  <c r="AE217" i="1" a="1"/>
  <c r="AE217" i="1" s="1"/>
  <c r="AD217" i="1" a="1"/>
  <c r="AD217" i="1" s="1"/>
  <c r="AE216" i="1" a="1"/>
  <c r="AE216" i="1" s="1"/>
  <c r="AD216" i="1" a="1"/>
  <c r="AD216" i="1" s="1"/>
  <c r="AE215" i="1" a="1"/>
  <c r="AE215" i="1" s="1"/>
  <c r="AD215" i="1" a="1"/>
  <c r="AD215" i="1" s="1"/>
  <c r="AC233" i="1" a="1"/>
  <c r="AC233" i="1" s="1"/>
  <c r="AB233" i="1" a="1"/>
  <c r="AB233" i="1" s="1"/>
  <c r="AC232" i="1" a="1"/>
  <c r="AC232" i="1" s="1"/>
  <c r="AB232" i="1" a="1"/>
  <c r="AB232" i="1" s="1"/>
  <c r="AC231" i="1" a="1"/>
  <c r="AC231" i="1" s="1"/>
  <c r="AB231" i="1" a="1"/>
  <c r="AB231" i="1" s="1"/>
  <c r="AC230" i="1" a="1"/>
  <c r="AC230" i="1" s="1"/>
  <c r="AB230" i="1" a="1"/>
  <c r="AB230" i="1" s="1"/>
  <c r="AC229" i="1" a="1"/>
  <c r="AC229" i="1" s="1"/>
  <c r="AB229" i="1" a="1"/>
  <c r="AB229" i="1" s="1"/>
  <c r="AC228" i="1" a="1"/>
  <c r="AC228" i="1" s="1"/>
  <c r="AB228" i="1" a="1"/>
  <c r="AB228" i="1" s="1"/>
  <c r="AC227" i="1" a="1"/>
  <c r="AC227" i="1" s="1"/>
  <c r="AB227" i="1" a="1"/>
  <c r="AB227" i="1" s="1"/>
  <c r="AC226" i="1" a="1"/>
  <c r="AC226" i="1" s="1"/>
  <c r="AB226" i="1" a="1"/>
  <c r="AB226" i="1" s="1"/>
  <c r="AC225" i="1" a="1"/>
  <c r="AC225" i="1" s="1"/>
  <c r="AB225" i="1" a="1"/>
  <c r="AB225" i="1" s="1"/>
  <c r="AC224" i="1" a="1"/>
  <c r="AC224" i="1" s="1"/>
  <c r="AB224" i="1" a="1"/>
  <c r="AB224" i="1" s="1"/>
  <c r="AC223" i="1" a="1"/>
  <c r="AC223" i="1" s="1"/>
  <c r="AB223" i="1" a="1"/>
  <c r="AB223" i="1" s="1"/>
  <c r="AC222" i="1" a="1"/>
  <c r="AC222" i="1" s="1"/>
  <c r="AB222" i="1" a="1"/>
  <c r="AB222" i="1" s="1"/>
  <c r="AC221" i="1" a="1"/>
  <c r="AC221" i="1" s="1"/>
  <c r="AB221" i="1" a="1"/>
  <c r="AB221" i="1" s="1"/>
  <c r="AC220" i="1" a="1"/>
  <c r="AC220" i="1" s="1"/>
  <c r="AB220" i="1" a="1"/>
  <c r="AB220" i="1" s="1"/>
  <c r="AC219" i="1" a="1"/>
  <c r="AC219" i="1" s="1"/>
  <c r="AB219" i="1" a="1"/>
  <c r="AB219" i="1" s="1"/>
  <c r="AC218" i="1" a="1"/>
  <c r="AC218" i="1" s="1"/>
  <c r="AB218" i="1" a="1"/>
  <c r="AB218" i="1" s="1"/>
  <c r="AC217" i="1" a="1"/>
  <c r="AC217" i="1" s="1"/>
  <c r="AB217" i="1" a="1"/>
  <c r="AB217" i="1" s="1"/>
  <c r="AC216" i="1" a="1"/>
  <c r="AC216" i="1" s="1"/>
  <c r="AB216" i="1" a="1"/>
  <c r="AB216" i="1" s="1"/>
  <c r="AC215" i="1" a="1"/>
  <c r="AC215" i="1" s="1"/>
  <c r="AB215" i="1" a="1"/>
  <c r="AB215" i="1" s="1"/>
  <c r="Z233" i="1" a="1"/>
  <c r="Z233" i="1" s="1"/>
  <c r="Y233" i="1" a="1"/>
  <c r="Y233" i="1" s="1"/>
  <c r="Z232" i="1" a="1"/>
  <c r="Z232" i="1" s="1"/>
  <c r="Y232" i="1" a="1"/>
  <c r="Y232" i="1" s="1"/>
  <c r="Z231" i="1" a="1"/>
  <c r="Z231" i="1" s="1"/>
  <c r="Y231" i="1" a="1"/>
  <c r="Y231" i="1" s="1"/>
  <c r="Z230" i="1" a="1"/>
  <c r="Z230" i="1" s="1"/>
  <c r="Y230" i="1" a="1"/>
  <c r="Y230" i="1" s="1"/>
  <c r="Z229" i="1" a="1"/>
  <c r="Z229" i="1" s="1"/>
  <c r="Y229" i="1" a="1"/>
  <c r="Y229" i="1" s="1"/>
  <c r="Z228" i="1" a="1"/>
  <c r="Z228" i="1" s="1"/>
  <c r="Y228" i="1" a="1"/>
  <c r="Y228" i="1" s="1"/>
  <c r="Z227" i="1" a="1"/>
  <c r="Z227" i="1" s="1"/>
  <c r="Y227" i="1" a="1"/>
  <c r="Y227" i="1" s="1"/>
  <c r="Z226" i="1" a="1"/>
  <c r="Z226" i="1" s="1"/>
  <c r="Y226" i="1" a="1"/>
  <c r="Y226" i="1" s="1"/>
  <c r="Z225" i="1" a="1"/>
  <c r="Z225" i="1" s="1"/>
  <c r="Y225" i="1" a="1"/>
  <c r="Y225" i="1" s="1"/>
  <c r="Z224" i="1" a="1"/>
  <c r="Z224" i="1" s="1"/>
  <c r="Y224" i="1" a="1"/>
  <c r="Y224" i="1" s="1"/>
  <c r="Z223" i="1" a="1"/>
  <c r="Z223" i="1" s="1"/>
  <c r="Y223" i="1" a="1"/>
  <c r="Y223" i="1" s="1"/>
  <c r="Z222" i="1" a="1"/>
  <c r="Z222" i="1" s="1"/>
  <c r="Y222" i="1" a="1"/>
  <c r="Y222" i="1" s="1"/>
  <c r="Z221" i="1" a="1"/>
  <c r="Z221" i="1" s="1"/>
  <c r="Y221" i="1" a="1"/>
  <c r="Y221" i="1" s="1"/>
  <c r="Z220" i="1" a="1"/>
  <c r="Z220" i="1" s="1"/>
  <c r="Y220" i="1" a="1"/>
  <c r="Y220" i="1" s="1"/>
  <c r="Z219" i="1" a="1"/>
  <c r="Z219" i="1" s="1"/>
  <c r="Y219" i="1" a="1"/>
  <c r="Y219" i="1" s="1"/>
  <c r="Z218" i="1" a="1"/>
  <c r="Z218" i="1" s="1"/>
  <c r="Y218" i="1" a="1"/>
  <c r="Y218" i="1" s="1"/>
  <c r="Z217" i="1" a="1"/>
  <c r="Z217" i="1" s="1"/>
  <c r="Y217" i="1" a="1"/>
  <c r="Y217" i="1" s="1"/>
  <c r="Z216" i="1" a="1"/>
  <c r="Z216" i="1" s="1"/>
  <c r="Y216" i="1" a="1"/>
  <c r="Y216" i="1" s="1"/>
  <c r="Z215" i="1" a="1"/>
  <c r="Z215" i="1" s="1"/>
  <c r="Y215" i="1" a="1"/>
  <c r="Y215" i="1" s="1"/>
  <c r="X233" i="1" a="1"/>
  <c r="X233" i="1" s="1"/>
  <c r="W233" i="1" a="1"/>
  <c r="W233" i="1" s="1"/>
  <c r="X232" i="1" a="1"/>
  <c r="X232" i="1" s="1"/>
  <c r="W232" i="1" a="1"/>
  <c r="W232" i="1" s="1"/>
  <c r="X231" i="1" a="1"/>
  <c r="X231" i="1" s="1"/>
  <c r="W231" i="1" a="1"/>
  <c r="W231" i="1" s="1"/>
  <c r="X230" i="1" a="1"/>
  <c r="X230" i="1" s="1"/>
  <c r="W230" i="1" a="1"/>
  <c r="W230" i="1" s="1"/>
  <c r="X229" i="1" a="1"/>
  <c r="X229" i="1" s="1"/>
  <c r="W229" i="1" a="1"/>
  <c r="W229" i="1" s="1"/>
  <c r="X228" i="1" a="1"/>
  <c r="X228" i="1" s="1"/>
  <c r="W228" i="1" a="1"/>
  <c r="W228" i="1" s="1"/>
  <c r="X227" i="1" a="1"/>
  <c r="X227" i="1" s="1"/>
  <c r="W227" i="1" a="1"/>
  <c r="W227" i="1" s="1"/>
  <c r="X226" i="1" a="1"/>
  <c r="X226" i="1" s="1"/>
  <c r="W226" i="1" a="1"/>
  <c r="W226" i="1" s="1"/>
  <c r="X225" i="1" a="1"/>
  <c r="X225" i="1" s="1"/>
  <c r="W225" i="1" a="1"/>
  <c r="W225" i="1" s="1"/>
  <c r="X224" i="1" a="1"/>
  <c r="X224" i="1" s="1"/>
  <c r="W224" i="1" a="1"/>
  <c r="W224" i="1" s="1"/>
  <c r="X223" i="1" a="1"/>
  <c r="X223" i="1" s="1"/>
  <c r="W223" i="1" a="1"/>
  <c r="W223" i="1" s="1"/>
  <c r="X222" i="1" a="1"/>
  <c r="X222" i="1" s="1"/>
  <c r="W222" i="1" a="1"/>
  <c r="W222" i="1" s="1"/>
  <c r="X221" i="1" a="1"/>
  <c r="X221" i="1" s="1"/>
  <c r="W221" i="1" a="1"/>
  <c r="W221" i="1" s="1"/>
  <c r="X220" i="1" a="1"/>
  <c r="X220" i="1" s="1"/>
  <c r="W220" i="1" a="1"/>
  <c r="W220" i="1" s="1"/>
  <c r="X219" i="1" a="1"/>
  <c r="X219" i="1" s="1"/>
  <c r="W219" i="1" a="1"/>
  <c r="W219" i="1" s="1"/>
  <c r="X218" i="1" a="1"/>
  <c r="X218" i="1" s="1"/>
  <c r="W218" i="1" a="1"/>
  <c r="W218" i="1" s="1"/>
  <c r="X217" i="1" a="1"/>
  <c r="X217" i="1" s="1"/>
  <c r="W217" i="1" a="1"/>
  <c r="W217" i="1" s="1"/>
  <c r="X216" i="1" a="1"/>
  <c r="X216" i="1" s="1"/>
  <c r="W216" i="1" a="1"/>
  <c r="W216" i="1" s="1"/>
  <c r="X215" i="1" a="1"/>
  <c r="X215" i="1" s="1"/>
  <c r="W215" i="1" a="1"/>
  <c r="W215" i="1" s="1"/>
  <c r="V233" i="1" a="1"/>
  <c r="V233" i="1" s="1"/>
  <c r="U233" i="1" a="1"/>
  <c r="U233" i="1" s="1"/>
  <c r="V232" i="1" a="1"/>
  <c r="V232" i="1" s="1"/>
  <c r="U232" i="1" a="1"/>
  <c r="U232" i="1" s="1"/>
  <c r="V231" i="1" a="1"/>
  <c r="V231" i="1" s="1"/>
  <c r="U231" i="1" a="1"/>
  <c r="U231" i="1" s="1"/>
  <c r="V230" i="1" a="1"/>
  <c r="V230" i="1" s="1"/>
  <c r="U230" i="1" a="1"/>
  <c r="U230" i="1" s="1"/>
  <c r="V229" i="1" a="1"/>
  <c r="V229" i="1" s="1"/>
  <c r="U229" i="1" a="1"/>
  <c r="U229" i="1" s="1"/>
  <c r="V228" i="1" a="1"/>
  <c r="V228" i="1" s="1"/>
  <c r="U228" i="1" a="1"/>
  <c r="U228" i="1" s="1"/>
  <c r="V227" i="1" a="1"/>
  <c r="V227" i="1" s="1"/>
  <c r="U227" i="1" a="1"/>
  <c r="U227" i="1" s="1"/>
  <c r="V226" i="1" a="1"/>
  <c r="V226" i="1" s="1"/>
  <c r="U226" i="1" a="1"/>
  <c r="U226" i="1" s="1"/>
  <c r="V225" i="1" a="1"/>
  <c r="V225" i="1" s="1"/>
  <c r="U225" i="1" a="1"/>
  <c r="U225" i="1" s="1"/>
  <c r="V224" i="1" a="1"/>
  <c r="V224" i="1" s="1"/>
  <c r="U224" i="1" a="1"/>
  <c r="U224" i="1" s="1"/>
  <c r="V223" i="1" a="1"/>
  <c r="V223" i="1" s="1"/>
  <c r="U223" i="1" a="1"/>
  <c r="U223" i="1" s="1"/>
  <c r="V222" i="1" a="1"/>
  <c r="V222" i="1" s="1"/>
  <c r="U222" i="1" a="1"/>
  <c r="U222" i="1" s="1"/>
  <c r="V221" i="1" a="1"/>
  <c r="V221" i="1" s="1"/>
  <c r="U221" i="1" a="1"/>
  <c r="U221" i="1" s="1"/>
  <c r="V220" i="1" a="1"/>
  <c r="V220" i="1" s="1"/>
  <c r="U220" i="1" a="1"/>
  <c r="U220" i="1" s="1"/>
  <c r="V219" i="1" a="1"/>
  <c r="V219" i="1" s="1"/>
  <c r="U219" i="1" a="1"/>
  <c r="U219" i="1" s="1"/>
  <c r="V218" i="1" a="1"/>
  <c r="V218" i="1" s="1"/>
  <c r="U218" i="1" a="1"/>
  <c r="U218" i="1" s="1"/>
  <c r="V217" i="1" a="1"/>
  <c r="V217" i="1" s="1"/>
  <c r="U217" i="1" a="1"/>
  <c r="U217" i="1" s="1"/>
  <c r="V216" i="1" a="1"/>
  <c r="V216" i="1" s="1"/>
  <c r="U216" i="1" a="1"/>
  <c r="U216" i="1" s="1"/>
  <c r="V215" i="1" a="1"/>
  <c r="V215" i="1" s="1"/>
  <c r="U215" i="1" a="1"/>
  <c r="U215" i="1" s="1"/>
  <c r="S233" i="1" a="1"/>
  <c r="S233" i="1" s="1"/>
  <c r="R233" i="1" a="1"/>
  <c r="R233" i="1" s="1"/>
  <c r="S232" i="1" a="1"/>
  <c r="S232" i="1" s="1"/>
  <c r="R232" i="1" a="1"/>
  <c r="R232" i="1" s="1"/>
  <c r="S231" i="1" a="1"/>
  <c r="S231" i="1" s="1"/>
  <c r="R231" i="1" a="1"/>
  <c r="R231" i="1" s="1"/>
  <c r="S230" i="1" a="1"/>
  <c r="S230" i="1" s="1"/>
  <c r="R230" i="1" a="1"/>
  <c r="R230" i="1" s="1"/>
  <c r="S229" i="1" a="1"/>
  <c r="S229" i="1" s="1"/>
  <c r="R229" i="1" a="1"/>
  <c r="R229" i="1" s="1"/>
  <c r="S228" i="1" a="1"/>
  <c r="S228" i="1" s="1"/>
  <c r="R228" i="1" a="1"/>
  <c r="R228" i="1" s="1"/>
  <c r="S227" i="1" a="1"/>
  <c r="S227" i="1" s="1"/>
  <c r="R227" i="1" a="1"/>
  <c r="R227" i="1" s="1"/>
  <c r="S226" i="1" a="1"/>
  <c r="S226" i="1" s="1"/>
  <c r="R226" i="1" a="1"/>
  <c r="R226" i="1" s="1"/>
  <c r="S225" i="1" a="1"/>
  <c r="S225" i="1" s="1"/>
  <c r="R225" i="1" a="1"/>
  <c r="R225" i="1" s="1"/>
  <c r="S224" i="1" a="1"/>
  <c r="S224" i="1" s="1"/>
  <c r="R224" i="1" a="1"/>
  <c r="R224" i="1" s="1"/>
  <c r="S223" i="1" a="1"/>
  <c r="S223" i="1" s="1"/>
  <c r="R223" i="1" a="1"/>
  <c r="R223" i="1" s="1"/>
  <c r="S222" i="1" a="1"/>
  <c r="S222" i="1" s="1"/>
  <c r="R222" i="1" a="1"/>
  <c r="R222" i="1" s="1"/>
  <c r="S221" i="1" a="1"/>
  <c r="S221" i="1" s="1"/>
  <c r="R221" i="1" a="1"/>
  <c r="R221" i="1" s="1"/>
  <c r="S220" i="1" a="1"/>
  <c r="S220" i="1" s="1"/>
  <c r="R220" i="1" a="1"/>
  <c r="R220" i="1" s="1"/>
  <c r="S219" i="1" a="1"/>
  <c r="S219" i="1" s="1"/>
  <c r="R219" i="1" a="1"/>
  <c r="R219" i="1" s="1"/>
  <c r="S218" i="1" a="1"/>
  <c r="S218" i="1" s="1"/>
  <c r="R218" i="1" a="1"/>
  <c r="R218" i="1" s="1"/>
  <c r="S217" i="1" a="1"/>
  <c r="S217" i="1" s="1"/>
  <c r="R217" i="1" a="1"/>
  <c r="R217" i="1" s="1"/>
  <c r="S216" i="1" a="1"/>
  <c r="S216" i="1" s="1"/>
  <c r="R216" i="1" a="1"/>
  <c r="R216" i="1" s="1"/>
  <c r="S215" i="1" a="1"/>
  <c r="S215" i="1" s="1"/>
  <c r="R215" i="1" a="1"/>
  <c r="R215" i="1" s="1"/>
  <c r="Q233" i="1" a="1"/>
  <c r="Q233" i="1" s="1"/>
  <c r="P233" i="1" a="1"/>
  <c r="P233" i="1" s="1"/>
  <c r="Q232" i="1" a="1"/>
  <c r="Q232" i="1" s="1"/>
  <c r="P232" i="1" a="1"/>
  <c r="P232" i="1" s="1"/>
  <c r="Q231" i="1" a="1"/>
  <c r="Q231" i="1" s="1"/>
  <c r="P231" i="1" a="1"/>
  <c r="P231" i="1" s="1"/>
  <c r="Q230" i="1" a="1"/>
  <c r="Q230" i="1" s="1"/>
  <c r="P230" i="1" a="1"/>
  <c r="P230" i="1" s="1"/>
  <c r="Q229" i="1" a="1"/>
  <c r="Q229" i="1" s="1"/>
  <c r="P229" i="1" a="1"/>
  <c r="P229" i="1" s="1"/>
  <c r="Q228" i="1" a="1"/>
  <c r="Q228" i="1" s="1"/>
  <c r="P228" i="1" a="1"/>
  <c r="P228" i="1" s="1"/>
  <c r="Q227" i="1" a="1"/>
  <c r="Q227" i="1" s="1"/>
  <c r="P227" i="1" a="1"/>
  <c r="P227" i="1" s="1"/>
  <c r="Q226" i="1" a="1"/>
  <c r="Q226" i="1" s="1"/>
  <c r="P226" i="1" a="1"/>
  <c r="P226" i="1" s="1"/>
  <c r="Q225" i="1" a="1"/>
  <c r="Q225" i="1" s="1"/>
  <c r="P225" i="1" a="1"/>
  <c r="P225" i="1" s="1"/>
  <c r="Q224" i="1" a="1"/>
  <c r="Q224" i="1" s="1"/>
  <c r="P224" i="1" a="1"/>
  <c r="P224" i="1" s="1"/>
  <c r="Q223" i="1" a="1"/>
  <c r="Q223" i="1" s="1"/>
  <c r="P223" i="1" a="1"/>
  <c r="P223" i="1" s="1"/>
  <c r="Q222" i="1" a="1"/>
  <c r="Q222" i="1" s="1"/>
  <c r="P222" i="1" a="1"/>
  <c r="P222" i="1" s="1"/>
  <c r="Q221" i="1" a="1"/>
  <c r="Q221" i="1" s="1"/>
  <c r="P221" i="1" a="1"/>
  <c r="P221" i="1" s="1"/>
  <c r="Q220" i="1" a="1"/>
  <c r="Q220" i="1" s="1"/>
  <c r="P220" i="1" a="1"/>
  <c r="P220" i="1" s="1"/>
  <c r="Q219" i="1" a="1"/>
  <c r="Q219" i="1" s="1"/>
  <c r="P219" i="1" a="1"/>
  <c r="P219" i="1" s="1"/>
  <c r="Q218" i="1" a="1"/>
  <c r="Q218" i="1" s="1"/>
  <c r="P218" i="1" a="1"/>
  <c r="P218" i="1" s="1"/>
  <c r="Q217" i="1" a="1"/>
  <c r="Q217" i="1" s="1"/>
  <c r="P217" i="1" a="1"/>
  <c r="P217" i="1" s="1"/>
  <c r="Q216" i="1" a="1"/>
  <c r="Q216" i="1" s="1"/>
  <c r="P216" i="1" a="1"/>
  <c r="P216" i="1" s="1"/>
  <c r="Q215" i="1" a="1"/>
  <c r="Q215" i="1" s="1"/>
  <c r="P215" i="1" a="1"/>
  <c r="P215" i="1" s="1"/>
  <c r="O233" i="1" a="1"/>
  <c r="O233" i="1" s="1"/>
  <c r="N233" i="1" a="1"/>
  <c r="N233" i="1" s="1"/>
  <c r="O232" i="1" a="1"/>
  <c r="O232" i="1" s="1"/>
  <c r="N232" i="1" a="1"/>
  <c r="N232" i="1" s="1"/>
  <c r="O231" i="1" a="1"/>
  <c r="O231" i="1" s="1"/>
  <c r="N231" i="1" a="1"/>
  <c r="N231" i="1" s="1"/>
  <c r="O230" i="1" a="1"/>
  <c r="O230" i="1" s="1"/>
  <c r="N230" i="1" a="1"/>
  <c r="N230" i="1" s="1"/>
  <c r="O229" i="1" a="1"/>
  <c r="O229" i="1" s="1"/>
  <c r="N229" i="1" a="1"/>
  <c r="N229" i="1" s="1"/>
  <c r="O228" i="1" a="1"/>
  <c r="O228" i="1" s="1"/>
  <c r="N228" i="1" a="1"/>
  <c r="N228" i="1" s="1"/>
  <c r="O227" i="1" a="1"/>
  <c r="O227" i="1" s="1"/>
  <c r="N227" i="1" a="1"/>
  <c r="N227" i="1" s="1"/>
  <c r="O226" i="1" a="1"/>
  <c r="O226" i="1" s="1"/>
  <c r="N226" i="1" a="1"/>
  <c r="N226" i="1" s="1"/>
  <c r="O225" i="1" a="1"/>
  <c r="O225" i="1" s="1"/>
  <c r="N225" i="1" a="1"/>
  <c r="N225" i="1" s="1"/>
  <c r="O224" i="1" a="1"/>
  <c r="O224" i="1" s="1"/>
  <c r="N224" i="1" a="1"/>
  <c r="N224" i="1" s="1"/>
  <c r="O223" i="1" a="1"/>
  <c r="O223" i="1" s="1"/>
  <c r="N223" i="1" a="1"/>
  <c r="N223" i="1" s="1"/>
  <c r="O222" i="1" a="1"/>
  <c r="O222" i="1" s="1"/>
  <c r="N222" i="1" a="1"/>
  <c r="N222" i="1" s="1"/>
  <c r="O221" i="1" a="1"/>
  <c r="O221" i="1" s="1"/>
  <c r="N221" i="1" a="1"/>
  <c r="N221" i="1" s="1"/>
  <c r="O220" i="1" a="1"/>
  <c r="O220" i="1" s="1"/>
  <c r="N220" i="1" a="1"/>
  <c r="N220" i="1" s="1"/>
  <c r="O219" i="1" a="1"/>
  <c r="O219" i="1" s="1"/>
  <c r="N219" i="1" a="1"/>
  <c r="N219" i="1" s="1"/>
  <c r="O218" i="1" a="1"/>
  <c r="O218" i="1" s="1"/>
  <c r="N218" i="1" a="1"/>
  <c r="N218" i="1" s="1"/>
  <c r="O217" i="1" a="1"/>
  <c r="O217" i="1" s="1"/>
  <c r="N217" i="1" a="1"/>
  <c r="N217" i="1" s="1"/>
  <c r="O216" i="1" a="1"/>
  <c r="O216" i="1" s="1"/>
  <c r="N216" i="1" a="1"/>
  <c r="N216" i="1" s="1"/>
  <c r="O215" i="1" a="1"/>
  <c r="O215" i="1" s="1"/>
  <c r="N215" i="1" a="1"/>
  <c r="N215" i="1" s="1"/>
  <c r="L233" i="1" a="1"/>
  <c r="L233" i="1" s="1"/>
  <c r="K233" i="1" a="1"/>
  <c r="K233" i="1" s="1"/>
  <c r="L232" i="1" a="1"/>
  <c r="L232" i="1" s="1"/>
  <c r="K232" i="1" a="1"/>
  <c r="K232" i="1" s="1"/>
  <c r="L231" i="1" a="1"/>
  <c r="L231" i="1" s="1"/>
  <c r="K231" i="1" a="1"/>
  <c r="K231" i="1" s="1"/>
  <c r="L230" i="1" a="1"/>
  <c r="L230" i="1" s="1"/>
  <c r="K230" i="1" a="1"/>
  <c r="K230" i="1" s="1"/>
  <c r="L229" i="1" a="1"/>
  <c r="L229" i="1" s="1"/>
  <c r="K229" i="1" a="1"/>
  <c r="K229" i="1" s="1"/>
  <c r="L228" i="1" a="1"/>
  <c r="L228" i="1" s="1"/>
  <c r="K228" i="1" a="1"/>
  <c r="K228" i="1" s="1"/>
  <c r="L227" i="1" a="1"/>
  <c r="L227" i="1" s="1"/>
  <c r="K227" i="1" a="1"/>
  <c r="K227" i="1" s="1"/>
  <c r="L226" i="1" a="1"/>
  <c r="L226" i="1" s="1"/>
  <c r="K226" i="1" a="1"/>
  <c r="K226" i="1" s="1"/>
  <c r="L225" i="1" a="1"/>
  <c r="L225" i="1" s="1"/>
  <c r="K225" i="1" a="1"/>
  <c r="K225" i="1" s="1"/>
  <c r="L224" i="1" a="1"/>
  <c r="L224" i="1" s="1"/>
  <c r="K224" i="1" a="1"/>
  <c r="K224" i="1" s="1"/>
  <c r="L223" i="1" a="1"/>
  <c r="L223" i="1" s="1"/>
  <c r="K223" i="1" a="1"/>
  <c r="K223" i="1" s="1"/>
  <c r="L222" i="1" a="1"/>
  <c r="L222" i="1" s="1"/>
  <c r="K222" i="1" a="1"/>
  <c r="K222" i="1" s="1"/>
  <c r="L221" i="1" a="1"/>
  <c r="L221" i="1" s="1"/>
  <c r="K221" i="1" a="1"/>
  <c r="K221" i="1" s="1"/>
  <c r="L220" i="1" a="1"/>
  <c r="L220" i="1" s="1"/>
  <c r="K220" i="1" a="1"/>
  <c r="K220" i="1" s="1"/>
  <c r="L219" i="1" a="1"/>
  <c r="L219" i="1" s="1"/>
  <c r="K219" i="1" a="1"/>
  <c r="K219" i="1" s="1"/>
  <c r="L218" i="1" a="1"/>
  <c r="L218" i="1" s="1"/>
  <c r="K218" i="1" a="1"/>
  <c r="K218" i="1" s="1"/>
  <c r="L217" i="1" a="1"/>
  <c r="L217" i="1" s="1"/>
  <c r="K217" i="1" a="1"/>
  <c r="K217" i="1" s="1"/>
  <c r="L216" i="1" a="1"/>
  <c r="L216" i="1" s="1"/>
  <c r="K216" i="1" a="1"/>
  <c r="K216" i="1" s="1"/>
  <c r="L215" i="1" a="1"/>
  <c r="L215" i="1" s="1"/>
  <c r="K215" i="1" a="1"/>
  <c r="K215" i="1" s="1"/>
  <c r="J233" i="1" a="1"/>
  <c r="J233" i="1" s="1"/>
  <c r="I233" i="1" a="1"/>
  <c r="I233" i="1" s="1"/>
  <c r="J232" i="1" a="1"/>
  <c r="J232" i="1" s="1"/>
  <c r="I232" i="1" a="1"/>
  <c r="I232" i="1" s="1"/>
  <c r="J231" i="1" a="1"/>
  <c r="J231" i="1" s="1"/>
  <c r="I231" i="1" a="1"/>
  <c r="I231" i="1" s="1"/>
  <c r="J230" i="1" a="1"/>
  <c r="J230" i="1" s="1"/>
  <c r="I230" i="1" a="1"/>
  <c r="I230" i="1" s="1"/>
  <c r="J229" i="1" a="1"/>
  <c r="J229" i="1" s="1"/>
  <c r="I229" i="1" a="1"/>
  <c r="I229" i="1" s="1"/>
  <c r="J228" i="1" a="1"/>
  <c r="J228" i="1" s="1"/>
  <c r="I228" i="1" a="1"/>
  <c r="I228" i="1" s="1"/>
  <c r="J227" i="1" a="1"/>
  <c r="J227" i="1" s="1"/>
  <c r="I227" i="1" a="1"/>
  <c r="I227" i="1" s="1"/>
  <c r="J226" i="1" a="1"/>
  <c r="J226" i="1" s="1"/>
  <c r="I226" i="1" a="1"/>
  <c r="I226" i="1" s="1"/>
  <c r="J225" i="1" a="1"/>
  <c r="J225" i="1" s="1"/>
  <c r="I225" i="1" a="1"/>
  <c r="I225" i="1" s="1"/>
  <c r="J224" i="1" a="1"/>
  <c r="J224" i="1" s="1"/>
  <c r="I224" i="1" a="1"/>
  <c r="I224" i="1" s="1"/>
  <c r="J223" i="1" a="1"/>
  <c r="J223" i="1" s="1"/>
  <c r="I223" i="1" a="1"/>
  <c r="I223" i="1" s="1"/>
  <c r="J222" i="1" a="1"/>
  <c r="J222" i="1" s="1"/>
  <c r="I222" i="1" a="1"/>
  <c r="I222" i="1" s="1"/>
  <c r="J221" i="1" a="1"/>
  <c r="J221" i="1" s="1"/>
  <c r="I221" i="1" a="1"/>
  <c r="I221" i="1" s="1"/>
  <c r="J220" i="1" a="1"/>
  <c r="J220" i="1" s="1"/>
  <c r="I220" i="1" a="1"/>
  <c r="I220" i="1" s="1"/>
  <c r="J219" i="1" a="1"/>
  <c r="J219" i="1" s="1"/>
  <c r="I219" i="1" a="1"/>
  <c r="I219" i="1" s="1"/>
  <c r="J218" i="1" a="1"/>
  <c r="J218" i="1" s="1"/>
  <c r="I218" i="1" a="1"/>
  <c r="I218" i="1" s="1"/>
  <c r="J217" i="1" a="1"/>
  <c r="J217" i="1" s="1"/>
  <c r="I217" i="1" a="1"/>
  <c r="I217" i="1" s="1"/>
  <c r="J216" i="1" a="1"/>
  <c r="J216" i="1" s="1"/>
  <c r="I216" i="1" a="1"/>
  <c r="I216" i="1" s="1"/>
  <c r="J215" i="1" a="1"/>
  <c r="J215" i="1" s="1"/>
  <c r="I215" i="1" a="1"/>
  <c r="I215" i="1" s="1"/>
  <c r="G216" i="1" a="1"/>
  <c r="G216" i="1" s="1"/>
  <c r="H216" i="1" a="1"/>
  <c r="H216" i="1" s="1"/>
  <c r="G217" i="1" a="1"/>
  <c r="G217" i="1" s="1"/>
  <c r="H217" i="1" a="1"/>
  <c r="H217" i="1" s="1"/>
  <c r="G218" i="1" a="1"/>
  <c r="G218" i="1" s="1"/>
  <c r="H218" i="1" a="1"/>
  <c r="H218" i="1" s="1"/>
  <c r="G219" i="1" a="1"/>
  <c r="G219" i="1" s="1"/>
  <c r="H219" i="1" a="1"/>
  <c r="H219" i="1" s="1"/>
  <c r="G220" i="1" a="1"/>
  <c r="G220" i="1" s="1"/>
  <c r="H220" i="1" a="1"/>
  <c r="H220" i="1" s="1"/>
  <c r="G221" i="1" a="1"/>
  <c r="G221" i="1" s="1"/>
  <c r="H221" i="1" a="1"/>
  <c r="H221" i="1" s="1"/>
  <c r="G222" i="1" a="1"/>
  <c r="G222" i="1" s="1"/>
  <c r="H222" i="1" a="1"/>
  <c r="H222" i="1" s="1"/>
  <c r="G223" i="1" a="1"/>
  <c r="G223" i="1" s="1"/>
  <c r="H223" i="1" a="1"/>
  <c r="H223" i="1" s="1"/>
  <c r="G224" i="1" a="1"/>
  <c r="G224" i="1" s="1"/>
  <c r="H224" i="1" a="1"/>
  <c r="H224" i="1" s="1"/>
  <c r="G225" i="1" a="1"/>
  <c r="G225" i="1" s="1"/>
  <c r="H225" i="1" a="1"/>
  <c r="H225" i="1" s="1"/>
  <c r="G226" i="1" a="1"/>
  <c r="G226" i="1" s="1"/>
  <c r="H226" i="1" a="1"/>
  <c r="H226" i="1" s="1"/>
  <c r="G227" i="1" a="1"/>
  <c r="G227" i="1" s="1"/>
  <c r="H227" i="1" a="1"/>
  <c r="H227" i="1" s="1"/>
  <c r="G228" i="1" a="1"/>
  <c r="G228" i="1" s="1"/>
  <c r="H228" i="1" a="1"/>
  <c r="H228" i="1" s="1"/>
  <c r="G229" i="1" a="1"/>
  <c r="G229" i="1" s="1"/>
  <c r="H229" i="1" a="1"/>
  <c r="H229" i="1" s="1"/>
  <c r="G230" i="1" a="1"/>
  <c r="G230" i="1" s="1"/>
  <c r="H230" i="1" a="1"/>
  <c r="H230" i="1" s="1"/>
  <c r="G231" i="1" a="1"/>
  <c r="G231" i="1" s="1"/>
  <c r="H231" i="1" a="1"/>
  <c r="H231" i="1" s="1"/>
  <c r="G232" i="1" a="1"/>
  <c r="G232" i="1" s="1"/>
  <c r="H232" i="1" a="1"/>
  <c r="H232" i="1" s="1"/>
  <c r="G233" i="1" a="1"/>
  <c r="G233" i="1" s="1"/>
  <c r="H233" i="1" a="1"/>
  <c r="H233" i="1" s="1"/>
  <c r="H215" i="1" a="1"/>
  <c r="H215" i="1" s="1"/>
  <c r="G215" i="1" a="1"/>
  <c r="G215" i="1" s="1"/>
  <c r="N214" i="1"/>
  <c r="P214" i="1"/>
  <c r="R214" i="1"/>
  <c r="U214" i="1"/>
  <c r="W214" i="1"/>
  <c r="Y214" i="1"/>
  <c r="AB214" i="1"/>
  <c r="AD214" i="1"/>
  <c r="AG212" i="1" a="1"/>
  <c r="AG212" i="1" s="1"/>
  <c r="AF212" i="1" a="1"/>
  <c r="AF212" i="1" s="1"/>
  <c r="AG211" i="1" a="1"/>
  <c r="AG211" i="1" s="1"/>
  <c r="AF211" i="1" a="1"/>
  <c r="AF211" i="1" s="1"/>
  <c r="AG210" i="1" a="1"/>
  <c r="AG210" i="1" s="1"/>
  <c r="AF210" i="1" a="1"/>
  <c r="AF210" i="1" s="1"/>
  <c r="AG209" i="1" a="1"/>
  <c r="AG209" i="1" s="1"/>
  <c r="AF209" i="1" a="1"/>
  <c r="AF209" i="1" s="1"/>
  <c r="AG208" i="1" a="1"/>
  <c r="AG208" i="1" s="1"/>
  <c r="AF208" i="1" a="1"/>
  <c r="AF208" i="1" s="1"/>
  <c r="AG207" i="1" a="1"/>
  <c r="AG207" i="1" s="1"/>
  <c r="AF207" i="1" a="1"/>
  <c r="AF207" i="1" s="1"/>
  <c r="AE212" i="1" a="1"/>
  <c r="AE212" i="1" s="1"/>
  <c r="AD212" i="1" a="1"/>
  <c r="AD212" i="1" s="1"/>
  <c r="AE211" i="1" a="1"/>
  <c r="AE211" i="1" s="1"/>
  <c r="AD211" i="1" a="1"/>
  <c r="AD211" i="1" s="1"/>
  <c r="AE210" i="1" a="1"/>
  <c r="AE210" i="1" s="1"/>
  <c r="AD210" i="1" a="1"/>
  <c r="AD210" i="1" s="1"/>
  <c r="AE209" i="1" a="1"/>
  <c r="AE209" i="1" s="1"/>
  <c r="AD209" i="1" a="1"/>
  <c r="AD209" i="1" s="1"/>
  <c r="AE208" i="1" a="1"/>
  <c r="AE208" i="1" s="1"/>
  <c r="AD208" i="1" a="1"/>
  <c r="AD208" i="1" s="1"/>
  <c r="AE207" i="1" a="1"/>
  <c r="AE207" i="1" s="1"/>
  <c r="AD207" i="1" a="1"/>
  <c r="AD207" i="1" s="1"/>
  <c r="AC212" i="1" a="1"/>
  <c r="AC212" i="1" s="1"/>
  <c r="AB212" i="1" a="1"/>
  <c r="AB212" i="1" s="1"/>
  <c r="AC211" i="1" a="1"/>
  <c r="AC211" i="1" s="1"/>
  <c r="AB211" i="1" a="1"/>
  <c r="AB211" i="1" s="1"/>
  <c r="AC210" i="1" a="1"/>
  <c r="AC210" i="1" s="1"/>
  <c r="AB210" i="1" a="1"/>
  <c r="AB210" i="1" s="1"/>
  <c r="AC209" i="1" a="1"/>
  <c r="AC209" i="1" s="1"/>
  <c r="AB209" i="1" a="1"/>
  <c r="AB209" i="1" s="1"/>
  <c r="AC208" i="1" a="1"/>
  <c r="AC208" i="1" s="1"/>
  <c r="AB208" i="1" a="1"/>
  <c r="AB208" i="1" s="1"/>
  <c r="AC207" i="1" a="1"/>
  <c r="AC207" i="1" s="1"/>
  <c r="AB207" i="1" a="1"/>
  <c r="AB207" i="1" s="1"/>
  <c r="AG201" i="1" a="1"/>
  <c r="AG201" i="1" s="1"/>
  <c r="AF201" i="1" a="1"/>
  <c r="AF201" i="1" s="1"/>
  <c r="AG200" i="1" a="1"/>
  <c r="AG200" i="1" s="1"/>
  <c r="AF200" i="1" a="1"/>
  <c r="AF200" i="1" s="1"/>
  <c r="AG199" i="1" a="1"/>
  <c r="AG199" i="1" s="1"/>
  <c r="AF199" i="1" a="1"/>
  <c r="AF199" i="1" s="1"/>
  <c r="AG198" i="1" a="1"/>
  <c r="AG198" i="1" s="1"/>
  <c r="AF198" i="1" a="1"/>
  <c r="AF198" i="1" s="1"/>
  <c r="AG197" i="1" a="1"/>
  <c r="AG197" i="1" s="1"/>
  <c r="AF197" i="1" a="1"/>
  <c r="AF197" i="1" s="1"/>
  <c r="AG196" i="1" a="1"/>
  <c r="AG196" i="1" s="1"/>
  <c r="AF196" i="1" a="1"/>
  <c r="AF196" i="1" s="1"/>
  <c r="AG195" i="1" a="1"/>
  <c r="AG195" i="1" s="1"/>
  <c r="AF195" i="1" a="1"/>
  <c r="AF195" i="1" s="1"/>
  <c r="AG194" i="1" a="1"/>
  <c r="AG194" i="1" s="1"/>
  <c r="AF194" i="1" a="1"/>
  <c r="AF194" i="1" s="1"/>
  <c r="AG193" i="1" a="1"/>
  <c r="AG193" i="1" s="1"/>
  <c r="AF193" i="1" a="1"/>
  <c r="AF193" i="1" s="1"/>
  <c r="AG192" i="1" a="1"/>
  <c r="AG192" i="1" s="1"/>
  <c r="AF192" i="1" a="1"/>
  <c r="AF192" i="1" s="1"/>
  <c r="AG191" i="1" a="1"/>
  <c r="AG191" i="1" s="1"/>
  <c r="AF191" i="1" a="1"/>
  <c r="AF191" i="1" s="1"/>
  <c r="AG190" i="1" a="1"/>
  <c r="AG190" i="1" s="1"/>
  <c r="AF190" i="1" a="1"/>
  <c r="AF190" i="1" s="1"/>
  <c r="AG189" i="1" a="1"/>
  <c r="AG189" i="1" s="1"/>
  <c r="AF189" i="1" a="1"/>
  <c r="AF189" i="1" s="1"/>
  <c r="AG188" i="1" a="1"/>
  <c r="AG188" i="1" s="1"/>
  <c r="AF188" i="1" a="1"/>
  <c r="AF188" i="1" s="1"/>
  <c r="AG187" i="1" a="1"/>
  <c r="AG187" i="1" s="1"/>
  <c r="AF187" i="1" a="1"/>
  <c r="AF187" i="1" s="1"/>
  <c r="AG186" i="1" a="1"/>
  <c r="AG186" i="1" s="1"/>
  <c r="AF186" i="1" a="1"/>
  <c r="AF186" i="1" s="1"/>
  <c r="AG185" i="1" a="1"/>
  <c r="AG185" i="1" s="1"/>
  <c r="AF185" i="1" a="1"/>
  <c r="AF185" i="1" s="1"/>
  <c r="AG184" i="1" a="1"/>
  <c r="AG184" i="1" s="1"/>
  <c r="AF184" i="1" a="1"/>
  <c r="AF184" i="1" s="1"/>
  <c r="AG183" i="1" a="1"/>
  <c r="AG183" i="1" s="1"/>
  <c r="AF183" i="1" a="1"/>
  <c r="AF183" i="1" s="1"/>
  <c r="AG182" i="1" a="1"/>
  <c r="AG182" i="1" s="1"/>
  <c r="AF182" i="1" a="1"/>
  <c r="AF182" i="1" s="1"/>
  <c r="AG181" i="1" a="1"/>
  <c r="AG181" i="1" s="1"/>
  <c r="AF181" i="1" a="1"/>
  <c r="AF181" i="1" s="1"/>
  <c r="AG180" i="1" a="1"/>
  <c r="AG180" i="1" s="1"/>
  <c r="AF180" i="1" a="1"/>
  <c r="AF180" i="1" s="1"/>
  <c r="AG179" i="1" a="1"/>
  <c r="AG179" i="1" s="1"/>
  <c r="AF179" i="1" a="1"/>
  <c r="AF179" i="1" s="1"/>
  <c r="AG178" i="1" a="1"/>
  <c r="AG178" i="1" s="1"/>
  <c r="AF178" i="1" a="1"/>
  <c r="AF178" i="1" s="1"/>
  <c r="AG177" i="1" a="1"/>
  <c r="AG177" i="1" s="1"/>
  <c r="AF177" i="1" a="1"/>
  <c r="AF177" i="1" s="1"/>
  <c r="AG176" i="1" a="1"/>
  <c r="AG176" i="1" s="1"/>
  <c r="AF176" i="1" a="1"/>
  <c r="AF176" i="1" s="1"/>
  <c r="AG175" i="1" a="1"/>
  <c r="AG175" i="1" s="1"/>
  <c r="AF175" i="1" a="1"/>
  <c r="AF175" i="1" s="1"/>
  <c r="AG174" i="1" a="1"/>
  <c r="AG174" i="1" s="1"/>
  <c r="AF174" i="1" a="1"/>
  <c r="AF174" i="1" s="1"/>
  <c r="AG173" i="1" a="1"/>
  <c r="AG173" i="1" s="1"/>
  <c r="AF173" i="1" a="1"/>
  <c r="AF173" i="1" s="1"/>
  <c r="AG172" i="1" a="1"/>
  <c r="AG172" i="1" s="1"/>
  <c r="AF172" i="1" a="1"/>
  <c r="AF172" i="1" s="1"/>
  <c r="AG171" i="1" a="1"/>
  <c r="AG171" i="1" s="1"/>
  <c r="AF171" i="1" a="1"/>
  <c r="AF171" i="1" s="1"/>
  <c r="AG170" i="1" a="1"/>
  <c r="AG170" i="1" s="1"/>
  <c r="AF170" i="1" a="1"/>
  <c r="AF170" i="1" s="1"/>
  <c r="AG169" i="1" a="1"/>
  <c r="AG169" i="1" s="1"/>
  <c r="AF169" i="1" a="1"/>
  <c r="AF169" i="1" s="1"/>
  <c r="AE201" i="1" a="1"/>
  <c r="AE201" i="1" s="1"/>
  <c r="AD201" i="1" a="1"/>
  <c r="AD201" i="1" s="1"/>
  <c r="AE200" i="1" a="1"/>
  <c r="AE200" i="1" s="1"/>
  <c r="AD200" i="1" a="1"/>
  <c r="AD200" i="1" s="1"/>
  <c r="AE199" i="1" a="1"/>
  <c r="AE199" i="1" s="1"/>
  <c r="AD199" i="1" a="1"/>
  <c r="AD199" i="1" s="1"/>
  <c r="AE198" i="1" a="1"/>
  <c r="AE198" i="1" s="1"/>
  <c r="AD198" i="1" a="1"/>
  <c r="AD198" i="1" s="1"/>
  <c r="AE197" i="1" a="1"/>
  <c r="AE197" i="1" s="1"/>
  <c r="AD197" i="1" a="1"/>
  <c r="AD197" i="1" s="1"/>
  <c r="AE196" i="1" a="1"/>
  <c r="AE196" i="1" s="1"/>
  <c r="AD196" i="1" a="1"/>
  <c r="AD196" i="1" s="1"/>
  <c r="AE195" i="1" a="1"/>
  <c r="AE195" i="1" s="1"/>
  <c r="AD195" i="1" a="1"/>
  <c r="AD195" i="1" s="1"/>
  <c r="AE194" i="1" a="1"/>
  <c r="AE194" i="1" s="1"/>
  <c r="AD194" i="1" a="1"/>
  <c r="AD194" i="1" s="1"/>
  <c r="AE193" i="1" a="1"/>
  <c r="AE193" i="1" s="1"/>
  <c r="AD193" i="1" a="1"/>
  <c r="AD193" i="1" s="1"/>
  <c r="AE192" i="1" a="1"/>
  <c r="AE192" i="1" s="1"/>
  <c r="AD192" i="1" a="1"/>
  <c r="AD192" i="1" s="1"/>
  <c r="AE191" i="1" a="1"/>
  <c r="AE191" i="1" s="1"/>
  <c r="AD191" i="1" a="1"/>
  <c r="AD191" i="1" s="1"/>
  <c r="AE190" i="1" a="1"/>
  <c r="AE190" i="1" s="1"/>
  <c r="AD190" i="1" a="1"/>
  <c r="AD190" i="1" s="1"/>
  <c r="AE189" i="1" a="1"/>
  <c r="AE189" i="1" s="1"/>
  <c r="AD189" i="1" a="1"/>
  <c r="AD189" i="1" s="1"/>
  <c r="AE188" i="1" a="1"/>
  <c r="AE188" i="1" s="1"/>
  <c r="AD188" i="1" a="1"/>
  <c r="AD188" i="1" s="1"/>
  <c r="AE187" i="1" a="1"/>
  <c r="AE187" i="1" s="1"/>
  <c r="AD187" i="1" a="1"/>
  <c r="AD187" i="1" s="1"/>
  <c r="AE186" i="1" a="1"/>
  <c r="AE186" i="1" s="1"/>
  <c r="AD186" i="1" a="1"/>
  <c r="AD186" i="1" s="1"/>
  <c r="AE185" i="1" a="1"/>
  <c r="AE185" i="1" s="1"/>
  <c r="AD185" i="1" a="1"/>
  <c r="AD185" i="1" s="1"/>
  <c r="AE184" i="1" a="1"/>
  <c r="AE184" i="1" s="1"/>
  <c r="AD184" i="1" a="1"/>
  <c r="AD184" i="1" s="1"/>
  <c r="AE183" i="1" a="1"/>
  <c r="AE183" i="1" s="1"/>
  <c r="AD183" i="1" a="1"/>
  <c r="AD183" i="1" s="1"/>
  <c r="AE182" i="1" a="1"/>
  <c r="AE182" i="1" s="1"/>
  <c r="AD182" i="1" a="1"/>
  <c r="AD182" i="1" s="1"/>
  <c r="AE181" i="1" a="1"/>
  <c r="AE181" i="1" s="1"/>
  <c r="AD181" i="1" a="1"/>
  <c r="AD181" i="1" s="1"/>
  <c r="AE180" i="1" a="1"/>
  <c r="AE180" i="1" s="1"/>
  <c r="AD180" i="1" a="1"/>
  <c r="AD180" i="1" s="1"/>
  <c r="AE179" i="1" a="1"/>
  <c r="AE179" i="1" s="1"/>
  <c r="AD179" i="1" a="1"/>
  <c r="AD179" i="1" s="1"/>
  <c r="AE178" i="1" a="1"/>
  <c r="AE178" i="1" s="1"/>
  <c r="AD178" i="1" a="1"/>
  <c r="AD178" i="1" s="1"/>
  <c r="AE177" i="1" a="1"/>
  <c r="AE177" i="1" s="1"/>
  <c r="AD177" i="1" a="1"/>
  <c r="AD177" i="1" s="1"/>
  <c r="AE176" i="1" a="1"/>
  <c r="AE176" i="1" s="1"/>
  <c r="AD176" i="1" a="1"/>
  <c r="AD176" i="1" s="1"/>
  <c r="AE175" i="1" a="1"/>
  <c r="AE175" i="1" s="1"/>
  <c r="AD175" i="1" a="1"/>
  <c r="AD175" i="1" s="1"/>
  <c r="AE174" i="1" a="1"/>
  <c r="AE174" i="1" s="1"/>
  <c r="AD174" i="1" a="1"/>
  <c r="AD174" i="1" s="1"/>
  <c r="AE173" i="1" a="1"/>
  <c r="AE173" i="1" s="1"/>
  <c r="AD173" i="1" a="1"/>
  <c r="AD173" i="1" s="1"/>
  <c r="AE172" i="1" a="1"/>
  <c r="AE172" i="1" s="1"/>
  <c r="AD172" i="1" a="1"/>
  <c r="AD172" i="1" s="1"/>
  <c r="AE171" i="1" a="1"/>
  <c r="AE171" i="1" s="1"/>
  <c r="AD171" i="1" a="1"/>
  <c r="AD171" i="1" s="1"/>
  <c r="AE170" i="1" a="1"/>
  <c r="AE170" i="1" s="1"/>
  <c r="AD170" i="1" a="1"/>
  <c r="AD170" i="1" s="1"/>
  <c r="AE169" i="1" a="1"/>
  <c r="AE169" i="1" s="1"/>
  <c r="AD169" i="1" a="1"/>
  <c r="AD169" i="1" s="1"/>
  <c r="AC201" i="1" a="1"/>
  <c r="AC201" i="1" s="1"/>
  <c r="AB201" i="1" a="1"/>
  <c r="AB201" i="1" s="1"/>
  <c r="AC200" i="1" a="1"/>
  <c r="AC200" i="1" s="1"/>
  <c r="AB200" i="1" a="1"/>
  <c r="AB200" i="1" s="1"/>
  <c r="AC199" i="1" a="1"/>
  <c r="AC199" i="1" s="1"/>
  <c r="AB199" i="1" a="1"/>
  <c r="AB199" i="1" s="1"/>
  <c r="AC198" i="1" a="1"/>
  <c r="AC198" i="1" s="1"/>
  <c r="AB198" i="1" a="1"/>
  <c r="AB198" i="1" s="1"/>
  <c r="AC197" i="1" a="1"/>
  <c r="AC197" i="1" s="1"/>
  <c r="AB197" i="1" a="1"/>
  <c r="AB197" i="1" s="1"/>
  <c r="AC196" i="1" a="1"/>
  <c r="AC196" i="1" s="1"/>
  <c r="AB196" i="1" a="1"/>
  <c r="AB196" i="1" s="1"/>
  <c r="AC195" i="1" a="1"/>
  <c r="AC195" i="1" s="1"/>
  <c r="AB195" i="1" a="1"/>
  <c r="AB195" i="1" s="1"/>
  <c r="AC194" i="1" a="1"/>
  <c r="AC194" i="1" s="1"/>
  <c r="AB194" i="1" a="1"/>
  <c r="AB194" i="1" s="1"/>
  <c r="AC193" i="1" a="1"/>
  <c r="AC193" i="1" s="1"/>
  <c r="AB193" i="1" a="1"/>
  <c r="AB193" i="1" s="1"/>
  <c r="AC192" i="1" a="1"/>
  <c r="AC192" i="1" s="1"/>
  <c r="AB192" i="1" a="1"/>
  <c r="AB192" i="1" s="1"/>
  <c r="AC191" i="1" a="1"/>
  <c r="AC191" i="1" s="1"/>
  <c r="AB191" i="1" a="1"/>
  <c r="AB191" i="1" s="1"/>
  <c r="AC190" i="1" a="1"/>
  <c r="AC190" i="1" s="1"/>
  <c r="AB190" i="1" a="1"/>
  <c r="AB190" i="1" s="1"/>
  <c r="AC189" i="1" a="1"/>
  <c r="AC189" i="1" s="1"/>
  <c r="AB189" i="1" a="1"/>
  <c r="AB189" i="1" s="1"/>
  <c r="AC188" i="1" a="1"/>
  <c r="AC188" i="1" s="1"/>
  <c r="AB188" i="1" a="1"/>
  <c r="AB188" i="1" s="1"/>
  <c r="AC187" i="1" a="1"/>
  <c r="AC187" i="1" s="1"/>
  <c r="AB187" i="1" a="1"/>
  <c r="AB187" i="1" s="1"/>
  <c r="AC186" i="1" a="1"/>
  <c r="AC186" i="1" s="1"/>
  <c r="AB186" i="1" a="1"/>
  <c r="AB186" i="1" s="1"/>
  <c r="AC185" i="1" a="1"/>
  <c r="AC185" i="1" s="1"/>
  <c r="AB185" i="1" a="1"/>
  <c r="AB185" i="1" s="1"/>
  <c r="AC184" i="1" a="1"/>
  <c r="AC184" i="1" s="1"/>
  <c r="AB184" i="1" a="1"/>
  <c r="AB184" i="1" s="1"/>
  <c r="AC183" i="1" a="1"/>
  <c r="AC183" i="1" s="1"/>
  <c r="AB183" i="1" a="1"/>
  <c r="AB183" i="1" s="1"/>
  <c r="AC182" i="1" a="1"/>
  <c r="AC182" i="1" s="1"/>
  <c r="AB182" i="1" a="1"/>
  <c r="AB182" i="1" s="1"/>
  <c r="AC181" i="1" a="1"/>
  <c r="AC181" i="1" s="1"/>
  <c r="AB181" i="1" a="1"/>
  <c r="AB181" i="1" s="1"/>
  <c r="AC180" i="1" a="1"/>
  <c r="AC180" i="1" s="1"/>
  <c r="AB180" i="1" a="1"/>
  <c r="AB180" i="1" s="1"/>
  <c r="AC179" i="1" a="1"/>
  <c r="AC179" i="1" s="1"/>
  <c r="AB179" i="1" a="1"/>
  <c r="AB179" i="1" s="1"/>
  <c r="AC178" i="1" a="1"/>
  <c r="AC178" i="1" s="1"/>
  <c r="AB178" i="1" a="1"/>
  <c r="AB178" i="1" s="1"/>
  <c r="AC177" i="1" a="1"/>
  <c r="AC177" i="1" s="1"/>
  <c r="AB177" i="1" a="1"/>
  <c r="AB177" i="1" s="1"/>
  <c r="AC176" i="1" a="1"/>
  <c r="AC176" i="1" s="1"/>
  <c r="AB176" i="1" a="1"/>
  <c r="AB176" i="1" s="1"/>
  <c r="AC175" i="1" a="1"/>
  <c r="AC175" i="1" s="1"/>
  <c r="AB175" i="1" a="1"/>
  <c r="AB175" i="1" s="1"/>
  <c r="AC174" i="1" a="1"/>
  <c r="AC174" i="1" s="1"/>
  <c r="AB174" i="1" a="1"/>
  <c r="AB174" i="1" s="1"/>
  <c r="AC173" i="1" a="1"/>
  <c r="AC173" i="1" s="1"/>
  <c r="AB173" i="1" a="1"/>
  <c r="AB173" i="1" s="1"/>
  <c r="AC172" i="1" a="1"/>
  <c r="AC172" i="1" s="1"/>
  <c r="AB172" i="1" a="1"/>
  <c r="AB172" i="1" s="1"/>
  <c r="AC171" i="1" a="1"/>
  <c r="AC171" i="1" s="1"/>
  <c r="AB171" i="1" a="1"/>
  <c r="AB171" i="1" s="1"/>
  <c r="AC170" i="1" a="1"/>
  <c r="AC170" i="1" s="1"/>
  <c r="AB170" i="1" a="1"/>
  <c r="AB170" i="1" s="1"/>
  <c r="AC169" i="1" a="1"/>
  <c r="AC169" i="1" s="1"/>
  <c r="AB169" i="1" a="1"/>
  <c r="AB169" i="1" s="1"/>
  <c r="Z201" i="1" a="1"/>
  <c r="Z201" i="1" s="1"/>
  <c r="Y201" i="1" a="1"/>
  <c r="Y201" i="1" s="1"/>
  <c r="Z200" i="1" a="1"/>
  <c r="Z200" i="1" s="1"/>
  <c r="Y200" i="1" a="1"/>
  <c r="Y200" i="1" s="1"/>
  <c r="Z199" i="1" a="1"/>
  <c r="Z199" i="1" s="1"/>
  <c r="Y199" i="1" a="1"/>
  <c r="Y199" i="1" s="1"/>
  <c r="Z198" i="1" a="1"/>
  <c r="Z198" i="1" s="1"/>
  <c r="Y198" i="1" a="1"/>
  <c r="Y198" i="1" s="1"/>
  <c r="Z197" i="1" a="1"/>
  <c r="Z197" i="1" s="1"/>
  <c r="Y197" i="1" a="1"/>
  <c r="Y197" i="1" s="1"/>
  <c r="Z196" i="1" a="1"/>
  <c r="Z196" i="1" s="1"/>
  <c r="Y196" i="1" a="1"/>
  <c r="Y196" i="1" s="1"/>
  <c r="Z195" i="1" a="1"/>
  <c r="Z195" i="1" s="1"/>
  <c r="Y195" i="1" a="1"/>
  <c r="Y195" i="1" s="1"/>
  <c r="Z194" i="1" a="1"/>
  <c r="Z194" i="1" s="1"/>
  <c r="Y194" i="1" a="1"/>
  <c r="Y194" i="1" s="1"/>
  <c r="Z193" i="1" a="1"/>
  <c r="Z193" i="1" s="1"/>
  <c r="Y193" i="1" a="1"/>
  <c r="Y193" i="1" s="1"/>
  <c r="Z192" i="1" a="1"/>
  <c r="Z192" i="1" s="1"/>
  <c r="Y192" i="1" a="1"/>
  <c r="Y192" i="1" s="1"/>
  <c r="Z191" i="1" a="1"/>
  <c r="Z191" i="1" s="1"/>
  <c r="Y191" i="1" a="1"/>
  <c r="Y191" i="1" s="1"/>
  <c r="Z190" i="1" a="1"/>
  <c r="Z190" i="1" s="1"/>
  <c r="Y190" i="1" a="1"/>
  <c r="Y190" i="1" s="1"/>
  <c r="Z189" i="1" a="1"/>
  <c r="Z189" i="1" s="1"/>
  <c r="Y189" i="1" a="1"/>
  <c r="Y189" i="1" s="1"/>
  <c r="Z188" i="1" a="1"/>
  <c r="Z188" i="1" s="1"/>
  <c r="Y188" i="1" a="1"/>
  <c r="Y188" i="1" s="1"/>
  <c r="Z187" i="1" a="1"/>
  <c r="Z187" i="1" s="1"/>
  <c r="Y187" i="1" a="1"/>
  <c r="Y187" i="1" s="1"/>
  <c r="Z186" i="1" a="1"/>
  <c r="Z186" i="1" s="1"/>
  <c r="Y186" i="1" a="1"/>
  <c r="Y186" i="1" s="1"/>
  <c r="Z185" i="1" a="1"/>
  <c r="Z185" i="1" s="1"/>
  <c r="Y185" i="1" a="1"/>
  <c r="Y185" i="1" s="1"/>
  <c r="Z184" i="1" a="1"/>
  <c r="Z184" i="1" s="1"/>
  <c r="Y184" i="1" a="1"/>
  <c r="Y184" i="1" s="1"/>
  <c r="Z183" i="1" a="1"/>
  <c r="Z183" i="1" s="1"/>
  <c r="Y183" i="1" a="1"/>
  <c r="Y183" i="1" s="1"/>
  <c r="Z182" i="1" a="1"/>
  <c r="Z182" i="1" s="1"/>
  <c r="Y182" i="1" a="1"/>
  <c r="Y182" i="1" s="1"/>
  <c r="Z181" i="1" a="1"/>
  <c r="Z181" i="1" s="1"/>
  <c r="Y181" i="1" a="1"/>
  <c r="Y181" i="1" s="1"/>
  <c r="Z180" i="1" a="1"/>
  <c r="Z180" i="1" s="1"/>
  <c r="Y180" i="1" a="1"/>
  <c r="Y180" i="1" s="1"/>
  <c r="Z179" i="1" a="1"/>
  <c r="Z179" i="1" s="1"/>
  <c r="Y179" i="1" a="1"/>
  <c r="Y179" i="1" s="1"/>
  <c r="Z178" i="1" a="1"/>
  <c r="Z178" i="1" s="1"/>
  <c r="Y178" i="1" a="1"/>
  <c r="Y178" i="1" s="1"/>
  <c r="Z177" i="1" a="1"/>
  <c r="Z177" i="1" s="1"/>
  <c r="Y177" i="1" a="1"/>
  <c r="Y177" i="1" s="1"/>
  <c r="Z176" i="1" a="1"/>
  <c r="Z176" i="1" s="1"/>
  <c r="Y176" i="1" a="1"/>
  <c r="Y176" i="1" s="1"/>
  <c r="Z175" i="1" a="1"/>
  <c r="Z175" i="1" s="1"/>
  <c r="Y175" i="1" a="1"/>
  <c r="Y175" i="1" s="1"/>
  <c r="Z174" i="1" a="1"/>
  <c r="Z174" i="1" s="1"/>
  <c r="Y174" i="1" a="1"/>
  <c r="Y174" i="1" s="1"/>
  <c r="Z173" i="1" a="1"/>
  <c r="Z173" i="1" s="1"/>
  <c r="Y173" i="1" a="1"/>
  <c r="Y173" i="1" s="1"/>
  <c r="Z172" i="1" a="1"/>
  <c r="Z172" i="1" s="1"/>
  <c r="Y172" i="1" a="1"/>
  <c r="Y172" i="1" s="1"/>
  <c r="Z171" i="1" a="1"/>
  <c r="Z171" i="1" s="1"/>
  <c r="Y171" i="1" a="1"/>
  <c r="Y171" i="1" s="1"/>
  <c r="Z170" i="1" a="1"/>
  <c r="Z170" i="1" s="1"/>
  <c r="Y170" i="1" a="1"/>
  <c r="Y170" i="1" s="1"/>
  <c r="Z169" i="1" a="1"/>
  <c r="Z169" i="1" s="1"/>
  <c r="Y169" i="1" a="1"/>
  <c r="Y169" i="1" s="1"/>
  <c r="X201" i="1" a="1"/>
  <c r="X201" i="1" s="1"/>
  <c r="W201" i="1" a="1"/>
  <c r="W201" i="1" s="1"/>
  <c r="X200" i="1" a="1"/>
  <c r="X200" i="1" s="1"/>
  <c r="W200" i="1" a="1"/>
  <c r="W200" i="1" s="1"/>
  <c r="X199" i="1" a="1"/>
  <c r="X199" i="1" s="1"/>
  <c r="W199" i="1" a="1"/>
  <c r="W199" i="1" s="1"/>
  <c r="X198" i="1" a="1"/>
  <c r="X198" i="1" s="1"/>
  <c r="W198" i="1" a="1"/>
  <c r="W198" i="1" s="1"/>
  <c r="X197" i="1" a="1"/>
  <c r="X197" i="1" s="1"/>
  <c r="W197" i="1" a="1"/>
  <c r="W197" i="1" s="1"/>
  <c r="X196" i="1" a="1"/>
  <c r="X196" i="1" s="1"/>
  <c r="W196" i="1" a="1"/>
  <c r="W196" i="1" s="1"/>
  <c r="X195" i="1" a="1"/>
  <c r="X195" i="1" s="1"/>
  <c r="W195" i="1" a="1"/>
  <c r="W195" i="1" s="1"/>
  <c r="X194" i="1" a="1"/>
  <c r="X194" i="1" s="1"/>
  <c r="W194" i="1" a="1"/>
  <c r="W194" i="1" s="1"/>
  <c r="X193" i="1" a="1"/>
  <c r="X193" i="1" s="1"/>
  <c r="W193" i="1" a="1"/>
  <c r="W193" i="1" s="1"/>
  <c r="X192" i="1" a="1"/>
  <c r="X192" i="1" s="1"/>
  <c r="W192" i="1" a="1"/>
  <c r="W192" i="1" s="1"/>
  <c r="X191" i="1" a="1"/>
  <c r="X191" i="1" s="1"/>
  <c r="W191" i="1" a="1"/>
  <c r="W191" i="1" s="1"/>
  <c r="X190" i="1" a="1"/>
  <c r="X190" i="1" s="1"/>
  <c r="W190" i="1" a="1"/>
  <c r="W190" i="1" s="1"/>
  <c r="X189" i="1" a="1"/>
  <c r="X189" i="1" s="1"/>
  <c r="W189" i="1" a="1"/>
  <c r="W189" i="1" s="1"/>
  <c r="X188" i="1" a="1"/>
  <c r="X188" i="1" s="1"/>
  <c r="W188" i="1" a="1"/>
  <c r="W188" i="1" s="1"/>
  <c r="X187" i="1" a="1"/>
  <c r="X187" i="1" s="1"/>
  <c r="W187" i="1" a="1"/>
  <c r="W187" i="1" s="1"/>
  <c r="X186" i="1" a="1"/>
  <c r="X186" i="1" s="1"/>
  <c r="W186" i="1" a="1"/>
  <c r="W186" i="1" s="1"/>
  <c r="X185" i="1" a="1"/>
  <c r="X185" i="1" s="1"/>
  <c r="W185" i="1" a="1"/>
  <c r="W185" i="1" s="1"/>
  <c r="X184" i="1" a="1"/>
  <c r="X184" i="1" s="1"/>
  <c r="W184" i="1" a="1"/>
  <c r="W184" i="1" s="1"/>
  <c r="X183" i="1" a="1"/>
  <c r="X183" i="1" s="1"/>
  <c r="W183" i="1" a="1"/>
  <c r="W183" i="1" s="1"/>
  <c r="X182" i="1" a="1"/>
  <c r="X182" i="1" s="1"/>
  <c r="W182" i="1" a="1"/>
  <c r="W182" i="1" s="1"/>
  <c r="X181" i="1" a="1"/>
  <c r="X181" i="1" s="1"/>
  <c r="W181" i="1" a="1"/>
  <c r="W181" i="1" s="1"/>
  <c r="X180" i="1" a="1"/>
  <c r="X180" i="1" s="1"/>
  <c r="W180" i="1" a="1"/>
  <c r="W180" i="1" s="1"/>
  <c r="X179" i="1" a="1"/>
  <c r="X179" i="1" s="1"/>
  <c r="W179" i="1" a="1"/>
  <c r="W179" i="1" s="1"/>
  <c r="X178" i="1" a="1"/>
  <c r="X178" i="1" s="1"/>
  <c r="W178" i="1" a="1"/>
  <c r="W178" i="1" s="1"/>
  <c r="X177" i="1" a="1"/>
  <c r="X177" i="1" s="1"/>
  <c r="W177" i="1" a="1"/>
  <c r="W177" i="1" s="1"/>
  <c r="X176" i="1" a="1"/>
  <c r="X176" i="1" s="1"/>
  <c r="W176" i="1" a="1"/>
  <c r="W176" i="1" s="1"/>
  <c r="X175" i="1" a="1"/>
  <c r="X175" i="1" s="1"/>
  <c r="W175" i="1" a="1"/>
  <c r="W175" i="1" s="1"/>
  <c r="X174" i="1" a="1"/>
  <c r="X174" i="1" s="1"/>
  <c r="W174" i="1" a="1"/>
  <c r="W174" i="1" s="1"/>
  <c r="X173" i="1" a="1"/>
  <c r="X173" i="1" s="1"/>
  <c r="W173" i="1" a="1"/>
  <c r="W173" i="1" s="1"/>
  <c r="X172" i="1" a="1"/>
  <c r="X172" i="1" s="1"/>
  <c r="W172" i="1" a="1"/>
  <c r="W172" i="1" s="1"/>
  <c r="X171" i="1" a="1"/>
  <c r="X171" i="1" s="1"/>
  <c r="W171" i="1" a="1"/>
  <c r="W171" i="1" s="1"/>
  <c r="X170" i="1" a="1"/>
  <c r="X170" i="1" s="1"/>
  <c r="W170" i="1" a="1"/>
  <c r="W170" i="1" s="1"/>
  <c r="X169" i="1" a="1"/>
  <c r="X169" i="1" s="1"/>
  <c r="W169" i="1" a="1"/>
  <c r="W169" i="1" s="1"/>
  <c r="V201" i="1" a="1"/>
  <c r="V201" i="1" s="1"/>
  <c r="U201" i="1" a="1"/>
  <c r="U201" i="1" s="1"/>
  <c r="V200" i="1" a="1"/>
  <c r="V200" i="1" s="1"/>
  <c r="U200" i="1" a="1"/>
  <c r="U200" i="1" s="1"/>
  <c r="V199" i="1" a="1"/>
  <c r="V199" i="1" s="1"/>
  <c r="U199" i="1" a="1"/>
  <c r="U199" i="1" s="1"/>
  <c r="V198" i="1" a="1"/>
  <c r="V198" i="1" s="1"/>
  <c r="U198" i="1" a="1"/>
  <c r="U198" i="1" s="1"/>
  <c r="V197" i="1" a="1"/>
  <c r="V197" i="1" s="1"/>
  <c r="U197" i="1" a="1"/>
  <c r="U197" i="1" s="1"/>
  <c r="V196" i="1" a="1"/>
  <c r="V196" i="1" s="1"/>
  <c r="U196" i="1" a="1"/>
  <c r="U196" i="1" s="1"/>
  <c r="V195" i="1" a="1"/>
  <c r="V195" i="1" s="1"/>
  <c r="U195" i="1" a="1"/>
  <c r="U195" i="1" s="1"/>
  <c r="V194" i="1" a="1"/>
  <c r="V194" i="1" s="1"/>
  <c r="U194" i="1" a="1"/>
  <c r="U194" i="1" s="1"/>
  <c r="V193" i="1" a="1"/>
  <c r="V193" i="1" s="1"/>
  <c r="U193" i="1" a="1"/>
  <c r="U193" i="1" s="1"/>
  <c r="V192" i="1" a="1"/>
  <c r="V192" i="1" s="1"/>
  <c r="U192" i="1" a="1"/>
  <c r="U192" i="1" s="1"/>
  <c r="V191" i="1" a="1"/>
  <c r="V191" i="1" s="1"/>
  <c r="U191" i="1" a="1"/>
  <c r="U191" i="1" s="1"/>
  <c r="V190" i="1" a="1"/>
  <c r="V190" i="1" s="1"/>
  <c r="U190" i="1" a="1"/>
  <c r="U190" i="1" s="1"/>
  <c r="V189" i="1" a="1"/>
  <c r="V189" i="1" s="1"/>
  <c r="U189" i="1" a="1"/>
  <c r="U189" i="1" s="1"/>
  <c r="V188" i="1" a="1"/>
  <c r="V188" i="1" s="1"/>
  <c r="U188" i="1" a="1"/>
  <c r="U188" i="1" s="1"/>
  <c r="V187" i="1" a="1"/>
  <c r="V187" i="1" s="1"/>
  <c r="U187" i="1" a="1"/>
  <c r="U187" i="1" s="1"/>
  <c r="V186" i="1" a="1"/>
  <c r="V186" i="1" s="1"/>
  <c r="U186" i="1" a="1"/>
  <c r="U186" i="1" s="1"/>
  <c r="V185" i="1" a="1"/>
  <c r="V185" i="1" s="1"/>
  <c r="U185" i="1" a="1"/>
  <c r="U185" i="1" s="1"/>
  <c r="V184" i="1" a="1"/>
  <c r="V184" i="1" s="1"/>
  <c r="U184" i="1" a="1"/>
  <c r="U184" i="1" s="1"/>
  <c r="V183" i="1" a="1"/>
  <c r="V183" i="1" s="1"/>
  <c r="U183" i="1" a="1"/>
  <c r="U183" i="1" s="1"/>
  <c r="V182" i="1" a="1"/>
  <c r="V182" i="1" s="1"/>
  <c r="U182" i="1" a="1"/>
  <c r="U182" i="1" s="1"/>
  <c r="V181" i="1" a="1"/>
  <c r="V181" i="1" s="1"/>
  <c r="U181" i="1" a="1"/>
  <c r="U181" i="1" s="1"/>
  <c r="V180" i="1" a="1"/>
  <c r="V180" i="1" s="1"/>
  <c r="U180" i="1" a="1"/>
  <c r="U180" i="1" s="1"/>
  <c r="V179" i="1" a="1"/>
  <c r="V179" i="1" s="1"/>
  <c r="U179" i="1" a="1"/>
  <c r="U179" i="1" s="1"/>
  <c r="V178" i="1" a="1"/>
  <c r="V178" i="1" s="1"/>
  <c r="U178" i="1" a="1"/>
  <c r="U178" i="1" s="1"/>
  <c r="V177" i="1" a="1"/>
  <c r="V177" i="1" s="1"/>
  <c r="U177" i="1" a="1"/>
  <c r="U177" i="1" s="1"/>
  <c r="V176" i="1" a="1"/>
  <c r="V176" i="1" s="1"/>
  <c r="U176" i="1" a="1"/>
  <c r="U176" i="1" s="1"/>
  <c r="V175" i="1" a="1"/>
  <c r="V175" i="1" s="1"/>
  <c r="U175" i="1" a="1"/>
  <c r="U175" i="1" s="1"/>
  <c r="V174" i="1" a="1"/>
  <c r="V174" i="1" s="1"/>
  <c r="U174" i="1" a="1"/>
  <c r="U174" i="1" s="1"/>
  <c r="V173" i="1" a="1"/>
  <c r="V173" i="1" s="1"/>
  <c r="U173" i="1" a="1"/>
  <c r="U173" i="1" s="1"/>
  <c r="V172" i="1" a="1"/>
  <c r="V172" i="1" s="1"/>
  <c r="U172" i="1" a="1"/>
  <c r="U172" i="1" s="1"/>
  <c r="V171" i="1" a="1"/>
  <c r="V171" i="1" s="1"/>
  <c r="U171" i="1" a="1"/>
  <c r="U171" i="1" s="1"/>
  <c r="V170" i="1" a="1"/>
  <c r="V170" i="1" s="1"/>
  <c r="U170" i="1" a="1"/>
  <c r="U170" i="1" s="1"/>
  <c r="V169" i="1" a="1"/>
  <c r="V169" i="1" s="1"/>
  <c r="U169" i="1" a="1"/>
  <c r="U169" i="1" s="1"/>
  <c r="S201" i="1" a="1"/>
  <c r="S201" i="1" s="1"/>
  <c r="R201" i="1" a="1"/>
  <c r="R201" i="1" s="1"/>
  <c r="S200" i="1" a="1"/>
  <c r="S200" i="1" s="1"/>
  <c r="R200" i="1" a="1"/>
  <c r="R200" i="1" s="1"/>
  <c r="S199" i="1" a="1"/>
  <c r="S199" i="1" s="1"/>
  <c r="R199" i="1" a="1"/>
  <c r="R199" i="1" s="1"/>
  <c r="S198" i="1" a="1"/>
  <c r="S198" i="1" s="1"/>
  <c r="R198" i="1" a="1"/>
  <c r="R198" i="1" s="1"/>
  <c r="S197" i="1" a="1"/>
  <c r="S197" i="1" s="1"/>
  <c r="R197" i="1" a="1"/>
  <c r="R197" i="1" s="1"/>
  <c r="S196" i="1" a="1"/>
  <c r="S196" i="1" s="1"/>
  <c r="R196" i="1" a="1"/>
  <c r="R196" i="1" s="1"/>
  <c r="S195" i="1" a="1"/>
  <c r="S195" i="1" s="1"/>
  <c r="R195" i="1" a="1"/>
  <c r="R195" i="1" s="1"/>
  <c r="S194" i="1" a="1"/>
  <c r="S194" i="1" s="1"/>
  <c r="R194" i="1" a="1"/>
  <c r="R194" i="1" s="1"/>
  <c r="S193" i="1" a="1"/>
  <c r="S193" i="1" s="1"/>
  <c r="R193" i="1" a="1"/>
  <c r="R193" i="1" s="1"/>
  <c r="S192" i="1" a="1"/>
  <c r="S192" i="1" s="1"/>
  <c r="R192" i="1" a="1"/>
  <c r="R192" i="1" s="1"/>
  <c r="S191" i="1" a="1"/>
  <c r="S191" i="1" s="1"/>
  <c r="R191" i="1" a="1"/>
  <c r="R191" i="1" s="1"/>
  <c r="S190" i="1" a="1"/>
  <c r="S190" i="1" s="1"/>
  <c r="R190" i="1" a="1"/>
  <c r="R190" i="1" s="1"/>
  <c r="S189" i="1" a="1"/>
  <c r="S189" i="1" s="1"/>
  <c r="R189" i="1" a="1"/>
  <c r="R189" i="1" s="1"/>
  <c r="S188" i="1" a="1"/>
  <c r="S188" i="1" s="1"/>
  <c r="R188" i="1" a="1"/>
  <c r="R188" i="1" s="1"/>
  <c r="S187" i="1" a="1"/>
  <c r="S187" i="1" s="1"/>
  <c r="R187" i="1" a="1"/>
  <c r="R187" i="1" s="1"/>
  <c r="S186" i="1" a="1"/>
  <c r="S186" i="1" s="1"/>
  <c r="R186" i="1" a="1"/>
  <c r="R186" i="1" s="1"/>
  <c r="S185" i="1" a="1"/>
  <c r="S185" i="1" s="1"/>
  <c r="R185" i="1" a="1"/>
  <c r="R185" i="1" s="1"/>
  <c r="S184" i="1" a="1"/>
  <c r="S184" i="1" s="1"/>
  <c r="R184" i="1" a="1"/>
  <c r="R184" i="1" s="1"/>
  <c r="S183" i="1" a="1"/>
  <c r="S183" i="1" s="1"/>
  <c r="R183" i="1" a="1"/>
  <c r="R183" i="1" s="1"/>
  <c r="S182" i="1" a="1"/>
  <c r="S182" i="1" s="1"/>
  <c r="R182" i="1" a="1"/>
  <c r="R182" i="1" s="1"/>
  <c r="S181" i="1" a="1"/>
  <c r="S181" i="1" s="1"/>
  <c r="R181" i="1" a="1"/>
  <c r="R181" i="1" s="1"/>
  <c r="S180" i="1" a="1"/>
  <c r="S180" i="1" s="1"/>
  <c r="R180" i="1" a="1"/>
  <c r="R180" i="1" s="1"/>
  <c r="S179" i="1" a="1"/>
  <c r="S179" i="1" s="1"/>
  <c r="R179" i="1" a="1"/>
  <c r="R179" i="1" s="1"/>
  <c r="S178" i="1" a="1"/>
  <c r="S178" i="1" s="1"/>
  <c r="R178" i="1" a="1"/>
  <c r="R178" i="1" s="1"/>
  <c r="S177" i="1" a="1"/>
  <c r="S177" i="1" s="1"/>
  <c r="R177" i="1" a="1"/>
  <c r="R177" i="1" s="1"/>
  <c r="S176" i="1" a="1"/>
  <c r="S176" i="1" s="1"/>
  <c r="R176" i="1" a="1"/>
  <c r="R176" i="1" s="1"/>
  <c r="S175" i="1" a="1"/>
  <c r="S175" i="1" s="1"/>
  <c r="R175" i="1" a="1"/>
  <c r="R175" i="1" s="1"/>
  <c r="S174" i="1" a="1"/>
  <c r="S174" i="1" s="1"/>
  <c r="R174" i="1" a="1"/>
  <c r="R174" i="1" s="1"/>
  <c r="S173" i="1" a="1"/>
  <c r="S173" i="1" s="1"/>
  <c r="R173" i="1" a="1"/>
  <c r="R173" i="1" s="1"/>
  <c r="S172" i="1" a="1"/>
  <c r="S172" i="1" s="1"/>
  <c r="R172" i="1" a="1"/>
  <c r="R172" i="1" s="1"/>
  <c r="S171" i="1" a="1"/>
  <c r="S171" i="1" s="1"/>
  <c r="R171" i="1" a="1"/>
  <c r="R171" i="1" s="1"/>
  <c r="S170" i="1" a="1"/>
  <c r="S170" i="1" s="1"/>
  <c r="R170" i="1" a="1"/>
  <c r="R170" i="1" s="1"/>
  <c r="S169" i="1" a="1"/>
  <c r="S169" i="1" s="1"/>
  <c r="R169" i="1" a="1"/>
  <c r="R169" i="1" s="1"/>
  <c r="Q201" i="1" a="1"/>
  <c r="Q201" i="1" s="1"/>
  <c r="P201" i="1" a="1"/>
  <c r="P201" i="1" s="1"/>
  <c r="Q200" i="1" a="1"/>
  <c r="Q200" i="1" s="1"/>
  <c r="P200" i="1" a="1"/>
  <c r="P200" i="1" s="1"/>
  <c r="Q199" i="1" a="1"/>
  <c r="Q199" i="1" s="1"/>
  <c r="P199" i="1" a="1"/>
  <c r="P199" i="1" s="1"/>
  <c r="Q198" i="1" a="1"/>
  <c r="Q198" i="1" s="1"/>
  <c r="P198" i="1" a="1"/>
  <c r="P198" i="1" s="1"/>
  <c r="Q197" i="1" a="1"/>
  <c r="Q197" i="1" s="1"/>
  <c r="P197" i="1" a="1"/>
  <c r="P197" i="1" s="1"/>
  <c r="Q196" i="1" a="1"/>
  <c r="Q196" i="1" s="1"/>
  <c r="P196" i="1" a="1"/>
  <c r="P196" i="1" s="1"/>
  <c r="Q195" i="1" a="1"/>
  <c r="Q195" i="1" s="1"/>
  <c r="P195" i="1" a="1"/>
  <c r="P195" i="1" s="1"/>
  <c r="Q194" i="1" a="1"/>
  <c r="Q194" i="1" s="1"/>
  <c r="P194" i="1" a="1"/>
  <c r="P194" i="1" s="1"/>
  <c r="Q193" i="1" a="1"/>
  <c r="Q193" i="1" s="1"/>
  <c r="P193" i="1" a="1"/>
  <c r="P193" i="1" s="1"/>
  <c r="Q192" i="1" a="1"/>
  <c r="Q192" i="1" s="1"/>
  <c r="P192" i="1" a="1"/>
  <c r="P192" i="1" s="1"/>
  <c r="Q191" i="1" a="1"/>
  <c r="Q191" i="1" s="1"/>
  <c r="P191" i="1" a="1"/>
  <c r="P191" i="1" s="1"/>
  <c r="Q190" i="1" a="1"/>
  <c r="Q190" i="1" s="1"/>
  <c r="P190" i="1" a="1"/>
  <c r="P190" i="1" s="1"/>
  <c r="Q189" i="1" a="1"/>
  <c r="Q189" i="1" s="1"/>
  <c r="P189" i="1" a="1"/>
  <c r="P189" i="1" s="1"/>
  <c r="Q188" i="1" a="1"/>
  <c r="Q188" i="1" s="1"/>
  <c r="P188" i="1" a="1"/>
  <c r="P188" i="1" s="1"/>
  <c r="Q187" i="1" a="1"/>
  <c r="Q187" i="1" s="1"/>
  <c r="P187" i="1" a="1"/>
  <c r="P187" i="1" s="1"/>
  <c r="Q186" i="1" a="1"/>
  <c r="Q186" i="1" s="1"/>
  <c r="P186" i="1" a="1"/>
  <c r="P186" i="1" s="1"/>
  <c r="Q185" i="1" a="1"/>
  <c r="Q185" i="1" s="1"/>
  <c r="P185" i="1" a="1"/>
  <c r="P185" i="1" s="1"/>
  <c r="Q184" i="1" a="1"/>
  <c r="Q184" i="1" s="1"/>
  <c r="P184" i="1" a="1"/>
  <c r="P184" i="1" s="1"/>
  <c r="Q183" i="1" a="1"/>
  <c r="Q183" i="1" s="1"/>
  <c r="P183" i="1" a="1"/>
  <c r="P183" i="1" s="1"/>
  <c r="Q182" i="1" a="1"/>
  <c r="Q182" i="1" s="1"/>
  <c r="P182" i="1" a="1"/>
  <c r="P182" i="1" s="1"/>
  <c r="Q181" i="1" a="1"/>
  <c r="Q181" i="1" s="1"/>
  <c r="P181" i="1" a="1"/>
  <c r="P181" i="1" s="1"/>
  <c r="Q180" i="1" a="1"/>
  <c r="Q180" i="1" s="1"/>
  <c r="P180" i="1" a="1"/>
  <c r="P180" i="1" s="1"/>
  <c r="Q179" i="1" a="1"/>
  <c r="Q179" i="1" s="1"/>
  <c r="P179" i="1" a="1"/>
  <c r="P179" i="1" s="1"/>
  <c r="Q178" i="1" a="1"/>
  <c r="Q178" i="1" s="1"/>
  <c r="P178" i="1" a="1"/>
  <c r="P178" i="1" s="1"/>
  <c r="Q177" i="1" a="1"/>
  <c r="Q177" i="1" s="1"/>
  <c r="P177" i="1" a="1"/>
  <c r="P177" i="1" s="1"/>
  <c r="Q176" i="1" a="1"/>
  <c r="Q176" i="1" s="1"/>
  <c r="P176" i="1" a="1"/>
  <c r="P176" i="1" s="1"/>
  <c r="Q175" i="1" a="1"/>
  <c r="Q175" i="1" s="1"/>
  <c r="P175" i="1" a="1"/>
  <c r="P175" i="1" s="1"/>
  <c r="Q174" i="1" a="1"/>
  <c r="Q174" i="1" s="1"/>
  <c r="P174" i="1" a="1"/>
  <c r="P174" i="1" s="1"/>
  <c r="Q173" i="1" a="1"/>
  <c r="Q173" i="1" s="1"/>
  <c r="P173" i="1" a="1"/>
  <c r="P173" i="1" s="1"/>
  <c r="Q172" i="1" a="1"/>
  <c r="Q172" i="1" s="1"/>
  <c r="P172" i="1" a="1"/>
  <c r="P172" i="1" s="1"/>
  <c r="Q171" i="1" a="1"/>
  <c r="Q171" i="1" s="1"/>
  <c r="P171" i="1" a="1"/>
  <c r="P171" i="1" s="1"/>
  <c r="Q170" i="1" a="1"/>
  <c r="Q170" i="1" s="1"/>
  <c r="P170" i="1" a="1"/>
  <c r="P170" i="1" s="1"/>
  <c r="Q169" i="1" a="1"/>
  <c r="Q169" i="1" s="1"/>
  <c r="P169" i="1" a="1"/>
  <c r="P169" i="1" s="1"/>
  <c r="O201" i="1" a="1"/>
  <c r="O201" i="1" s="1"/>
  <c r="N201" i="1" a="1"/>
  <c r="N201" i="1" s="1"/>
  <c r="O200" i="1" a="1"/>
  <c r="O200" i="1" s="1"/>
  <c r="N200" i="1" a="1"/>
  <c r="N200" i="1" s="1"/>
  <c r="O199" i="1" a="1"/>
  <c r="O199" i="1" s="1"/>
  <c r="N199" i="1" a="1"/>
  <c r="N199" i="1" s="1"/>
  <c r="O198" i="1" a="1"/>
  <c r="O198" i="1" s="1"/>
  <c r="N198" i="1" a="1"/>
  <c r="N198" i="1" s="1"/>
  <c r="O197" i="1" a="1"/>
  <c r="O197" i="1" s="1"/>
  <c r="N197" i="1" a="1"/>
  <c r="N197" i="1" s="1"/>
  <c r="O196" i="1" a="1"/>
  <c r="O196" i="1" s="1"/>
  <c r="N196" i="1" a="1"/>
  <c r="N196" i="1" s="1"/>
  <c r="O195" i="1" a="1"/>
  <c r="O195" i="1" s="1"/>
  <c r="N195" i="1" a="1"/>
  <c r="N195" i="1" s="1"/>
  <c r="O194" i="1" a="1"/>
  <c r="O194" i="1" s="1"/>
  <c r="N194" i="1" a="1"/>
  <c r="N194" i="1" s="1"/>
  <c r="O193" i="1" a="1"/>
  <c r="O193" i="1" s="1"/>
  <c r="N193" i="1" a="1"/>
  <c r="N193" i="1" s="1"/>
  <c r="O192" i="1" a="1"/>
  <c r="O192" i="1" s="1"/>
  <c r="N192" i="1" a="1"/>
  <c r="N192" i="1" s="1"/>
  <c r="O191" i="1" a="1"/>
  <c r="O191" i="1" s="1"/>
  <c r="N191" i="1" a="1"/>
  <c r="N191" i="1" s="1"/>
  <c r="O190" i="1" a="1"/>
  <c r="O190" i="1" s="1"/>
  <c r="N190" i="1" a="1"/>
  <c r="N190" i="1" s="1"/>
  <c r="O189" i="1" a="1"/>
  <c r="O189" i="1" s="1"/>
  <c r="N189" i="1" a="1"/>
  <c r="N189" i="1" s="1"/>
  <c r="O188" i="1" a="1"/>
  <c r="O188" i="1" s="1"/>
  <c r="N188" i="1" a="1"/>
  <c r="N188" i="1" s="1"/>
  <c r="O187" i="1" a="1"/>
  <c r="O187" i="1" s="1"/>
  <c r="N187" i="1" a="1"/>
  <c r="N187" i="1" s="1"/>
  <c r="O186" i="1" a="1"/>
  <c r="O186" i="1" s="1"/>
  <c r="N186" i="1" a="1"/>
  <c r="N186" i="1" s="1"/>
  <c r="O185" i="1" a="1"/>
  <c r="O185" i="1" s="1"/>
  <c r="N185" i="1" a="1"/>
  <c r="N185" i="1" s="1"/>
  <c r="O184" i="1" a="1"/>
  <c r="O184" i="1" s="1"/>
  <c r="N184" i="1" a="1"/>
  <c r="N184" i="1" s="1"/>
  <c r="O183" i="1" a="1"/>
  <c r="O183" i="1" s="1"/>
  <c r="N183" i="1" a="1"/>
  <c r="N183" i="1" s="1"/>
  <c r="O182" i="1" a="1"/>
  <c r="O182" i="1" s="1"/>
  <c r="N182" i="1" a="1"/>
  <c r="N182" i="1" s="1"/>
  <c r="O181" i="1" a="1"/>
  <c r="O181" i="1" s="1"/>
  <c r="N181" i="1" a="1"/>
  <c r="N181" i="1" s="1"/>
  <c r="O180" i="1" a="1"/>
  <c r="O180" i="1" s="1"/>
  <c r="N180" i="1" a="1"/>
  <c r="N180" i="1" s="1"/>
  <c r="O179" i="1" a="1"/>
  <c r="O179" i="1" s="1"/>
  <c r="N179" i="1" a="1"/>
  <c r="N179" i="1" s="1"/>
  <c r="O178" i="1" a="1"/>
  <c r="O178" i="1" s="1"/>
  <c r="N178" i="1" a="1"/>
  <c r="N178" i="1" s="1"/>
  <c r="O177" i="1" a="1"/>
  <c r="O177" i="1" s="1"/>
  <c r="N177" i="1" a="1"/>
  <c r="N177" i="1" s="1"/>
  <c r="O176" i="1" a="1"/>
  <c r="O176" i="1" s="1"/>
  <c r="N176" i="1" a="1"/>
  <c r="N176" i="1" s="1"/>
  <c r="O175" i="1" a="1"/>
  <c r="O175" i="1" s="1"/>
  <c r="N175" i="1" a="1"/>
  <c r="N175" i="1" s="1"/>
  <c r="O174" i="1" a="1"/>
  <c r="O174" i="1" s="1"/>
  <c r="N174" i="1" a="1"/>
  <c r="N174" i="1" s="1"/>
  <c r="O173" i="1" a="1"/>
  <c r="O173" i="1" s="1"/>
  <c r="N173" i="1" a="1"/>
  <c r="N173" i="1" s="1"/>
  <c r="O172" i="1" a="1"/>
  <c r="O172" i="1" s="1"/>
  <c r="N172" i="1" a="1"/>
  <c r="N172" i="1" s="1"/>
  <c r="O171" i="1" a="1"/>
  <c r="O171" i="1" s="1"/>
  <c r="N171" i="1" a="1"/>
  <c r="N171" i="1" s="1"/>
  <c r="O170" i="1" a="1"/>
  <c r="O170" i="1" s="1"/>
  <c r="N170" i="1" a="1"/>
  <c r="N170" i="1" s="1"/>
  <c r="O169" i="1" a="1"/>
  <c r="O169" i="1" s="1"/>
  <c r="N169" i="1" a="1"/>
  <c r="N169" i="1" s="1"/>
  <c r="N168" i="1" s="1"/>
  <c r="L201" i="1" a="1"/>
  <c r="L201" i="1" s="1"/>
  <c r="K201" i="1" a="1"/>
  <c r="K201" i="1" s="1"/>
  <c r="L200" i="1" a="1"/>
  <c r="L200" i="1" s="1"/>
  <c r="K200" i="1" a="1"/>
  <c r="K200" i="1" s="1"/>
  <c r="L199" i="1" a="1"/>
  <c r="L199" i="1" s="1"/>
  <c r="K199" i="1" a="1"/>
  <c r="K199" i="1" s="1"/>
  <c r="L198" i="1" a="1"/>
  <c r="L198" i="1" s="1"/>
  <c r="K198" i="1" a="1"/>
  <c r="K198" i="1" s="1"/>
  <c r="L197" i="1" a="1"/>
  <c r="L197" i="1" s="1"/>
  <c r="K197" i="1" a="1"/>
  <c r="K197" i="1" s="1"/>
  <c r="L196" i="1" a="1"/>
  <c r="L196" i="1" s="1"/>
  <c r="K196" i="1" a="1"/>
  <c r="K196" i="1" s="1"/>
  <c r="L195" i="1" a="1"/>
  <c r="L195" i="1" s="1"/>
  <c r="K195" i="1" a="1"/>
  <c r="K195" i="1" s="1"/>
  <c r="L194" i="1" a="1"/>
  <c r="L194" i="1" s="1"/>
  <c r="K194" i="1" a="1"/>
  <c r="K194" i="1" s="1"/>
  <c r="L193" i="1" a="1"/>
  <c r="L193" i="1" s="1"/>
  <c r="K193" i="1" a="1"/>
  <c r="K193" i="1" s="1"/>
  <c r="L192" i="1" a="1"/>
  <c r="L192" i="1" s="1"/>
  <c r="K192" i="1" a="1"/>
  <c r="K192" i="1" s="1"/>
  <c r="L191" i="1" a="1"/>
  <c r="L191" i="1" s="1"/>
  <c r="K191" i="1" a="1"/>
  <c r="K191" i="1" s="1"/>
  <c r="L190" i="1" a="1"/>
  <c r="L190" i="1" s="1"/>
  <c r="K190" i="1" a="1"/>
  <c r="K190" i="1" s="1"/>
  <c r="L189" i="1" a="1"/>
  <c r="L189" i="1" s="1"/>
  <c r="K189" i="1" a="1"/>
  <c r="K189" i="1" s="1"/>
  <c r="L188" i="1" a="1"/>
  <c r="L188" i="1" s="1"/>
  <c r="K188" i="1" a="1"/>
  <c r="K188" i="1" s="1"/>
  <c r="L187" i="1" a="1"/>
  <c r="L187" i="1" s="1"/>
  <c r="K187" i="1" a="1"/>
  <c r="K187" i="1" s="1"/>
  <c r="L186" i="1" a="1"/>
  <c r="L186" i="1" s="1"/>
  <c r="K186" i="1" a="1"/>
  <c r="K186" i="1" s="1"/>
  <c r="L185" i="1" a="1"/>
  <c r="L185" i="1" s="1"/>
  <c r="K185" i="1" a="1"/>
  <c r="K185" i="1" s="1"/>
  <c r="L184" i="1" a="1"/>
  <c r="L184" i="1" s="1"/>
  <c r="K184" i="1" a="1"/>
  <c r="K184" i="1" s="1"/>
  <c r="L183" i="1" a="1"/>
  <c r="L183" i="1" s="1"/>
  <c r="K183" i="1" a="1"/>
  <c r="K183" i="1" s="1"/>
  <c r="L182" i="1" a="1"/>
  <c r="L182" i="1" s="1"/>
  <c r="K182" i="1" a="1"/>
  <c r="K182" i="1" s="1"/>
  <c r="L181" i="1" a="1"/>
  <c r="L181" i="1" s="1"/>
  <c r="K181" i="1" a="1"/>
  <c r="K181" i="1" s="1"/>
  <c r="L180" i="1" a="1"/>
  <c r="L180" i="1" s="1"/>
  <c r="K180" i="1" a="1"/>
  <c r="K180" i="1" s="1"/>
  <c r="L179" i="1" a="1"/>
  <c r="L179" i="1" s="1"/>
  <c r="K179" i="1" a="1"/>
  <c r="K179" i="1" s="1"/>
  <c r="L178" i="1" a="1"/>
  <c r="L178" i="1" s="1"/>
  <c r="K178" i="1" a="1"/>
  <c r="K178" i="1" s="1"/>
  <c r="L177" i="1" a="1"/>
  <c r="L177" i="1" s="1"/>
  <c r="K177" i="1" a="1"/>
  <c r="K177" i="1" s="1"/>
  <c r="L176" i="1" a="1"/>
  <c r="L176" i="1" s="1"/>
  <c r="K176" i="1" a="1"/>
  <c r="K176" i="1" s="1"/>
  <c r="L175" i="1" a="1"/>
  <c r="L175" i="1" s="1"/>
  <c r="K175" i="1" a="1"/>
  <c r="K175" i="1" s="1"/>
  <c r="L174" i="1" a="1"/>
  <c r="L174" i="1" s="1"/>
  <c r="K174" i="1" a="1"/>
  <c r="K174" i="1" s="1"/>
  <c r="L173" i="1" a="1"/>
  <c r="L173" i="1" s="1"/>
  <c r="K173" i="1" a="1"/>
  <c r="K173" i="1" s="1"/>
  <c r="L172" i="1" a="1"/>
  <c r="L172" i="1" s="1"/>
  <c r="K172" i="1" a="1"/>
  <c r="K172" i="1" s="1"/>
  <c r="L171" i="1" a="1"/>
  <c r="L171" i="1" s="1"/>
  <c r="K171" i="1" a="1"/>
  <c r="K171" i="1" s="1"/>
  <c r="L170" i="1" a="1"/>
  <c r="L170" i="1" s="1"/>
  <c r="K170" i="1" a="1"/>
  <c r="K170" i="1" s="1"/>
  <c r="L169" i="1" a="1"/>
  <c r="L169" i="1" s="1"/>
  <c r="K169" i="1" a="1"/>
  <c r="K169" i="1" s="1"/>
  <c r="J201" i="1" a="1"/>
  <c r="J201" i="1" s="1"/>
  <c r="I201" i="1" a="1"/>
  <c r="I201" i="1" s="1"/>
  <c r="J200" i="1" a="1"/>
  <c r="J200" i="1" s="1"/>
  <c r="I200" i="1" a="1"/>
  <c r="I200" i="1" s="1"/>
  <c r="J199" i="1" a="1"/>
  <c r="J199" i="1" s="1"/>
  <c r="I199" i="1" a="1"/>
  <c r="I199" i="1" s="1"/>
  <c r="J198" i="1" a="1"/>
  <c r="J198" i="1" s="1"/>
  <c r="I198" i="1" a="1"/>
  <c r="I198" i="1" s="1"/>
  <c r="J197" i="1" a="1"/>
  <c r="J197" i="1" s="1"/>
  <c r="I197" i="1" a="1"/>
  <c r="I197" i="1" s="1"/>
  <c r="J196" i="1" a="1"/>
  <c r="J196" i="1" s="1"/>
  <c r="I196" i="1" a="1"/>
  <c r="I196" i="1" s="1"/>
  <c r="J195" i="1" a="1"/>
  <c r="J195" i="1" s="1"/>
  <c r="I195" i="1" a="1"/>
  <c r="I195" i="1" s="1"/>
  <c r="J194" i="1" a="1"/>
  <c r="J194" i="1" s="1"/>
  <c r="I194" i="1" a="1"/>
  <c r="I194" i="1" s="1"/>
  <c r="J193" i="1" a="1"/>
  <c r="J193" i="1" s="1"/>
  <c r="I193" i="1" a="1"/>
  <c r="I193" i="1" s="1"/>
  <c r="J192" i="1" a="1"/>
  <c r="J192" i="1" s="1"/>
  <c r="I192" i="1" a="1"/>
  <c r="I192" i="1" s="1"/>
  <c r="J191" i="1" a="1"/>
  <c r="J191" i="1" s="1"/>
  <c r="I191" i="1" a="1"/>
  <c r="I191" i="1" s="1"/>
  <c r="J190" i="1" a="1"/>
  <c r="J190" i="1" s="1"/>
  <c r="I190" i="1" a="1"/>
  <c r="I190" i="1" s="1"/>
  <c r="J189" i="1" a="1"/>
  <c r="J189" i="1" s="1"/>
  <c r="I189" i="1" a="1"/>
  <c r="I189" i="1" s="1"/>
  <c r="J188" i="1" a="1"/>
  <c r="J188" i="1" s="1"/>
  <c r="I188" i="1" a="1"/>
  <c r="I188" i="1" s="1"/>
  <c r="J187" i="1" a="1"/>
  <c r="J187" i="1" s="1"/>
  <c r="I187" i="1" a="1"/>
  <c r="I187" i="1" s="1"/>
  <c r="J186" i="1" a="1"/>
  <c r="J186" i="1" s="1"/>
  <c r="I186" i="1" a="1"/>
  <c r="I186" i="1" s="1"/>
  <c r="J185" i="1" a="1"/>
  <c r="J185" i="1" s="1"/>
  <c r="I185" i="1" a="1"/>
  <c r="I185" i="1" s="1"/>
  <c r="J184" i="1" a="1"/>
  <c r="J184" i="1" s="1"/>
  <c r="I184" i="1" a="1"/>
  <c r="I184" i="1" s="1"/>
  <c r="J183" i="1" a="1"/>
  <c r="J183" i="1" s="1"/>
  <c r="I183" i="1" a="1"/>
  <c r="I183" i="1" s="1"/>
  <c r="J182" i="1" a="1"/>
  <c r="J182" i="1" s="1"/>
  <c r="I182" i="1" a="1"/>
  <c r="I182" i="1" s="1"/>
  <c r="J181" i="1" a="1"/>
  <c r="J181" i="1" s="1"/>
  <c r="I181" i="1" a="1"/>
  <c r="I181" i="1" s="1"/>
  <c r="J180" i="1" a="1"/>
  <c r="J180" i="1" s="1"/>
  <c r="I180" i="1" a="1"/>
  <c r="I180" i="1" s="1"/>
  <c r="J179" i="1" a="1"/>
  <c r="J179" i="1" s="1"/>
  <c r="I179" i="1" a="1"/>
  <c r="I179" i="1" s="1"/>
  <c r="J178" i="1" a="1"/>
  <c r="J178" i="1" s="1"/>
  <c r="I178" i="1" a="1"/>
  <c r="I178" i="1" s="1"/>
  <c r="J177" i="1" a="1"/>
  <c r="J177" i="1" s="1"/>
  <c r="I177" i="1" a="1"/>
  <c r="I177" i="1" s="1"/>
  <c r="J176" i="1" a="1"/>
  <c r="J176" i="1" s="1"/>
  <c r="I176" i="1" a="1"/>
  <c r="I176" i="1" s="1"/>
  <c r="J175" i="1" a="1"/>
  <c r="J175" i="1" s="1"/>
  <c r="I175" i="1" a="1"/>
  <c r="I175" i="1" s="1"/>
  <c r="J174" i="1" a="1"/>
  <c r="J174" i="1" s="1"/>
  <c r="I174" i="1" a="1"/>
  <c r="I174" i="1" s="1"/>
  <c r="J173" i="1" a="1"/>
  <c r="J173" i="1" s="1"/>
  <c r="I173" i="1" a="1"/>
  <c r="I173" i="1" s="1"/>
  <c r="J172" i="1" a="1"/>
  <c r="J172" i="1" s="1"/>
  <c r="I172" i="1" a="1"/>
  <c r="I172" i="1" s="1"/>
  <c r="J171" i="1" a="1"/>
  <c r="J171" i="1" s="1"/>
  <c r="I171" i="1" a="1"/>
  <c r="I171" i="1" s="1"/>
  <c r="J170" i="1" a="1"/>
  <c r="J170" i="1" s="1"/>
  <c r="I170" i="1" a="1"/>
  <c r="I170" i="1" s="1"/>
  <c r="J169" i="1" a="1"/>
  <c r="J169" i="1" s="1"/>
  <c r="I169" i="1" a="1"/>
  <c r="I169" i="1" s="1"/>
  <c r="G170" i="1" a="1"/>
  <c r="G170" i="1" s="1"/>
  <c r="H170" i="1" a="1"/>
  <c r="H170" i="1" s="1"/>
  <c r="G171" i="1" a="1"/>
  <c r="G171" i="1" s="1"/>
  <c r="H171" i="1" a="1"/>
  <c r="H171" i="1" s="1"/>
  <c r="G172" i="1" a="1"/>
  <c r="G172" i="1" s="1"/>
  <c r="H172" i="1" a="1"/>
  <c r="H172" i="1" s="1"/>
  <c r="G173" i="1" a="1"/>
  <c r="G173" i="1" s="1"/>
  <c r="H173" i="1" a="1"/>
  <c r="H173" i="1" s="1"/>
  <c r="G174" i="1" a="1"/>
  <c r="G174" i="1" s="1"/>
  <c r="H174" i="1" a="1"/>
  <c r="H174" i="1" s="1"/>
  <c r="G175" i="1" a="1"/>
  <c r="G175" i="1" s="1"/>
  <c r="H175" i="1" a="1"/>
  <c r="H175" i="1" s="1"/>
  <c r="G176" i="1" a="1"/>
  <c r="G176" i="1" s="1"/>
  <c r="H176" i="1" a="1"/>
  <c r="H176" i="1" s="1"/>
  <c r="G177" i="1" a="1"/>
  <c r="G177" i="1" s="1"/>
  <c r="H177" i="1" a="1"/>
  <c r="H177" i="1" s="1"/>
  <c r="G178" i="1" a="1"/>
  <c r="G178" i="1" s="1"/>
  <c r="H178" i="1" a="1"/>
  <c r="H178" i="1" s="1"/>
  <c r="G179" i="1" a="1"/>
  <c r="G179" i="1" s="1"/>
  <c r="H179" i="1" a="1"/>
  <c r="H179" i="1" s="1"/>
  <c r="G180" i="1" a="1"/>
  <c r="G180" i="1" s="1"/>
  <c r="H180" i="1" a="1"/>
  <c r="H180" i="1" s="1"/>
  <c r="G181" i="1" a="1"/>
  <c r="G181" i="1" s="1"/>
  <c r="H181" i="1" a="1"/>
  <c r="H181" i="1" s="1"/>
  <c r="G182" i="1" a="1"/>
  <c r="G182" i="1" s="1"/>
  <c r="H182" i="1" a="1"/>
  <c r="H182" i="1" s="1"/>
  <c r="G183" i="1" a="1"/>
  <c r="G183" i="1" s="1"/>
  <c r="H183" i="1" a="1"/>
  <c r="H183" i="1" s="1"/>
  <c r="G184" i="1" a="1"/>
  <c r="G184" i="1" s="1"/>
  <c r="H184" i="1" a="1"/>
  <c r="H184" i="1" s="1"/>
  <c r="G185" i="1" a="1"/>
  <c r="G185" i="1" s="1"/>
  <c r="H185" i="1" a="1"/>
  <c r="H185" i="1" s="1"/>
  <c r="G186" i="1" a="1"/>
  <c r="G186" i="1" s="1"/>
  <c r="H186" i="1" a="1"/>
  <c r="H186" i="1" s="1"/>
  <c r="G187" i="1" a="1"/>
  <c r="G187" i="1" s="1"/>
  <c r="H187" i="1" a="1"/>
  <c r="H187" i="1" s="1"/>
  <c r="G188" i="1" a="1"/>
  <c r="G188" i="1" s="1"/>
  <c r="H188" i="1" a="1"/>
  <c r="H188" i="1" s="1"/>
  <c r="G189" i="1" a="1"/>
  <c r="G189" i="1" s="1"/>
  <c r="H189" i="1" a="1"/>
  <c r="H189" i="1" s="1"/>
  <c r="G190" i="1" a="1"/>
  <c r="G190" i="1" s="1"/>
  <c r="H190" i="1" a="1"/>
  <c r="H190" i="1" s="1"/>
  <c r="G191" i="1" a="1"/>
  <c r="G191" i="1" s="1"/>
  <c r="H191" i="1" a="1"/>
  <c r="H191" i="1" s="1"/>
  <c r="G192" i="1" a="1"/>
  <c r="G192" i="1" s="1"/>
  <c r="H192" i="1" a="1"/>
  <c r="H192" i="1" s="1"/>
  <c r="G193" i="1" a="1"/>
  <c r="G193" i="1" s="1"/>
  <c r="H193" i="1" a="1"/>
  <c r="H193" i="1" s="1"/>
  <c r="G194" i="1" a="1"/>
  <c r="G194" i="1" s="1"/>
  <c r="H194" i="1" a="1"/>
  <c r="H194" i="1" s="1"/>
  <c r="G195" i="1" a="1"/>
  <c r="G195" i="1" s="1"/>
  <c r="H195" i="1" a="1"/>
  <c r="H195" i="1" s="1"/>
  <c r="G196" i="1" a="1"/>
  <c r="G196" i="1" s="1"/>
  <c r="H196" i="1" a="1"/>
  <c r="H196" i="1" s="1"/>
  <c r="G197" i="1" a="1"/>
  <c r="G197" i="1" s="1"/>
  <c r="H197" i="1" a="1"/>
  <c r="H197" i="1" s="1"/>
  <c r="G198" i="1" a="1"/>
  <c r="G198" i="1" s="1"/>
  <c r="H198" i="1" a="1"/>
  <c r="H198" i="1" s="1"/>
  <c r="G199" i="1" a="1"/>
  <c r="G199" i="1" s="1"/>
  <c r="H199" i="1" a="1"/>
  <c r="H199" i="1" s="1"/>
  <c r="G200" i="1" a="1"/>
  <c r="G200" i="1" s="1"/>
  <c r="H200" i="1" a="1"/>
  <c r="H200" i="1" s="1"/>
  <c r="G201" i="1" a="1"/>
  <c r="G201" i="1" s="1"/>
  <c r="H201" i="1" a="1"/>
  <c r="H201" i="1" s="1"/>
  <c r="H169" i="1" a="1"/>
  <c r="H169" i="1" s="1"/>
  <c r="G169" i="1" a="1"/>
  <c r="G169" i="1" s="1"/>
  <c r="P168" i="1"/>
  <c r="R168" i="1"/>
  <c r="Z168" i="1"/>
  <c r="AB168" i="1"/>
  <c r="AC168" i="1"/>
  <c r="AD168" i="1"/>
  <c r="AE168" i="1"/>
  <c r="AG167" i="1" a="1"/>
  <c r="AG167" i="1" s="1"/>
  <c r="AF167" i="1" a="1"/>
  <c r="AF167" i="1" s="1"/>
  <c r="AG166" i="1" a="1"/>
  <c r="AG166" i="1" s="1"/>
  <c r="AF166" i="1" a="1"/>
  <c r="AF166" i="1" s="1"/>
  <c r="AG165" i="1" a="1"/>
  <c r="AG165" i="1" s="1"/>
  <c r="AF165" i="1" a="1"/>
  <c r="AF165" i="1" s="1"/>
  <c r="AG164" i="1" a="1"/>
  <c r="AG164" i="1" s="1"/>
  <c r="AF164" i="1" a="1"/>
  <c r="AF164" i="1" s="1"/>
  <c r="AG163" i="1" a="1"/>
  <c r="AG163" i="1" s="1"/>
  <c r="AF163" i="1" a="1"/>
  <c r="AF163" i="1" s="1"/>
  <c r="AG162" i="1" a="1"/>
  <c r="AG162" i="1" s="1"/>
  <c r="AF162" i="1" a="1"/>
  <c r="AF162" i="1" s="1"/>
  <c r="AG161" i="1" a="1"/>
  <c r="AG161" i="1" s="1"/>
  <c r="AF161" i="1" a="1"/>
  <c r="AF161" i="1" s="1"/>
  <c r="AG160" i="1" a="1"/>
  <c r="AG160" i="1" s="1"/>
  <c r="AF160" i="1" a="1"/>
  <c r="AF160" i="1" s="1"/>
  <c r="AG159" i="1" a="1"/>
  <c r="AG159" i="1" s="1"/>
  <c r="AF159" i="1" a="1"/>
  <c r="AF159" i="1" s="1"/>
  <c r="AG158" i="1" a="1"/>
  <c r="AG158" i="1" s="1"/>
  <c r="AF158" i="1" a="1"/>
  <c r="AF158" i="1" s="1"/>
  <c r="AG157" i="1" a="1"/>
  <c r="AG157" i="1" s="1"/>
  <c r="AF157" i="1" a="1"/>
  <c r="AF157" i="1" s="1"/>
  <c r="AG156" i="1" a="1"/>
  <c r="AG156" i="1" s="1"/>
  <c r="AF156" i="1" a="1"/>
  <c r="AF156" i="1" s="1"/>
  <c r="AG155" i="1" a="1"/>
  <c r="AG155" i="1" s="1"/>
  <c r="AF155" i="1" a="1"/>
  <c r="AF155" i="1" s="1"/>
  <c r="AG154" i="1" a="1"/>
  <c r="AG154" i="1" s="1"/>
  <c r="AF154" i="1" a="1"/>
  <c r="AF154" i="1" s="1"/>
  <c r="AG153" i="1" a="1"/>
  <c r="AG153" i="1" s="1"/>
  <c r="AF153" i="1" a="1"/>
  <c r="AF153" i="1" s="1"/>
  <c r="AG152" i="1" a="1"/>
  <c r="AG152" i="1" s="1"/>
  <c r="AF152" i="1" a="1"/>
  <c r="AF152" i="1" s="1"/>
  <c r="AG151" i="1" a="1"/>
  <c r="AG151" i="1" s="1"/>
  <c r="AF151" i="1" a="1"/>
  <c r="AF151" i="1" s="1"/>
  <c r="AG150" i="1" a="1"/>
  <c r="AG150" i="1" s="1"/>
  <c r="AF150" i="1" a="1"/>
  <c r="AF150" i="1" s="1"/>
  <c r="AG149" i="1" a="1"/>
  <c r="AG149" i="1" s="1"/>
  <c r="AF149" i="1" a="1"/>
  <c r="AF149" i="1" s="1"/>
  <c r="AG148" i="1" a="1"/>
  <c r="AG148" i="1" s="1"/>
  <c r="AF148" i="1" a="1"/>
  <c r="AF148" i="1" s="1"/>
  <c r="AG147" i="1" a="1"/>
  <c r="AG147" i="1" s="1"/>
  <c r="AF147" i="1" a="1"/>
  <c r="AF147" i="1" s="1"/>
  <c r="AG146" i="1" a="1"/>
  <c r="AG146" i="1" s="1"/>
  <c r="AF146" i="1" a="1"/>
  <c r="AF146" i="1" s="1"/>
  <c r="AG145" i="1" a="1"/>
  <c r="AG145" i="1" s="1"/>
  <c r="AF145" i="1" a="1"/>
  <c r="AF145" i="1" s="1"/>
  <c r="AG144" i="1" a="1"/>
  <c r="AG144" i="1" s="1"/>
  <c r="AF144" i="1" a="1"/>
  <c r="AF144" i="1" s="1"/>
  <c r="AG143" i="1" a="1"/>
  <c r="AG143" i="1" s="1"/>
  <c r="AF143" i="1" a="1"/>
  <c r="AF143" i="1" s="1"/>
  <c r="AG142" i="1" a="1"/>
  <c r="AG142" i="1" s="1"/>
  <c r="AF142" i="1" a="1"/>
  <c r="AF142" i="1" s="1"/>
  <c r="AG141" i="1" a="1"/>
  <c r="AG141" i="1" s="1"/>
  <c r="AF141" i="1" a="1"/>
  <c r="AF141" i="1" s="1"/>
  <c r="AG140" i="1" a="1"/>
  <c r="AG140" i="1" s="1"/>
  <c r="AF140" i="1" a="1"/>
  <c r="AF140" i="1" s="1"/>
  <c r="AG139" i="1" a="1"/>
  <c r="AG139" i="1" s="1"/>
  <c r="AF139" i="1" a="1"/>
  <c r="AF139" i="1" s="1"/>
  <c r="AE167" i="1" a="1"/>
  <c r="AE167" i="1" s="1"/>
  <c r="AD167" i="1" a="1"/>
  <c r="AD167" i="1" s="1"/>
  <c r="AE166" i="1" a="1"/>
  <c r="AE166" i="1" s="1"/>
  <c r="AD166" i="1" a="1"/>
  <c r="AD166" i="1" s="1"/>
  <c r="AE165" i="1" a="1"/>
  <c r="AE165" i="1" s="1"/>
  <c r="AD165" i="1" a="1"/>
  <c r="AD165" i="1" s="1"/>
  <c r="AE164" i="1" a="1"/>
  <c r="AE164" i="1" s="1"/>
  <c r="AD164" i="1" a="1"/>
  <c r="AD164" i="1" s="1"/>
  <c r="AE163" i="1" a="1"/>
  <c r="AE163" i="1" s="1"/>
  <c r="AD163" i="1" a="1"/>
  <c r="AD163" i="1" s="1"/>
  <c r="AE162" i="1" a="1"/>
  <c r="AE162" i="1" s="1"/>
  <c r="AD162" i="1" a="1"/>
  <c r="AD162" i="1" s="1"/>
  <c r="AE161" i="1" a="1"/>
  <c r="AE161" i="1" s="1"/>
  <c r="AD161" i="1" a="1"/>
  <c r="AD161" i="1" s="1"/>
  <c r="AE160" i="1" a="1"/>
  <c r="AE160" i="1" s="1"/>
  <c r="AD160" i="1" a="1"/>
  <c r="AD160" i="1" s="1"/>
  <c r="AE159" i="1" a="1"/>
  <c r="AE159" i="1" s="1"/>
  <c r="AD159" i="1" a="1"/>
  <c r="AD159" i="1" s="1"/>
  <c r="AE158" i="1" a="1"/>
  <c r="AE158" i="1" s="1"/>
  <c r="AD158" i="1" a="1"/>
  <c r="AD158" i="1" s="1"/>
  <c r="AE157" i="1" a="1"/>
  <c r="AE157" i="1" s="1"/>
  <c r="AD157" i="1" a="1"/>
  <c r="AD157" i="1" s="1"/>
  <c r="AE156" i="1" a="1"/>
  <c r="AE156" i="1" s="1"/>
  <c r="AD156" i="1" a="1"/>
  <c r="AD156" i="1" s="1"/>
  <c r="AE155" i="1" a="1"/>
  <c r="AE155" i="1" s="1"/>
  <c r="AD155" i="1" a="1"/>
  <c r="AD155" i="1" s="1"/>
  <c r="AE154" i="1" a="1"/>
  <c r="AE154" i="1" s="1"/>
  <c r="AD154" i="1" a="1"/>
  <c r="AD154" i="1" s="1"/>
  <c r="AE153" i="1" a="1"/>
  <c r="AE153" i="1" s="1"/>
  <c r="AD153" i="1" a="1"/>
  <c r="AD153" i="1" s="1"/>
  <c r="AE152" i="1" a="1"/>
  <c r="AE152" i="1" s="1"/>
  <c r="AD152" i="1" a="1"/>
  <c r="AD152" i="1" s="1"/>
  <c r="AE151" i="1" a="1"/>
  <c r="AE151" i="1" s="1"/>
  <c r="AD151" i="1" a="1"/>
  <c r="AD151" i="1" s="1"/>
  <c r="AE150" i="1" a="1"/>
  <c r="AE150" i="1" s="1"/>
  <c r="AD150" i="1" a="1"/>
  <c r="AD150" i="1" s="1"/>
  <c r="AE149" i="1" a="1"/>
  <c r="AE149" i="1" s="1"/>
  <c r="AD149" i="1" a="1"/>
  <c r="AD149" i="1" s="1"/>
  <c r="AE148" i="1" a="1"/>
  <c r="AE148" i="1" s="1"/>
  <c r="AD148" i="1" a="1"/>
  <c r="AD148" i="1" s="1"/>
  <c r="AE147" i="1" a="1"/>
  <c r="AE147" i="1" s="1"/>
  <c r="AD147" i="1" a="1"/>
  <c r="AD147" i="1" s="1"/>
  <c r="AE146" i="1" a="1"/>
  <c r="AE146" i="1" s="1"/>
  <c r="AD146" i="1" a="1"/>
  <c r="AD146" i="1" s="1"/>
  <c r="AE145" i="1" a="1"/>
  <c r="AE145" i="1" s="1"/>
  <c r="AD145" i="1" a="1"/>
  <c r="AD145" i="1" s="1"/>
  <c r="AE144" i="1" a="1"/>
  <c r="AE144" i="1" s="1"/>
  <c r="AD144" i="1" a="1"/>
  <c r="AD144" i="1" s="1"/>
  <c r="AE143" i="1" a="1"/>
  <c r="AE143" i="1" s="1"/>
  <c r="AD143" i="1" a="1"/>
  <c r="AD143" i="1" s="1"/>
  <c r="AE142" i="1" a="1"/>
  <c r="AE142" i="1" s="1"/>
  <c r="AD142" i="1" a="1"/>
  <c r="AD142" i="1" s="1"/>
  <c r="AE141" i="1" a="1"/>
  <c r="AE141" i="1" s="1"/>
  <c r="AD141" i="1" a="1"/>
  <c r="AD141" i="1" s="1"/>
  <c r="AE140" i="1" a="1"/>
  <c r="AE140" i="1" s="1"/>
  <c r="AD140" i="1" a="1"/>
  <c r="AD140" i="1" s="1"/>
  <c r="AE139" i="1" a="1"/>
  <c r="AE139" i="1" s="1"/>
  <c r="AD139" i="1" a="1"/>
  <c r="AD139" i="1" s="1"/>
  <c r="AC167" i="1" a="1"/>
  <c r="AC167" i="1" s="1"/>
  <c r="AB167" i="1" a="1"/>
  <c r="AB167" i="1" s="1"/>
  <c r="AC166" i="1" a="1"/>
  <c r="AC166" i="1" s="1"/>
  <c r="AB166" i="1" a="1"/>
  <c r="AB166" i="1" s="1"/>
  <c r="AC165" i="1" a="1"/>
  <c r="AC165" i="1" s="1"/>
  <c r="AB165" i="1" a="1"/>
  <c r="AB165" i="1" s="1"/>
  <c r="AC164" i="1" a="1"/>
  <c r="AC164" i="1" s="1"/>
  <c r="AB164" i="1" a="1"/>
  <c r="AB164" i="1" s="1"/>
  <c r="AC163" i="1" a="1"/>
  <c r="AC163" i="1" s="1"/>
  <c r="AB163" i="1" a="1"/>
  <c r="AB163" i="1" s="1"/>
  <c r="AC162" i="1" a="1"/>
  <c r="AC162" i="1" s="1"/>
  <c r="AB162" i="1" a="1"/>
  <c r="AB162" i="1" s="1"/>
  <c r="AC161" i="1" a="1"/>
  <c r="AC161" i="1" s="1"/>
  <c r="AB161" i="1" a="1"/>
  <c r="AB161" i="1" s="1"/>
  <c r="AC160" i="1" a="1"/>
  <c r="AC160" i="1" s="1"/>
  <c r="AB160" i="1" a="1"/>
  <c r="AB160" i="1" s="1"/>
  <c r="AC159" i="1" a="1"/>
  <c r="AC159" i="1" s="1"/>
  <c r="AB159" i="1" a="1"/>
  <c r="AB159" i="1" s="1"/>
  <c r="AC158" i="1" a="1"/>
  <c r="AC158" i="1" s="1"/>
  <c r="AB158" i="1" a="1"/>
  <c r="AB158" i="1" s="1"/>
  <c r="AC157" i="1" a="1"/>
  <c r="AC157" i="1" s="1"/>
  <c r="AB157" i="1" a="1"/>
  <c r="AB157" i="1" s="1"/>
  <c r="AC156" i="1" a="1"/>
  <c r="AC156" i="1" s="1"/>
  <c r="AB156" i="1" a="1"/>
  <c r="AB156" i="1" s="1"/>
  <c r="AC155" i="1" a="1"/>
  <c r="AC155" i="1" s="1"/>
  <c r="AB155" i="1" a="1"/>
  <c r="AB155" i="1" s="1"/>
  <c r="AC154" i="1" a="1"/>
  <c r="AC154" i="1" s="1"/>
  <c r="AB154" i="1" a="1"/>
  <c r="AB154" i="1" s="1"/>
  <c r="AC153" i="1" a="1"/>
  <c r="AC153" i="1" s="1"/>
  <c r="AB153" i="1" a="1"/>
  <c r="AB153" i="1" s="1"/>
  <c r="AC152" i="1" a="1"/>
  <c r="AC152" i="1" s="1"/>
  <c r="AB152" i="1" a="1"/>
  <c r="AB152" i="1" s="1"/>
  <c r="AC151" i="1" a="1"/>
  <c r="AC151" i="1" s="1"/>
  <c r="AB151" i="1" a="1"/>
  <c r="AB151" i="1" s="1"/>
  <c r="AC150" i="1" a="1"/>
  <c r="AC150" i="1" s="1"/>
  <c r="AB150" i="1" a="1"/>
  <c r="AB150" i="1" s="1"/>
  <c r="AC149" i="1" a="1"/>
  <c r="AC149" i="1" s="1"/>
  <c r="AB149" i="1" a="1"/>
  <c r="AB149" i="1" s="1"/>
  <c r="AC148" i="1" a="1"/>
  <c r="AC148" i="1" s="1"/>
  <c r="AB148" i="1" a="1"/>
  <c r="AB148" i="1" s="1"/>
  <c r="AC147" i="1" a="1"/>
  <c r="AC147" i="1" s="1"/>
  <c r="AB147" i="1" a="1"/>
  <c r="AB147" i="1" s="1"/>
  <c r="AC146" i="1" a="1"/>
  <c r="AC146" i="1" s="1"/>
  <c r="AB146" i="1" a="1"/>
  <c r="AB146" i="1" s="1"/>
  <c r="AC145" i="1" a="1"/>
  <c r="AC145" i="1" s="1"/>
  <c r="AB145" i="1" a="1"/>
  <c r="AB145" i="1" s="1"/>
  <c r="AC144" i="1" a="1"/>
  <c r="AC144" i="1" s="1"/>
  <c r="AB144" i="1" a="1"/>
  <c r="AB144" i="1" s="1"/>
  <c r="AC143" i="1" a="1"/>
  <c r="AC143" i="1" s="1"/>
  <c r="AB143" i="1" a="1"/>
  <c r="AB143" i="1" s="1"/>
  <c r="AC142" i="1" a="1"/>
  <c r="AC142" i="1" s="1"/>
  <c r="AB142" i="1" a="1"/>
  <c r="AB142" i="1" s="1"/>
  <c r="AC141" i="1" a="1"/>
  <c r="AC141" i="1" s="1"/>
  <c r="AB141" i="1" a="1"/>
  <c r="AB141" i="1" s="1"/>
  <c r="AC140" i="1" a="1"/>
  <c r="AC140" i="1" s="1"/>
  <c r="AB140" i="1" a="1"/>
  <c r="AB140" i="1" s="1"/>
  <c r="AC139" i="1" a="1"/>
  <c r="AC139" i="1" s="1"/>
  <c r="AB139" i="1" a="1"/>
  <c r="AB139" i="1" s="1"/>
  <c r="Z167" i="1" a="1"/>
  <c r="Z167" i="1" s="1"/>
  <c r="Y167" i="1" a="1"/>
  <c r="Y167" i="1" s="1"/>
  <c r="Z166" i="1" a="1"/>
  <c r="Z166" i="1" s="1"/>
  <c r="Y166" i="1" a="1"/>
  <c r="Y166" i="1" s="1"/>
  <c r="Z165" i="1" a="1"/>
  <c r="Z165" i="1" s="1"/>
  <c r="Y165" i="1" a="1"/>
  <c r="Y165" i="1" s="1"/>
  <c r="Z164" i="1" a="1"/>
  <c r="Z164" i="1" s="1"/>
  <c r="Y164" i="1" a="1"/>
  <c r="Y164" i="1" s="1"/>
  <c r="Z163" i="1" a="1"/>
  <c r="Z163" i="1" s="1"/>
  <c r="Y163" i="1" a="1"/>
  <c r="Y163" i="1" s="1"/>
  <c r="Z162" i="1" a="1"/>
  <c r="Z162" i="1" s="1"/>
  <c r="Y162" i="1" a="1"/>
  <c r="Y162" i="1" s="1"/>
  <c r="Z161" i="1" a="1"/>
  <c r="Z161" i="1" s="1"/>
  <c r="Y161" i="1" a="1"/>
  <c r="Y161" i="1" s="1"/>
  <c r="Z160" i="1" a="1"/>
  <c r="Z160" i="1" s="1"/>
  <c r="Y160" i="1" a="1"/>
  <c r="Y160" i="1" s="1"/>
  <c r="Z159" i="1" a="1"/>
  <c r="Z159" i="1" s="1"/>
  <c r="Y159" i="1" a="1"/>
  <c r="Y159" i="1" s="1"/>
  <c r="Z158" i="1" a="1"/>
  <c r="Z158" i="1" s="1"/>
  <c r="Y158" i="1" a="1"/>
  <c r="Y158" i="1" s="1"/>
  <c r="Z157" i="1" a="1"/>
  <c r="Z157" i="1" s="1"/>
  <c r="Y157" i="1" a="1"/>
  <c r="Y157" i="1" s="1"/>
  <c r="Z156" i="1" a="1"/>
  <c r="Z156" i="1" s="1"/>
  <c r="Y156" i="1" a="1"/>
  <c r="Y156" i="1" s="1"/>
  <c r="Z155" i="1" a="1"/>
  <c r="Z155" i="1" s="1"/>
  <c r="Y155" i="1" a="1"/>
  <c r="Y155" i="1" s="1"/>
  <c r="Z154" i="1" a="1"/>
  <c r="Z154" i="1" s="1"/>
  <c r="Y154" i="1" a="1"/>
  <c r="Y154" i="1" s="1"/>
  <c r="Z153" i="1" a="1"/>
  <c r="Z153" i="1" s="1"/>
  <c r="Y153" i="1" a="1"/>
  <c r="Y153" i="1" s="1"/>
  <c r="Z152" i="1" a="1"/>
  <c r="Z152" i="1" s="1"/>
  <c r="Y152" i="1" a="1"/>
  <c r="Y152" i="1" s="1"/>
  <c r="Z151" i="1" a="1"/>
  <c r="Z151" i="1" s="1"/>
  <c r="Y151" i="1" a="1"/>
  <c r="Y151" i="1" s="1"/>
  <c r="Z150" i="1" a="1"/>
  <c r="Z150" i="1" s="1"/>
  <c r="Y150" i="1" a="1"/>
  <c r="Y150" i="1" s="1"/>
  <c r="Z149" i="1" a="1"/>
  <c r="Z149" i="1" s="1"/>
  <c r="Y149" i="1" a="1"/>
  <c r="Y149" i="1" s="1"/>
  <c r="Z148" i="1" a="1"/>
  <c r="Z148" i="1" s="1"/>
  <c r="Y148" i="1" a="1"/>
  <c r="Y148" i="1" s="1"/>
  <c r="Z147" i="1" a="1"/>
  <c r="Z147" i="1" s="1"/>
  <c r="Y147" i="1" a="1"/>
  <c r="Y147" i="1" s="1"/>
  <c r="Z146" i="1" a="1"/>
  <c r="Z146" i="1" s="1"/>
  <c r="Y146" i="1" a="1"/>
  <c r="Y146" i="1" s="1"/>
  <c r="Z145" i="1" a="1"/>
  <c r="Z145" i="1" s="1"/>
  <c r="Y145" i="1" a="1"/>
  <c r="Y145" i="1" s="1"/>
  <c r="Z144" i="1" a="1"/>
  <c r="Z144" i="1" s="1"/>
  <c r="Y144" i="1" a="1"/>
  <c r="Y144" i="1" s="1"/>
  <c r="Z143" i="1" a="1"/>
  <c r="Z143" i="1" s="1"/>
  <c r="Y143" i="1" a="1"/>
  <c r="Y143" i="1" s="1"/>
  <c r="Z142" i="1" a="1"/>
  <c r="Z142" i="1" s="1"/>
  <c r="Y142" i="1" a="1"/>
  <c r="Y142" i="1" s="1"/>
  <c r="Z141" i="1" a="1"/>
  <c r="Z141" i="1" s="1"/>
  <c r="Y141" i="1" a="1"/>
  <c r="Y141" i="1" s="1"/>
  <c r="Z140" i="1" a="1"/>
  <c r="Z140" i="1" s="1"/>
  <c r="Y140" i="1" a="1"/>
  <c r="Y140" i="1" s="1"/>
  <c r="Z139" i="1" a="1"/>
  <c r="Z139" i="1" s="1"/>
  <c r="Y139" i="1" a="1"/>
  <c r="Y139" i="1" s="1"/>
  <c r="X167" i="1" a="1"/>
  <c r="X167" i="1" s="1"/>
  <c r="W167" i="1" a="1"/>
  <c r="W167" i="1" s="1"/>
  <c r="X166" i="1" a="1"/>
  <c r="X166" i="1" s="1"/>
  <c r="W166" i="1" a="1"/>
  <c r="W166" i="1" s="1"/>
  <c r="X165" i="1" a="1"/>
  <c r="X165" i="1" s="1"/>
  <c r="W165" i="1" a="1"/>
  <c r="W165" i="1" s="1"/>
  <c r="X164" i="1" a="1"/>
  <c r="X164" i="1" s="1"/>
  <c r="W164" i="1" a="1"/>
  <c r="W164" i="1" s="1"/>
  <c r="X163" i="1" a="1"/>
  <c r="X163" i="1" s="1"/>
  <c r="W163" i="1" a="1"/>
  <c r="W163" i="1" s="1"/>
  <c r="X162" i="1" a="1"/>
  <c r="X162" i="1" s="1"/>
  <c r="W162" i="1" a="1"/>
  <c r="W162" i="1" s="1"/>
  <c r="X161" i="1" a="1"/>
  <c r="X161" i="1" s="1"/>
  <c r="W161" i="1" a="1"/>
  <c r="W161" i="1" s="1"/>
  <c r="X160" i="1" a="1"/>
  <c r="X160" i="1" s="1"/>
  <c r="W160" i="1" a="1"/>
  <c r="W160" i="1" s="1"/>
  <c r="X159" i="1" a="1"/>
  <c r="X159" i="1" s="1"/>
  <c r="W159" i="1" a="1"/>
  <c r="W159" i="1" s="1"/>
  <c r="X158" i="1" a="1"/>
  <c r="X158" i="1" s="1"/>
  <c r="W158" i="1" a="1"/>
  <c r="W158" i="1" s="1"/>
  <c r="X157" i="1" a="1"/>
  <c r="X157" i="1" s="1"/>
  <c r="W157" i="1" a="1"/>
  <c r="W157" i="1" s="1"/>
  <c r="X156" i="1" a="1"/>
  <c r="X156" i="1" s="1"/>
  <c r="W156" i="1" a="1"/>
  <c r="W156" i="1" s="1"/>
  <c r="X155" i="1" a="1"/>
  <c r="X155" i="1" s="1"/>
  <c r="W155" i="1" a="1"/>
  <c r="W155" i="1" s="1"/>
  <c r="X154" i="1" a="1"/>
  <c r="X154" i="1" s="1"/>
  <c r="W154" i="1" a="1"/>
  <c r="W154" i="1" s="1"/>
  <c r="X153" i="1" a="1"/>
  <c r="X153" i="1" s="1"/>
  <c r="W153" i="1" a="1"/>
  <c r="W153" i="1" s="1"/>
  <c r="X152" i="1" a="1"/>
  <c r="X152" i="1" s="1"/>
  <c r="W152" i="1" a="1"/>
  <c r="W152" i="1" s="1"/>
  <c r="X151" i="1" a="1"/>
  <c r="X151" i="1" s="1"/>
  <c r="W151" i="1" a="1"/>
  <c r="W151" i="1" s="1"/>
  <c r="X150" i="1" a="1"/>
  <c r="X150" i="1" s="1"/>
  <c r="W150" i="1" a="1"/>
  <c r="W150" i="1" s="1"/>
  <c r="X149" i="1" a="1"/>
  <c r="X149" i="1" s="1"/>
  <c r="W149" i="1" a="1"/>
  <c r="W149" i="1" s="1"/>
  <c r="X148" i="1" a="1"/>
  <c r="X148" i="1" s="1"/>
  <c r="W148" i="1" a="1"/>
  <c r="W148" i="1" s="1"/>
  <c r="X147" i="1" a="1"/>
  <c r="X147" i="1" s="1"/>
  <c r="W147" i="1" a="1"/>
  <c r="W147" i="1" s="1"/>
  <c r="X146" i="1" a="1"/>
  <c r="X146" i="1" s="1"/>
  <c r="W146" i="1" a="1"/>
  <c r="W146" i="1" s="1"/>
  <c r="X145" i="1" a="1"/>
  <c r="X145" i="1" s="1"/>
  <c r="W145" i="1" a="1"/>
  <c r="W145" i="1" s="1"/>
  <c r="X144" i="1" a="1"/>
  <c r="X144" i="1" s="1"/>
  <c r="W144" i="1" a="1"/>
  <c r="W144" i="1" s="1"/>
  <c r="X143" i="1" a="1"/>
  <c r="X143" i="1" s="1"/>
  <c r="W143" i="1" a="1"/>
  <c r="W143" i="1" s="1"/>
  <c r="X142" i="1" a="1"/>
  <c r="X142" i="1" s="1"/>
  <c r="W142" i="1" a="1"/>
  <c r="W142" i="1" s="1"/>
  <c r="X141" i="1" a="1"/>
  <c r="X141" i="1" s="1"/>
  <c r="W141" i="1" a="1"/>
  <c r="W141" i="1" s="1"/>
  <c r="X140" i="1" a="1"/>
  <c r="X140" i="1" s="1"/>
  <c r="W140" i="1" a="1"/>
  <c r="W140" i="1" s="1"/>
  <c r="X139" i="1" a="1"/>
  <c r="X139" i="1" s="1"/>
  <c r="W139" i="1" a="1"/>
  <c r="W139" i="1" s="1"/>
  <c r="V167" i="1" a="1"/>
  <c r="V167" i="1" s="1"/>
  <c r="U167" i="1" a="1"/>
  <c r="U167" i="1" s="1"/>
  <c r="V166" i="1" a="1"/>
  <c r="V166" i="1" s="1"/>
  <c r="U166" i="1" a="1"/>
  <c r="U166" i="1" s="1"/>
  <c r="V165" i="1" a="1"/>
  <c r="V165" i="1" s="1"/>
  <c r="U165" i="1" a="1"/>
  <c r="U165" i="1" s="1"/>
  <c r="V164" i="1" a="1"/>
  <c r="V164" i="1" s="1"/>
  <c r="U164" i="1" a="1"/>
  <c r="U164" i="1" s="1"/>
  <c r="V163" i="1" a="1"/>
  <c r="V163" i="1" s="1"/>
  <c r="U163" i="1" a="1"/>
  <c r="U163" i="1" s="1"/>
  <c r="V162" i="1" a="1"/>
  <c r="V162" i="1" s="1"/>
  <c r="U162" i="1" a="1"/>
  <c r="U162" i="1" s="1"/>
  <c r="V161" i="1" a="1"/>
  <c r="V161" i="1" s="1"/>
  <c r="U161" i="1" a="1"/>
  <c r="U161" i="1" s="1"/>
  <c r="V160" i="1" a="1"/>
  <c r="V160" i="1" s="1"/>
  <c r="U160" i="1" a="1"/>
  <c r="U160" i="1" s="1"/>
  <c r="V159" i="1" a="1"/>
  <c r="V159" i="1" s="1"/>
  <c r="U159" i="1" a="1"/>
  <c r="U159" i="1" s="1"/>
  <c r="V158" i="1" a="1"/>
  <c r="V158" i="1" s="1"/>
  <c r="U158" i="1" a="1"/>
  <c r="U158" i="1" s="1"/>
  <c r="V157" i="1" a="1"/>
  <c r="V157" i="1" s="1"/>
  <c r="U157" i="1" a="1"/>
  <c r="U157" i="1" s="1"/>
  <c r="V156" i="1" a="1"/>
  <c r="V156" i="1" s="1"/>
  <c r="U156" i="1" a="1"/>
  <c r="U156" i="1" s="1"/>
  <c r="V155" i="1" a="1"/>
  <c r="V155" i="1" s="1"/>
  <c r="U155" i="1" a="1"/>
  <c r="U155" i="1" s="1"/>
  <c r="V154" i="1" a="1"/>
  <c r="V154" i="1" s="1"/>
  <c r="U154" i="1" a="1"/>
  <c r="U154" i="1" s="1"/>
  <c r="V153" i="1" a="1"/>
  <c r="V153" i="1" s="1"/>
  <c r="U153" i="1" a="1"/>
  <c r="U153" i="1" s="1"/>
  <c r="V152" i="1" a="1"/>
  <c r="V152" i="1" s="1"/>
  <c r="U152" i="1" a="1"/>
  <c r="U152" i="1" s="1"/>
  <c r="V151" i="1" a="1"/>
  <c r="V151" i="1" s="1"/>
  <c r="U151" i="1" a="1"/>
  <c r="U151" i="1" s="1"/>
  <c r="V150" i="1" a="1"/>
  <c r="V150" i="1" s="1"/>
  <c r="U150" i="1" a="1"/>
  <c r="U150" i="1" s="1"/>
  <c r="V149" i="1" a="1"/>
  <c r="V149" i="1" s="1"/>
  <c r="U149" i="1" a="1"/>
  <c r="U149" i="1" s="1"/>
  <c r="V148" i="1" a="1"/>
  <c r="V148" i="1" s="1"/>
  <c r="U148" i="1" a="1"/>
  <c r="U148" i="1" s="1"/>
  <c r="V147" i="1" a="1"/>
  <c r="V147" i="1" s="1"/>
  <c r="U147" i="1" a="1"/>
  <c r="U147" i="1" s="1"/>
  <c r="V146" i="1" a="1"/>
  <c r="V146" i="1" s="1"/>
  <c r="U146" i="1" a="1"/>
  <c r="U146" i="1" s="1"/>
  <c r="V145" i="1" a="1"/>
  <c r="V145" i="1" s="1"/>
  <c r="U145" i="1" a="1"/>
  <c r="U145" i="1" s="1"/>
  <c r="V144" i="1" a="1"/>
  <c r="V144" i="1" s="1"/>
  <c r="U144" i="1" a="1"/>
  <c r="U144" i="1" s="1"/>
  <c r="V143" i="1" a="1"/>
  <c r="V143" i="1" s="1"/>
  <c r="U143" i="1" a="1"/>
  <c r="U143" i="1" s="1"/>
  <c r="V142" i="1" a="1"/>
  <c r="V142" i="1" s="1"/>
  <c r="U142" i="1" a="1"/>
  <c r="U142" i="1" s="1"/>
  <c r="V141" i="1" a="1"/>
  <c r="V141" i="1" s="1"/>
  <c r="U141" i="1" a="1"/>
  <c r="U141" i="1" s="1"/>
  <c r="V140" i="1" a="1"/>
  <c r="V140" i="1" s="1"/>
  <c r="U140" i="1" a="1"/>
  <c r="U140" i="1" s="1"/>
  <c r="V139" i="1" a="1"/>
  <c r="V139" i="1" s="1"/>
  <c r="U139" i="1" a="1"/>
  <c r="U139" i="1" s="1"/>
  <c r="S167" i="1" a="1"/>
  <c r="S167" i="1" s="1"/>
  <c r="R167" i="1" a="1"/>
  <c r="R167" i="1" s="1"/>
  <c r="S166" i="1" a="1"/>
  <c r="S166" i="1" s="1"/>
  <c r="R166" i="1" a="1"/>
  <c r="R166" i="1" s="1"/>
  <c r="S165" i="1" a="1"/>
  <c r="S165" i="1" s="1"/>
  <c r="R165" i="1" a="1"/>
  <c r="R165" i="1" s="1"/>
  <c r="S164" i="1" a="1"/>
  <c r="S164" i="1" s="1"/>
  <c r="R164" i="1" a="1"/>
  <c r="R164" i="1" s="1"/>
  <c r="S163" i="1" a="1"/>
  <c r="S163" i="1" s="1"/>
  <c r="R163" i="1" a="1"/>
  <c r="R163" i="1" s="1"/>
  <c r="S162" i="1" a="1"/>
  <c r="S162" i="1" s="1"/>
  <c r="R162" i="1" a="1"/>
  <c r="R162" i="1" s="1"/>
  <c r="S161" i="1" a="1"/>
  <c r="S161" i="1" s="1"/>
  <c r="R161" i="1" a="1"/>
  <c r="R161" i="1" s="1"/>
  <c r="S160" i="1" a="1"/>
  <c r="S160" i="1" s="1"/>
  <c r="R160" i="1" a="1"/>
  <c r="R160" i="1" s="1"/>
  <c r="S159" i="1" a="1"/>
  <c r="S159" i="1" s="1"/>
  <c r="R159" i="1" a="1"/>
  <c r="R159" i="1" s="1"/>
  <c r="S158" i="1" a="1"/>
  <c r="S158" i="1" s="1"/>
  <c r="R158" i="1" a="1"/>
  <c r="R158" i="1" s="1"/>
  <c r="S157" i="1" a="1"/>
  <c r="S157" i="1" s="1"/>
  <c r="R157" i="1" a="1"/>
  <c r="R157" i="1" s="1"/>
  <c r="S156" i="1" a="1"/>
  <c r="S156" i="1" s="1"/>
  <c r="R156" i="1" a="1"/>
  <c r="R156" i="1" s="1"/>
  <c r="S155" i="1" a="1"/>
  <c r="S155" i="1" s="1"/>
  <c r="R155" i="1" a="1"/>
  <c r="R155" i="1" s="1"/>
  <c r="S154" i="1" a="1"/>
  <c r="S154" i="1" s="1"/>
  <c r="R154" i="1" a="1"/>
  <c r="R154" i="1" s="1"/>
  <c r="S153" i="1" a="1"/>
  <c r="S153" i="1" s="1"/>
  <c r="R153" i="1" a="1"/>
  <c r="R153" i="1" s="1"/>
  <c r="S152" i="1" a="1"/>
  <c r="S152" i="1" s="1"/>
  <c r="R152" i="1" a="1"/>
  <c r="R152" i="1" s="1"/>
  <c r="S151" i="1" a="1"/>
  <c r="S151" i="1" s="1"/>
  <c r="R151" i="1" a="1"/>
  <c r="R151" i="1" s="1"/>
  <c r="S150" i="1" a="1"/>
  <c r="S150" i="1" s="1"/>
  <c r="R150" i="1" a="1"/>
  <c r="R150" i="1" s="1"/>
  <c r="S149" i="1" a="1"/>
  <c r="S149" i="1" s="1"/>
  <c r="R149" i="1" a="1"/>
  <c r="R149" i="1" s="1"/>
  <c r="S148" i="1" a="1"/>
  <c r="S148" i="1" s="1"/>
  <c r="R148" i="1" a="1"/>
  <c r="R148" i="1" s="1"/>
  <c r="S147" i="1" a="1"/>
  <c r="S147" i="1" s="1"/>
  <c r="R147" i="1" a="1"/>
  <c r="R147" i="1" s="1"/>
  <c r="S146" i="1" a="1"/>
  <c r="S146" i="1" s="1"/>
  <c r="R146" i="1" a="1"/>
  <c r="R146" i="1" s="1"/>
  <c r="S145" i="1" a="1"/>
  <c r="S145" i="1" s="1"/>
  <c r="R145" i="1" a="1"/>
  <c r="R145" i="1" s="1"/>
  <c r="S144" i="1" a="1"/>
  <c r="S144" i="1" s="1"/>
  <c r="R144" i="1" a="1"/>
  <c r="R144" i="1" s="1"/>
  <c r="S143" i="1" a="1"/>
  <c r="S143" i="1" s="1"/>
  <c r="R143" i="1" a="1"/>
  <c r="R143" i="1" s="1"/>
  <c r="S142" i="1" a="1"/>
  <c r="S142" i="1" s="1"/>
  <c r="R142" i="1" a="1"/>
  <c r="R142" i="1" s="1"/>
  <c r="S141" i="1" a="1"/>
  <c r="S141" i="1" s="1"/>
  <c r="R141" i="1" a="1"/>
  <c r="R141" i="1" s="1"/>
  <c r="S140" i="1" a="1"/>
  <c r="S140" i="1" s="1"/>
  <c r="R140" i="1" a="1"/>
  <c r="R140" i="1" s="1"/>
  <c r="S139" i="1" a="1"/>
  <c r="S139" i="1" s="1"/>
  <c r="R139" i="1" a="1"/>
  <c r="R139" i="1" s="1"/>
  <c r="Q167" i="1" a="1"/>
  <c r="Q167" i="1" s="1"/>
  <c r="P167" i="1" a="1"/>
  <c r="P167" i="1" s="1"/>
  <c r="Q166" i="1" a="1"/>
  <c r="Q166" i="1" s="1"/>
  <c r="P166" i="1" a="1"/>
  <c r="P166" i="1" s="1"/>
  <c r="Q165" i="1" a="1"/>
  <c r="Q165" i="1" s="1"/>
  <c r="P165" i="1" a="1"/>
  <c r="P165" i="1" s="1"/>
  <c r="Q164" i="1" a="1"/>
  <c r="Q164" i="1" s="1"/>
  <c r="P164" i="1" a="1"/>
  <c r="P164" i="1" s="1"/>
  <c r="Q163" i="1" a="1"/>
  <c r="Q163" i="1" s="1"/>
  <c r="P163" i="1" a="1"/>
  <c r="P163" i="1" s="1"/>
  <c r="Q162" i="1" a="1"/>
  <c r="Q162" i="1" s="1"/>
  <c r="P162" i="1" a="1"/>
  <c r="P162" i="1" s="1"/>
  <c r="Q161" i="1" a="1"/>
  <c r="Q161" i="1" s="1"/>
  <c r="P161" i="1" a="1"/>
  <c r="P161" i="1" s="1"/>
  <c r="Q160" i="1" a="1"/>
  <c r="Q160" i="1" s="1"/>
  <c r="P160" i="1" a="1"/>
  <c r="P160" i="1" s="1"/>
  <c r="Q159" i="1" a="1"/>
  <c r="Q159" i="1" s="1"/>
  <c r="P159" i="1" a="1"/>
  <c r="P159" i="1" s="1"/>
  <c r="Q158" i="1" a="1"/>
  <c r="Q158" i="1" s="1"/>
  <c r="P158" i="1" a="1"/>
  <c r="P158" i="1" s="1"/>
  <c r="Q157" i="1" a="1"/>
  <c r="Q157" i="1" s="1"/>
  <c r="P157" i="1" a="1"/>
  <c r="P157" i="1" s="1"/>
  <c r="Q156" i="1" a="1"/>
  <c r="Q156" i="1" s="1"/>
  <c r="P156" i="1" a="1"/>
  <c r="P156" i="1" s="1"/>
  <c r="Q155" i="1" a="1"/>
  <c r="Q155" i="1" s="1"/>
  <c r="P155" i="1" a="1"/>
  <c r="P155" i="1" s="1"/>
  <c r="Q154" i="1" a="1"/>
  <c r="Q154" i="1" s="1"/>
  <c r="P154" i="1" a="1"/>
  <c r="P154" i="1" s="1"/>
  <c r="Q153" i="1" a="1"/>
  <c r="Q153" i="1" s="1"/>
  <c r="P153" i="1" a="1"/>
  <c r="P153" i="1" s="1"/>
  <c r="Q152" i="1" a="1"/>
  <c r="Q152" i="1" s="1"/>
  <c r="P152" i="1" a="1"/>
  <c r="P152" i="1" s="1"/>
  <c r="Q151" i="1" a="1"/>
  <c r="Q151" i="1" s="1"/>
  <c r="P151" i="1" a="1"/>
  <c r="P151" i="1" s="1"/>
  <c r="Q150" i="1" a="1"/>
  <c r="Q150" i="1" s="1"/>
  <c r="P150" i="1" a="1"/>
  <c r="P150" i="1" s="1"/>
  <c r="Q149" i="1" a="1"/>
  <c r="Q149" i="1" s="1"/>
  <c r="P149" i="1" a="1"/>
  <c r="P149" i="1" s="1"/>
  <c r="Q148" i="1" a="1"/>
  <c r="Q148" i="1" s="1"/>
  <c r="P148" i="1" a="1"/>
  <c r="P148" i="1" s="1"/>
  <c r="Q147" i="1" a="1"/>
  <c r="Q147" i="1" s="1"/>
  <c r="P147" i="1" a="1"/>
  <c r="P147" i="1" s="1"/>
  <c r="Q146" i="1" a="1"/>
  <c r="Q146" i="1" s="1"/>
  <c r="P146" i="1" a="1"/>
  <c r="P146" i="1" s="1"/>
  <c r="Q145" i="1" a="1"/>
  <c r="Q145" i="1" s="1"/>
  <c r="P145" i="1" a="1"/>
  <c r="P145" i="1" s="1"/>
  <c r="Q144" i="1" a="1"/>
  <c r="Q144" i="1" s="1"/>
  <c r="P144" i="1" a="1"/>
  <c r="P144" i="1" s="1"/>
  <c r="Q143" i="1" a="1"/>
  <c r="Q143" i="1" s="1"/>
  <c r="P143" i="1" a="1"/>
  <c r="P143" i="1" s="1"/>
  <c r="Q142" i="1" a="1"/>
  <c r="Q142" i="1" s="1"/>
  <c r="P142" i="1" a="1"/>
  <c r="P142" i="1" s="1"/>
  <c r="Q141" i="1" a="1"/>
  <c r="Q141" i="1" s="1"/>
  <c r="P141" i="1" a="1"/>
  <c r="P141" i="1" s="1"/>
  <c r="Q140" i="1" a="1"/>
  <c r="Q140" i="1" s="1"/>
  <c r="P140" i="1" a="1"/>
  <c r="P140" i="1" s="1"/>
  <c r="Q139" i="1" a="1"/>
  <c r="Q139" i="1" s="1"/>
  <c r="P139" i="1" a="1"/>
  <c r="P139" i="1" s="1"/>
  <c r="O167" i="1" a="1"/>
  <c r="O167" i="1" s="1"/>
  <c r="N167" i="1" a="1"/>
  <c r="N167" i="1" s="1"/>
  <c r="O166" i="1" a="1"/>
  <c r="O166" i="1" s="1"/>
  <c r="N166" i="1" a="1"/>
  <c r="N166" i="1" s="1"/>
  <c r="O165" i="1" a="1"/>
  <c r="O165" i="1" s="1"/>
  <c r="N165" i="1" a="1"/>
  <c r="N165" i="1" s="1"/>
  <c r="O164" i="1" a="1"/>
  <c r="O164" i="1" s="1"/>
  <c r="N164" i="1" a="1"/>
  <c r="N164" i="1" s="1"/>
  <c r="O163" i="1" a="1"/>
  <c r="O163" i="1" s="1"/>
  <c r="N163" i="1" a="1"/>
  <c r="N163" i="1" s="1"/>
  <c r="O162" i="1" a="1"/>
  <c r="O162" i="1" s="1"/>
  <c r="N162" i="1" a="1"/>
  <c r="N162" i="1" s="1"/>
  <c r="O161" i="1" a="1"/>
  <c r="O161" i="1" s="1"/>
  <c r="N161" i="1" a="1"/>
  <c r="N161" i="1" s="1"/>
  <c r="O160" i="1" a="1"/>
  <c r="O160" i="1" s="1"/>
  <c r="N160" i="1" a="1"/>
  <c r="N160" i="1" s="1"/>
  <c r="O159" i="1" a="1"/>
  <c r="O159" i="1" s="1"/>
  <c r="N159" i="1" a="1"/>
  <c r="N159" i="1" s="1"/>
  <c r="O158" i="1" a="1"/>
  <c r="O158" i="1" s="1"/>
  <c r="N158" i="1" a="1"/>
  <c r="N158" i="1" s="1"/>
  <c r="O157" i="1" a="1"/>
  <c r="O157" i="1" s="1"/>
  <c r="N157" i="1" a="1"/>
  <c r="N157" i="1" s="1"/>
  <c r="O156" i="1" a="1"/>
  <c r="O156" i="1" s="1"/>
  <c r="N156" i="1" a="1"/>
  <c r="N156" i="1" s="1"/>
  <c r="O155" i="1" a="1"/>
  <c r="O155" i="1" s="1"/>
  <c r="N155" i="1" a="1"/>
  <c r="N155" i="1" s="1"/>
  <c r="O154" i="1" a="1"/>
  <c r="O154" i="1" s="1"/>
  <c r="N154" i="1" a="1"/>
  <c r="N154" i="1" s="1"/>
  <c r="O153" i="1" a="1"/>
  <c r="O153" i="1" s="1"/>
  <c r="N153" i="1" a="1"/>
  <c r="N153" i="1" s="1"/>
  <c r="O152" i="1" a="1"/>
  <c r="O152" i="1" s="1"/>
  <c r="N152" i="1" a="1"/>
  <c r="N152" i="1" s="1"/>
  <c r="O151" i="1" a="1"/>
  <c r="O151" i="1" s="1"/>
  <c r="N151" i="1" a="1"/>
  <c r="N151" i="1" s="1"/>
  <c r="O150" i="1" a="1"/>
  <c r="O150" i="1" s="1"/>
  <c r="N150" i="1" a="1"/>
  <c r="N150" i="1" s="1"/>
  <c r="O149" i="1" a="1"/>
  <c r="O149" i="1" s="1"/>
  <c r="N149" i="1" a="1"/>
  <c r="N149" i="1" s="1"/>
  <c r="O148" i="1" a="1"/>
  <c r="O148" i="1" s="1"/>
  <c r="N148" i="1" a="1"/>
  <c r="N148" i="1" s="1"/>
  <c r="O147" i="1" a="1"/>
  <c r="O147" i="1" s="1"/>
  <c r="N147" i="1" a="1"/>
  <c r="N147" i="1" s="1"/>
  <c r="O146" i="1" a="1"/>
  <c r="O146" i="1" s="1"/>
  <c r="N146" i="1" a="1"/>
  <c r="N146" i="1" s="1"/>
  <c r="O145" i="1" a="1"/>
  <c r="O145" i="1" s="1"/>
  <c r="N145" i="1" a="1"/>
  <c r="N145" i="1" s="1"/>
  <c r="O144" i="1" a="1"/>
  <c r="O144" i="1" s="1"/>
  <c r="N144" i="1" a="1"/>
  <c r="N144" i="1" s="1"/>
  <c r="O143" i="1" a="1"/>
  <c r="O143" i="1" s="1"/>
  <c r="N143" i="1" a="1"/>
  <c r="N143" i="1" s="1"/>
  <c r="O142" i="1" a="1"/>
  <c r="O142" i="1" s="1"/>
  <c r="N142" i="1" a="1"/>
  <c r="N142" i="1" s="1"/>
  <c r="O141" i="1" a="1"/>
  <c r="O141" i="1" s="1"/>
  <c r="N141" i="1" a="1"/>
  <c r="N141" i="1" s="1"/>
  <c r="O140" i="1" a="1"/>
  <c r="O140" i="1" s="1"/>
  <c r="N140" i="1" a="1"/>
  <c r="N140" i="1" s="1"/>
  <c r="O139" i="1" a="1"/>
  <c r="O139" i="1" s="1"/>
  <c r="N139" i="1" a="1"/>
  <c r="N139" i="1" s="1"/>
  <c r="L167" i="1" a="1"/>
  <c r="L167" i="1" s="1"/>
  <c r="K167" i="1" a="1"/>
  <c r="K167" i="1" s="1"/>
  <c r="L166" i="1" a="1"/>
  <c r="L166" i="1" s="1"/>
  <c r="K166" i="1" a="1"/>
  <c r="K166" i="1" s="1"/>
  <c r="L165" i="1" a="1"/>
  <c r="L165" i="1" s="1"/>
  <c r="K165" i="1" a="1"/>
  <c r="K165" i="1" s="1"/>
  <c r="L164" i="1" a="1"/>
  <c r="L164" i="1" s="1"/>
  <c r="K164" i="1" a="1"/>
  <c r="K164" i="1" s="1"/>
  <c r="L163" i="1" a="1"/>
  <c r="L163" i="1" s="1"/>
  <c r="K163" i="1" a="1"/>
  <c r="K163" i="1" s="1"/>
  <c r="L162" i="1" a="1"/>
  <c r="L162" i="1" s="1"/>
  <c r="K162" i="1" a="1"/>
  <c r="K162" i="1" s="1"/>
  <c r="L161" i="1" a="1"/>
  <c r="L161" i="1" s="1"/>
  <c r="K161" i="1" a="1"/>
  <c r="K161" i="1" s="1"/>
  <c r="L160" i="1" a="1"/>
  <c r="L160" i="1" s="1"/>
  <c r="K160" i="1" a="1"/>
  <c r="K160" i="1" s="1"/>
  <c r="L159" i="1" a="1"/>
  <c r="L159" i="1" s="1"/>
  <c r="K159" i="1" a="1"/>
  <c r="K159" i="1" s="1"/>
  <c r="L158" i="1" a="1"/>
  <c r="L158" i="1" s="1"/>
  <c r="K158" i="1" a="1"/>
  <c r="K158" i="1" s="1"/>
  <c r="L157" i="1" a="1"/>
  <c r="L157" i="1" s="1"/>
  <c r="K157" i="1" a="1"/>
  <c r="K157" i="1" s="1"/>
  <c r="L156" i="1" a="1"/>
  <c r="L156" i="1" s="1"/>
  <c r="K156" i="1" a="1"/>
  <c r="K156" i="1" s="1"/>
  <c r="L155" i="1" a="1"/>
  <c r="L155" i="1" s="1"/>
  <c r="K155" i="1" a="1"/>
  <c r="K155" i="1" s="1"/>
  <c r="L154" i="1" a="1"/>
  <c r="L154" i="1" s="1"/>
  <c r="K154" i="1" a="1"/>
  <c r="K154" i="1" s="1"/>
  <c r="L153" i="1" a="1"/>
  <c r="L153" i="1" s="1"/>
  <c r="K153" i="1" a="1"/>
  <c r="K153" i="1" s="1"/>
  <c r="L152" i="1" a="1"/>
  <c r="L152" i="1" s="1"/>
  <c r="K152" i="1" a="1"/>
  <c r="K152" i="1" s="1"/>
  <c r="L151" i="1" a="1"/>
  <c r="L151" i="1" s="1"/>
  <c r="K151" i="1" a="1"/>
  <c r="K151" i="1" s="1"/>
  <c r="L150" i="1" a="1"/>
  <c r="L150" i="1" s="1"/>
  <c r="K150" i="1" a="1"/>
  <c r="K150" i="1" s="1"/>
  <c r="L149" i="1" a="1"/>
  <c r="L149" i="1" s="1"/>
  <c r="K149" i="1" a="1"/>
  <c r="K149" i="1" s="1"/>
  <c r="L148" i="1" a="1"/>
  <c r="L148" i="1" s="1"/>
  <c r="K148" i="1" a="1"/>
  <c r="K148" i="1" s="1"/>
  <c r="L147" i="1" a="1"/>
  <c r="L147" i="1" s="1"/>
  <c r="K147" i="1" a="1"/>
  <c r="K147" i="1" s="1"/>
  <c r="L146" i="1" a="1"/>
  <c r="L146" i="1" s="1"/>
  <c r="K146" i="1" a="1"/>
  <c r="K146" i="1" s="1"/>
  <c r="L145" i="1" a="1"/>
  <c r="L145" i="1" s="1"/>
  <c r="K145" i="1" a="1"/>
  <c r="K145" i="1" s="1"/>
  <c r="L144" i="1" a="1"/>
  <c r="L144" i="1" s="1"/>
  <c r="K144" i="1" a="1"/>
  <c r="K144" i="1" s="1"/>
  <c r="L143" i="1" a="1"/>
  <c r="L143" i="1" s="1"/>
  <c r="K143" i="1" a="1"/>
  <c r="K143" i="1" s="1"/>
  <c r="L142" i="1" a="1"/>
  <c r="L142" i="1" s="1"/>
  <c r="K142" i="1" a="1"/>
  <c r="K142" i="1" s="1"/>
  <c r="L141" i="1" a="1"/>
  <c r="L141" i="1" s="1"/>
  <c r="K141" i="1" a="1"/>
  <c r="K141" i="1" s="1"/>
  <c r="L140" i="1" a="1"/>
  <c r="L140" i="1" s="1"/>
  <c r="K140" i="1" a="1"/>
  <c r="K140" i="1" s="1"/>
  <c r="L139" i="1" a="1"/>
  <c r="L139" i="1" s="1"/>
  <c r="K139" i="1" a="1"/>
  <c r="K139" i="1" s="1"/>
  <c r="J167" i="1" a="1"/>
  <c r="J167" i="1" s="1"/>
  <c r="I167" i="1" a="1"/>
  <c r="I167" i="1" s="1"/>
  <c r="J166" i="1" a="1"/>
  <c r="J166" i="1" s="1"/>
  <c r="I166" i="1" a="1"/>
  <c r="I166" i="1" s="1"/>
  <c r="J165" i="1" a="1"/>
  <c r="J165" i="1" s="1"/>
  <c r="I165" i="1" a="1"/>
  <c r="I165" i="1" s="1"/>
  <c r="J164" i="1" a="1"/>
  <c r="J164" i="1" s="1"/>
  <c r="I164" i="1" a="1"/>
  <c r="I164" i="1" s="1"/>
  <c r="J163" i="1" a="1"/>
  <c r="J163" i="1" s="1"/>
  <c r="I163" i="1" a="1"/>
  <c r="I163" i="1" s="1"/>
  <c r="J162" i="1" a="1"/>
  <c r="J162" i="1" s="1"/>
  <c r="I162" i="1" a="1"/>
  <c r="I162" i="1" s="1"/>
  <c r="J161" i="1" a="1"/>
  <c r="J161" i="1" s="1"/>
  <c r="I161" i="1" a="1"/>
  <c r="I161" i="1" s="1"/>
  <c r="J160" i="1" a="1"/>
  <c r="J160" i="1" s="1"/>
  <c r="I160" i="1" a="1"/>
  <c r="I160" i="1" s="1"/>
  <c r="J159" i="1" a="1"/>
  <c r="J159" i="1" s="1"/>
  <c r="I159" i="1" a="1"/>
  <c r="I159" i="1" s="1"/>
  <c r="J158" i="1" a="1"/>
  <c r="J158" i="1" s="1"/>
  <c r="I158" i="1" a="1"/>
  <c r="I158" i="1" s="1"/>
  <c r="J157" i="1" a="1"/>
  <c r="J157" i="1" s="1"/>
  <c r="I157" i="1" a="1"/>
  <c r="I157" i="1" s="1"/>
  <c r="J156" i="1" a="1"/>
  <c r="J156" i="1" s="1"/>
  <c r="I156" i="1" a="1"/>
  <c r="I156" i="1" s="1"/>
  <c r="J155" i="1" a="1"/>
  <c r="J155" i="1" s="1"/>
  <c r="I155" i="1" a="1"/>
  <c r="I155" i="1" s="1"/>
  <c r="J154" i="1" a="1"/>
  <c r="J154" i="1" s="1"/>
  <c r="I154" i="1" a="1"/>
  <c r="I154" i="1" s="1"/>
  <c r="J153" i="1" a="1"/>
  <c r="J153" i="1" s="1"/>
  <c r="I153" i="1" a="1"/>
  <c r="I153" i="1" s="1"/>
  <c r="J152" i="1" a="1"/>
  <c r="J152" i="1" s="1"/>
  <c r="I152" i="1" a="1"/>
  <c r="I152" i="1" s="1"/>
  <c r="J151" i="1" a="1"/>
  <c r="J151" i="1" s="1"/>
  <c r="I151" i="1" a="1"/>
  <c r="I151" i="1" s="1"/>
  <c r="J150" i="1" a="1"/>
  <c r="J150" i="1" s="1"/>
  <c r="I150" i="1" a="1"/>
  <c r="I150" i="1" s="1"/>
  <c r="J149" i="1" a="1"/>
  <c r="J149" i="1" s="1"/>
  <c r="I149" i="1" a="1"/>
  <c r="I149" i="1" s="1"/>
  <c r="J148" i="1" a="1"/>
  <c r="J148" i="1" s="1"/>
  <c r="I148" i="1" a="1"/>
  <c r="I148" i="1" s="1"/>
  <c r="J147" i="1" a="1"/>
  <c r="J147" i="1" s="1"/>
  <c r="I147" i="1" a="1"/>
  <c r="I147" i="1" s="1"/>
  <c r="J146" i="1" a="1"/>
  <c r="J146" i="1" s="1"/>
  <c r="I146" i="1" a="1"/>
  <c r="I146" i="1" s="1"/>
  <c r="J145" i="1" a="1"/>
  <c r="J145" i="1" s="1"/>
  <c r="I145" i="1" a="1"/>
  <c r="I145" i="1" s="1"/>
  <c r="J144" i="1" a="1"/>
  <c r="J144" i="1" s="1"/>
  <c r="I144" i="1" a="1"/>
  <c r="I144" i="1" s="1"/>
  <c r="J143" i="1" a="1"/>
  <c r="J143" i="1" s="1"/>
  <c r="I143" i="1" a="1"/>
  <c r="I143" i="1" s="1"/>
  <c r="J142" i="1" a="1"/>
  <c r="J142" i="1" s="1"/>
  <c r="I142" i="1" a="1"/>
  <c r="I142" i="1" s="1"/>
  <c r="J141" i="1" a="1"/>
  <c r="J141" i="1" s="1"/>
  <c r="I141" i="1" a="1"/>
  <c r="I141" i="1" s="1"/>
  <c r="J140" i="1" a="1"/>
  <c r="J140" i="1" s="1"/>
  <c r="I140" i="1" a="1"/>
  <c r="I140" i="1" s="1"/>
  <c r="J139" i="1" a="1"/>
  <c r="J139" i="1" s="1"/>
  <c r="I139" i="1" a="1"/>
  <c r="I139" i="1" s="1"/>
  <c r="G140" i="1" a="1"/>
  <c r="G140" i="1" s="1"/>
  <c r="H140" i="1" a="1"/>
  <c r="H140" i="1" s="1"/>
  <c r="G141" i="1" a="1"/>
  <c r="G141" i="1" s="1"/>
  <c r="H141" i="1" a="1"/>
  <c r="H141" i="1" s="1"/>
  <c r="G142" i="1" a="1"/>
  <c r="G142" i="1" s="1"/>
  <c r="H142" i="1" a="1"/>
  <c r="H142" i="1" s="1"/>
  <c r="G143" i="1" a="1"/>
  <c r="G143" i="1" s="1"/>
  <c r="H143" i="1" a="1"/>
  <c r="H143" i="1" s="1"/>
  <c r="G144" i="1" a="1"/>
  <c r="G144" i="1" s="1"/>
  <c r="H144" i="1" a="1"/>
  <c r="H144" i="1" s="1"/>
  <c r="G145" i="1" a="1"/>
  <c r="G145" i="1" s="1"/>
  <c r="H145" i="1" a="1"/>
  <c r="H145" i="1" s="1"/>
  <c r="G146" i="1" a="1"/>
  <c r="G146" i="1" s="1"/>
  <c r="H146" i="1" a="1"/>
  <c r="H146" i="1" s="1"/>
  <c r="G147" i="1" a="1"/>
  <c r="G147" i="1" s="1"/>
  <c r="H147" i="1" a="1"/>
  <c r="H147" i="1" s="1"/>
  <c r="G148" i="1" a="1"/>
  <c r="G148" i="1" s="1"/>
  <c r="H148" i="1" a="1"/>
  <c r="H148" i="1" s="1"/>
  <c r="G149" i="1" a="1"/>
  <c r="G149" i="1" s="1"/>
  <c r="H149" i="1" a="1"/>
  <c r="H149" i="1" s="1"/>
  <c r="G150" i="1" a="1"/>
  <c r="G150" i="1" s="1"/>
  <c r="H150" i="1" a="1"/>
  <c r="H150" i="1" s="1"/>
  <c r="G151" i="1" a="1"/>
  <c r="G151" i="1" s="1"/>
  <c r="H151" i="1" a="1"/>
  <c r="H151" i="1" s="1"/>
  <c r="G152" i="1" a="1"/>
  <c r="G152" i="1" s="1"/>
  <c r="H152" i="1" a="1"/>
  <c r="H152" i="1" s="1"/>
  <c r="G153" i="1" a="1"/>
  <c r="G153" i="1" s="1"/>
  <c r="H153" i="1" a="1"/>
  <c r="H153" i="1" s="1"/>
  <c r="G154" i="1" a="1"/>
  <c r="G154" i="1" s="1"/>
  <c r="H154" i="1" a="1"/>
  <c r="H154" i="1" s="1"/>
  <c r="G155" i="1" a="1"/>
  <c r="G155" i="1" s="1"/>
  <c r="H155" i="1" a="1"/>
  <c r="H155" i="1" s="1"/>
  <c r="G156" i="1" a="1"/>
  <c r="G156" i="1" s="1"/>
  <c r="H156" i="1" a="1"/>
  <c r="H156" i="1" s="1"/>
  <c r="G157" i="1" a="1"/>
  <c r="G157" i="1" s="1"/>
  <c r="H157" i="1" a="1"/>
  <c r="H157" i="1" s="1"/>
  <c r="G158" i="1" a="1"/>
  <c r="G158" i="1" s="1"/>
  <c r="H158" i="1" a="1"/>
  <c r="H158" i="1" s="1"/>
  <c r="G159" i="1" a="1"/>
  <c r="G159" i="1" s="1"/>
  <c r="H159" i="1" a="1"/>
  <c r="H159" i="1" s="1"/>
  <c r="G160" i="1" a="1"/>
  <c r="G160" i="1" s="1"/>
  <c r="H160" i="1" a="1"/>
  <c r="H160" i="1" s="1"/>
  <c r="G161" i="1" a="1"/>
  <c r="G161" i="1" s="1"/>
  <c r="H161" i="1" a="1"/>
  <c r="H161" i="1" s="1"/>
  <c r="G162" i="1" a="1"/>
  <c r="G162" i="1" s="1"/>
  <c r="H162" i="1" a="1"/>
  <c r="H162" i="1" s="1"/>
  <c r="G163" i="1" a="1"/>
  <c r="G163" i="1" s="1"/>
  <c r="H163" i="1" a="1"/>
  <c r="H163" i="1" s="1"/>
  <c r="G164" i="1" a="1"/>
  <c r="G164" i="1" s="1"/>
  <c r="H164" i="1" a="1"/>
  <c r="H164" i="1" s="1"/>
  <c r="G165" i="1" a="1"/>
  <c r="G165" i="1" s="1"/>
  <c r="H165" i="1" a="1"/>
  <c r="H165" i="1" s="1"/>
  <c r="G166" i="1" a="1"/>
  <c r="G166" i="1" s="1"/>
  <c r="H166" i="1" a="1"/>
  <c r="H166" i="1" s="1"/>
  <c r="G167" i="1" a="1"/>
  <c r="G167" i="1" s="1"/>
  <c r="H167" i="1" a="1"/>
  <c r="H167" i="1" s="1"/>
  <c r="H139" i="1" a="1"/>
  <c r="H139" i="1" s="1"/>
  <c r="G139" i="1" a="1"/>
  <c r="G139" i="1" s="1"/>
  <c r="AE138" i="1"/>
  <c r="AG137" i="1" a="1"/>
  <c r="AG137" i="1" s="1"/>
  <c r="AF137" i="1" a="1"/>
  <c r="AF137" i="1" s="1"/>
  <c r="AG136" i="1" a="1"/>
  <c r="AG136" i="1" s="1"/>
  <c r="AF136" i="1" a="1"/>
  <c r="AF136" i="1" s="1"/>
  <c r="AG135" i="1" a="1"/>
  <c r="AG135" i="1" s="1"/>
  <c r="AF135" i="1" a="1"/>
  <c r="AF135" i="1" s="1"/>
  <c r="AG134" i="1" a="1"/>
  <c r="AG134" i="1" s="1"/>
  <c r="AF134" i="1" a="1"/>
  <c r="AF134" i="1" s="1"/>
  <c r="AG133" i="1" a="1"/>
  <c r="AG133" i="1" s="1"/>
  <c r="AF133" i="1" a="1"/>
  <c r="AF133" i="1" s="1"/>
  <c r="AG132" i="1" a="1"/>
  <c r="AG132" i="1" s="1"/>
  <c r="AF132" i="1" a="1"/>
  <c r="AF132" i="1" s="1"/>
  <c r="AG131" i="1" a="1"/>
  <c r="AG131" i="1" s="1"/>
  <c r="AF131" i="1" a="1"/>
  <c r="AF131" i="1" s="1"/>
  <c r="AG130" i="1" a="1"/>
  <c r="AG130" i="1" s="1"/>
  <c r="AF130" i="1" a="1"/>
  <c r="AF130" i="1" s="1"/>
  <c r="AG129" i="1" a="1"/>
  <c r="AG129" i="1" s="1"/>
  <c r="AF129" i="1" a="1"/>
  <c r="AF129" i="1" s="1"/>
  <c r="AG128" i="1" a="1"/>
  <c r="AG128" i="1" s="1"/>
  <c r="AF128" i="1" a="1"/>
  <c r="AF128" i="1" s="1"/>
  <c r="AG127" i="1" a="1"/>
  <c r="AG127" i="1" s="1"/>
  <c r="AF127" i="1" a="1"/>
  <c r="AF127" i="1" s="1"/>
  <c r="AG126" i="1" a="1"/>
  <c r="AG126" i="1" s="1"/>
  <c r="AF126" i="1" a="1"/>
  <c r="AF126" i="1" s="1"/>
  <c r="AG125" i="1" a="1"/>
  <c r="AG125" i="1" s="1"/>
  <c r="AF125" i="1" a="1"/>
  <c r="AF125" i="1" s="1"/>
  <c r="AG124" i="1" a="1"/>
  <c r="AG124" i="1" s="1"/>
  <c r="AF124" i="1" a="1"/>
  <c r="AF124" i="1" s="1"/>
  <c r="AG123" i="1" a="1"/>
  <c r="AG123" i="1" s="1"/>
  <c r="AF123" i="1" a="1"/>
  <c r="AF123" i="1" s="1"/>
  <c r="AG122" i="1" a="1"/>
  <c r="AG122" i="1" s="1"/>
  <c r="AF122" i="1" a="1"/>
  <c r="AF122" i="1" s="1"/>
  <c r="AG121" i="1" a="1"/>
  <c r="AG121" i="1" s="1"/>
  <c r="AF121" i="1" a="1"/>
  <c r="AF121" i="1" s="1"/>
  <c r="AG120" i="1" a="1"/>
  <c r="AG120" i="1" s="1"/>
  <c r="AF120" i="1" a="1"/>
  <c r="AF120" i="1" s="1"/>
  <c r="AG119" i="1" a="1"/>
  <c r="AG119" i="1" s="1"/>
  <c r="AF119" i="1" a="1"/>
  <c r="AF119" i="1" s="1"/>
  <c r="AG118" i="1" a="1"/>
  <c r="AG118" i="1" s="1"/>
  <c r="AF118" i="1" a="1"/>
  <c r="AF118" i="1" s="1"/>
  <c r="AG117" i="1" a="1"/>
  <c r="AG117" i="1" s="1"/>
  <c r="AF117" i="1" a="1"/>
  <c r="AF117" i="1" s="1"/>
  <c r="AG116" i="1" a="1"/>
  <c r="AG116" i="1" s="1"/>
  <c r="AF116" i="1" a="1"/>
  <c r="AF116" i="1" s="1"/>
  <c r="AG115" i="1" a="1"/>
  <c r="AG115" i="1" s="1"/>
  <c r="AF115" i="1" a="1"/>
  <c r="AF115" i="1" s="1"/>
  <c r="AG114" i="1" a="1"/>
  <c r="AG114" i="1" s="1"/>
  <c r="AF114" i="1" a="1"/>
  <c r="AF114" i="1" s="1"/>
  <c r="AE137" i="1" a="1"/>
  <c r="AE137" i="1" s="1"/>
  <c r="AD137" i="1" a="1"/>
  <c r="AD137" i="1" s="1"/>
  <c r="AE136" i="1" a="1"/>
  <c r="AE136" i="1" s="1"/>
  <c r="AD136" i="1" a="1"/>
  <c r="AD136" i="1" s="1"/>
  <c r="AE135" i="1" a="1"/>
  <c r="AE135" i="1" s="1"/>
  <c r="AD135" i="1" a="1"/>
  <c r="AD135" i="1" s="1"/>
  <c r="AE134" i="1" a="1"/>
  <c r="AE134" i="1" s="1"/>
  <c r="AD134" i="1" a="1"/>
  <c r="AD134" i="1" s="1"/>
  <c r="AE133" i="1" a="1"/>
  <c r="AE133" i="1" s="1"/>
  <c r="AD133" i="1" a="1"/>
  <c r="AD133" i="1" s="1"/>
  <c r="AE132" i="1" a="1"/>
  <c r="AE132" i="1" s="1"/>
  <c r="AD132" i="1" a="1"/>
  <c r="AD132" i="1" s="1"/>
  <c r="AE131" i="1" a="1"/>
  <c r="AE131" i="1" s="1"/>
  <c r="AD131" i="1" a="1"/>
  <c r="AD131" i="1" s="1"/>
  <c r="AE130" i="1" a="1"/>
  <c r="AE130" i="1" s="1"/>
  <c r="AD130" i="1" a="1"/>
  <c r="AD130" i="1" s="1"/>
  <c r="AE129" i="1" a="1"/>
  <c r="AE129" i="1" s="1"/>
  <c r="AD129" i="1" a="1"/>
  <c r="AD129" i="1" s="1"/>
  <c r="AE128" i="1" a="1"/>
  <c r="AE128" i="1" s="1"/>
  <c r="AD128" i="1" a="1"/>
  <c r="AD128" i="1" s="1"/>
  <c r="AE127" i="1" a="1"/>
  <c r="AE127" i="1" s="1"/>
  <c r="AD127" i="1" a="1"/>
  <c r="AD127" i="1" s="1"/>
  <c r="AE126" i="1" a="1"/>
  <c r="AE126" i="1" s="1"/>
  <c r="AD126" i="1" a="1"/>
  <c r="AD126" i="1" s="1"/>
  <c r="AE125" i="1" a="1"/>
  <c r="AE125" i="1" s="1"/>
  <c r="AD125" i="1" a="1"/>
  <c r="AD125" i="1" s="1"/>
  <c r="AE124" i="1" a="1"/>
  <c r="AE124" i="1" s="1"/>
  <c r="AD124" i="1" a="1"/>
  <c r="AD124" i="1" s="1"/>
  <c r="AE123" i="1" a="1"/>
  <c r="AE123" i="1" s="1"/>
  <c r="AD123" i="1" a="1"/>
  <c r="AD123" i="1" s="1"/>
  <c r="AE122" i="1" a="1"/>
  <c r="AE122" i="1" s="1"/>
  <c r="AD122" i="1" a="1"/>
  <c r="AD122" i="1" s="1"/>
  <c r="AE121" i="1" a="1"/>
  <c r="AE121" i="1" s="1"/>
  <c r="AD121" i="1" a="1"/>
  <c r="AD121" i="1" s="1"/>
  <c r="AE120" i="1" a="1"/>
  <c r="AE120" i="1" s="1"/>
  <c r="AD120" i="1" a="1"/>
  <c r="AD120" i="1" s="1"/>
  <c r="AE119" i="1" a="1"/>
  <c r="AE119" i="1" s="1"/>
  <c r="AD119" i="1" a="1"/>
  <c r="AD119" i="1" s="1"/>
  <c r="AE118" i="1" a="1"/>
  <c r="AE118" i="1" s="1"/>
  <c r="AD118" i="1" a="1"/>
  <c r="AD118" i="1" s="1"/>
  <c r="AE117" i="1" a="1"/>
  <c r="AE117" i="1" s="1"/>
  <c r="AD117" i="1" a="1"/>
  <c r="AD117" i="1" s="1"/>
  <c r="AE116" i="1" a="1"/>
  <c r="AE116" i="1" s="1"/>
  <c r="AD116" i="1" a="1"/>
  <c r="AD116" i="1" s="1"/>
  <c r="AE115" i="1" a="1"/>
  <c r="AE115" i="1" s="1"/>
  <c r="AE113" i="1" s="1"/>
  <c r="AD115" i="1" a="1"/>
  <c r="AD115" i="1" s="1"/>
  <c r="AE114" i="1" a="1"/>
  <c r="AE114" i="1" s="1"/>
  <c r="AD114" i="1" a="1"/>
  <c r="AD114" i="1" s="1"/>
  <c r="AC137" i="1" a="1"/>
  <c r="AC137" i="1" s="1"/>
  <c r="AB137" i="1" a="1"/>
  <c r="AB137" i="1" s="1"/>
  <c r="AC136" i="1" a="1"/>
  <c r="AC136" i="1" s="1"/>
  <c r="AB136" i="1" a="1"/>
  <c r="AB136" i="1" s="1"/>
  <c r="AC135" i="1" a="1"/>
  <c r="AC135" i="1" s="1"/>
  <c r="AB135" i="1" a="1"/>
  <c r="AB135" i="1" s="1"/>
  <c r="AC134" i="1" a="1"/>
  <c r="AC134" i="1" s="1"/>
  <c r="AB134" i="1" a="1"/>
  <c r="AB134" i="1" s="1"/>
  <c r="AC133" i="1" a="1"/>
  <c r="AC133" i="1" s="1"/>
  <c r="AB133" i="1" a="1"/>
  <c r="AB133" i="1" s="1"/>
  <c r="AC132" i="1" a="1"/>
  <c r="AC132" i="1" s="1"/>
  <c r="AB132" i="1" a="1"/>
  <c r="AB132" i="1" s="1"/>
  <c r="AC131" i="1" a="1"/>
  <c r="AC131" i="1" s="1"/>
  <c r="AB131" i="1" a="1"/>
  <c r="AB131" i="1" s="1"/>
  <c r="AC130" i="1" a="1"/>
  <c r="AC130" i="1" s="1"/>
  <c r="AB130" i="1" a="1"/>
  <c r="AB130" i="1" s="1"/>
  <c r="AC129" i="1" a="1"/>
  <c r="AC129" i="1" s="1"/>
  <c r="AB129" i="1" a="1"/>
  <c r="AB129" i="1" s="1"/>
  <c r="AC128" i="1" a="1"/>
  <c r="AC128" i="1" s="1"/>
  <c r="AB128" i="1" a="1"/>
  <c r="AB128" i="1" s="1"/>
  <c r="AC127" i="1" a="1"/>
  <c r="AC127" i="1" s="1"/>
  <c r="AB127" i="1" a="1"/>
  <c r="AB127" i="1" s="1"/>
  <c r="AC126" i="1" a="1"/>
  <c r="AC126" i="1" s="1"/>
  <c r="AB126" i="1" a="1"/>
  <c r="AB126" i="1" s="1"/>
  <c r="AC125" i="1" a="1"/>
  <c r="AC125" i="1" s="1"/>
  <c r="AB125" i="1" a="1"/>
  <c r="AB125" i="1" s="1"/>
  <c r="AC124" i="1" a="1"/>
  <c r="AC124" i="1" s="1"/>
  <c r="AB124" i="1" a="1"/>
  <c r="AB124" i="1" s="1"/>
  <c r="AC123" i="1" a="1"/>
  <c r="AC123" i="1" s="1"/>
  <c r="AB123" i="1" a="1"/>
  <c r="AB123" i="1" s="1"/>
  <c r="AC122" i="1" a="1"/>
  <c r="AC122" i="1" s="1"/>
  <c r="AB122" i="1" a="1"/>
  <c r="AB122" i="1" s="1"/>
  <c r="AC121" i="1" a="1"/>
  <c r="AC121" i="1" s="1"/>
  <c r="AB121" i="1" a="1"/>
  <c r="AB121" i="1" s="1"/>
  <c r="AC120" i="1" a="1"/>
  <c r="AC120" i="1" s="1"/>
  <c r="AB120" i="1" a="1"/>
  <c r="AB120" i="1" s="1"/>
  <c r="AC119" i="1" a="1"/>
  <c r="AC119" i="1" s="1"/>
  <c r="AB119" i="1" a="1"/>
  <c r="AB119" i="1" s="1"/>
  <c r="AC118" i="1" a="1"/>
  <c r="AC118" i="1" s="1"/>
  <c r="AB118" i="1" a="1"/>
  <c r="AB118" i="1" s="1"/>
  <c r="AC117" i="1" a="1"/>
  <c r="AC117" i="1" s="1"/>
  <c r="AB117" i="1" a="1"/>
  <c r="AB117" i="1" s="1"/>
  <c r="AC116" i="1" a="1"/>
  <c r="AC116" i="1" s="1"/>
  <c r="AB116" i="1" a="1"/>
  <c r="AB116" i="1" s="1"/>
  <c r="AC115" i="1" a="1"/>
  <c r="AC115" i="1" s="1"/>
  <c r="AB115" i="1" a="1"/>
  <c r="AB115" i="1" s="1"/>
  <c r="AC114" i="1" a="1"/>
  <c r="AC114" i="1" s="1"/>
  <c r="AB114" i="1" a="1"/>
  <c r="AB114" i="1" s="1"/>
  <c r="Z137" i="1" a="1"/>
  <c r="Z137" i="1" s="1"/>
  <c r="Y137" i="1" a="1"/>
  <c r="Y137" i="1" s="1"/>
  <c r="Z136" i="1" a="1"/>
  <c r="Z136" i="1" s="1"/>
  <c r="Y136" i="1" a="1"/>
  <c r="Y136" i="1" s="1"/>
  <c r="Z135" i="1" a="1"/>
  <c r="Z135" i="1" s="1"/>
  <c r="Y135" i="1" a="1"/>
  <c r="Y135" i="1" s="1"/>
  <c r="Z134" i="1" a="1"/>
  <c r="Z134" i="1" s="1"/>
  <c r="Y134" i="1" a="1"/>
  <c r="Y134" i="1" s="1"/>
  <c r="Z133" i="1" a="1"/>
  <c r="Z133" i="1" s="1"/>
  <c r="Y133" i="1" a="1"/>
  <c r="Y133" i="1" s="1"/>
  <c r="Z132" i="1" a="1"/>
  <c r="Z132" i="1" s="1"/>
  <c r="Y132" i="1" a="1"/>
  <c r="Y132" i="1" s="1"/>
  <c r="Z131" i="1" a="1"/>
  <c r="Z131" i="1" s="1"/>
  <c r="Y131" i="1" a="1"/>
  <c r="Y131" i="1" s="1"/>
  <c r="Z130" i="1" a="1"/>
  <c r="Z130" i="1" s="1"/>
  <c r="Y130" i="1" a="1"/>
  <c r="Y130" i="1" s="1"/>
  <c r="Z129" i="1" a="1"/>
  <c r="Z129" i="1" s="1"/>
  <c r="Y129" i="1" a="1"/>
  <c r="Y129" i="1" s="1"/>
  <c r="Z128" i="1" a="1"/>
  <c r="Z128" i="1" s="1"/>
  <c r="Y128" i="1" a="1"/>
  <c r="Y128" i="1" s="1"/>
  <c r="Z127" i="1" a="1"/>
  <c r="Z127" i="1" s="1"/>
  <c r="Y127" i="1" a="1"/>
  <c r="Y127" i="1" s="1"/>
  <c r="Z126" i="1" a="1"/>
  <c r="Z126" i="1" s="1"/>
  <c r="Y126" i="1" a="1"/>
  <c r="Y126" i="1" s="1"/>
  <c r="Z125" i="1" a="1"/>
  <c r="Z125" i="1" s="1"/>
  <c r="Y125" i="1" a="1"/>
  <c r="Y125" i="1" s="1"/>
  <c r="Z124" i="1" a="1"/>
  <c r="Z124" i="1" s="1"/>
  <c r="Y124" i="1" a="1"/>
  <c r="Y124" i="1" s="1"/>
  <c r="Z123" i="1" a="1"/>
  <c r="Z123" i="1" s="1"/>
  <c r="Y123" i="1" a="1"/>
  <c r="Y123" i="1" s="1"/>
  <c r="Z122" i="1" a="1"/>
  <c r="Z122" i="1" s="1"/>
  <c r="Y122" i="1" a="1"/>
  <c r="Y122" i="1" s="1"/>
  <c r="Z121" i="1" a="1"/>
  <c r="Z121" i="1" s="1"/>
  <c r="Y121" i="1" a="1"/>
  <c r="Y121" i="1" s="1"/>
  <c r="Z120" i="1" a="1"/>
  <c r="Z120" i="1" s="1"/>
  <c r="Y120" i="1" a="1"/>
  <c r="Y120" i="1" s="1"/>
  <c r="Z119" i="1" a="1"/>
  <c r="Z119" i="1" s="1"/>
  <c r="Y119" i="1" a="1"/>
  <c r="Y119" i="1" s="1"/>
  <c r="Z118" i="1" a="1"/>
  <c r="Z118" i="1" s="1"/>
  <c r="Y118" i="1" a="1"/>
  <c r="Y118" i="1" s="1"/>
  <c r="Z117" i="1" a="1"/>
  <c r="Z117" i="1" s="1"/>
  <c r="Y117" i="1" a="1"/>
  <c r="Y117" i="1" s="1"/>
  <c r="Z116" i="1" a="1"/>
  <c r="Z116" i="1" s="1"/>
  <c r="Y116" i="1" a="1"/>
  <c r="Y116" i="1" s="1"/>
  <c r="Z115" i="1" a="1"/>
  <c r="Z115" i="1" s="1"/>
  <c r="Y115" i="1" a="1"/>
  <c r="Y115" i="1" s="1"/>
  <c r="Z114" i="1" a="1"/>
  <c r="Z114" i="1" s="1"/>
  <c r="Y114" i="1" a="1"/>
  <c r="Y114" i="1" s="1"/>
  <c r="X137" i="1" a="1"/>
  <c r="X137" i="1" s="1"/>
  <c r="W137" i="1" a="1"/>
  <c r="W137" i="1" s="1"/>
  <c r="X136" i="1" a="1"/>
  <c r="X136" i="1" s="1"/>
  <c r="W136" i="1" a="1"/>
  <c r="W136" i="1" s="1"/>
  <c r="X135" i="1" a="1"/>
  <c r="X135" i="1" s="1"/>
  <c r="W135" i="1" a="1"/>
  <c r="W135" i="1" s="1"/>
  <c r="X134" i="1" a="1"/>
  <c r="X134" i="1" s="1"/>
  <c r="W134" i="1" a="1"/>
  <c r="W134" i="1" s="1"/>
  <c r="X133" i="1" a="1"/>
  <c r="X133" i="1" s="1"/>
  <c r="W133" i="1" a="1"/>
  <c r="W133" i="1" s="1"/>
  <c r="X132" i="1" a="1"/>
  <c r="X132" i="1" s="1"/>
  <c r="W132" i="1" a="1"/>
  <c r="W132" i="1" s="1"/>
  <c r="X131" i="1" a="1"/>
  <c r="X131" i="1" s="1"/>
  <c r="W131" i="1" a="1"/>
  <c r="W131" i="1" s="1"/>
  <c r="X130" i="1" a="1"/>
  <c r="X130" i="1" s="1"/>
  <c r="W130" i="1" a="1"/>
  <c r="W130" i="1" s="1"/>
  <c r="X129" i="1" a="1"/>
  <c r="X129" i="1" s="1"/>
  <c r="W129" i="1" a="1"/>
  <c r="W129" i="1" s="1"/>
  <c r="X128" i="1" a="1"/>
  <c r="X128" i="1" s="1"/>
  <c r="W128" i="1" a="1"/>
  <c r="W128" i="1" s="1"/>
  <c r="X127" i="1" a="1"/>
  <c r="X127" i="1" s="1"/>
  <c r="W127" i="1" a="1"/>
  <c r="W127" i="1" s="1"/>
  <c r="X126" i="1" a="1"/>
  <c r="X126" i="1" s="1"/>
  <c r="W126" i="1" a="1"/>
  <c r="W126" i="1" s="1"/>
  <c r="X125" i="1" a="1"/>
  <c r="X125" i="1" s="1"/>
  <c r="W125" i="1" a="1"/>
  <c r="W125" i="1" s="1"/>
  <c r="X124" i="1" a="1"/>
  <c r="X124" i="1" s="1"/>
  <c r="W124" i="1" a="1"/>
  <c r="W124" i="1" s="1"/>
  <c r="X123" i="1" a="1"/>
  <c r="X123" i="1" s="1"/>
  <c r="W123" i="1" a="1"/>
  <c r="W123" i="1" s="1"/>
  <c r="X122" i="1" a="1"/>
  <c r="X122" i="1" s="1"/>
  <c r="W122" i="1" a="1"/>
  <c r="W122" i="1" s="1"/>
  <c r="X121" i="1" a="1"/>
  <c r="X121" i="1" s="1"/>
  <c r="W121" i="1" a="1"/>
  <c r="W121" i="1" s="1"/>
  <c r="X120" i="1" a="1"/>
  <c r="X120" i="1" s="1"/>
  <c r="W120" i="1" a="1"/>
  <c r="W120" i="1" s="1"/>
  <c r="X119" i="1" a="1"/>
  <c r="X119" i="1" s="1"/>
  <c r="W119" i="1" a="1"/>
  <c r="W119" i="1" s="1"/>
  <c r="X118" i="1" a="1"/>
  <c r="X118" i="1" s="1"/>
  <c r="W118" i="1" a="1"/>
  <c r="W118" i="1" s="1"/>
  <c r="X117" i="1" a="1"/>
  <c r="X117" i="1" s="1"/>
  <c r="W117" i="1" a="1"/>
  <c r="W117" i="1" s="1"/>
  <c r="X116" i="1" a="1"/>
  <c r="X116" i="1" s="1"/>
  <c r="W116" i="1" a="1"/>
  <c r="W116" i="1" s="1"/>
  <c r="X115" i="1" a="1"/>
  <c r="X115" i="1" s="1"/>
  <c r="W115" i="1" a="1"/>
  <c r="W115" i="1" s="1"/>
  <c r="X114" i="1" a="1"/>
  <c r="X114" i="1" s="1"/>
  <c r="W114" i="1" a="1"/>
  <c r="W114" i="1" s="1"/>
  <c r="V137" i="1" a="1"/>
  <c r="V137" i="1" s="1"/>
  <c r="U137" i="1" a="1"/>
  <c r="U137" i="1" s="1"/>
  <c r="V136" i="1" a="1"/>
  <c r="V136" i="1" s="1"/>
  <c r="U136" i="1" a="1"/>
  <c r="U136" i="1" s="1"/>
  <c r="V135" i="1" a="1"/>
  <c r="V135" i="1" s="1"/>
  <c r="U135" i="1" a="1"/>
  <c r="U135" i="1" s="1"/>
  <c r="V134" i="1" a="1"/>
  <c r="V134" i="1" s="1"/>
  <c r="U134" i="1" a="1"/>
  <c r="U134" i="1" s="1"/>
  <c r="V133" i="1" a="1"/>
  <c r="V133" i="1" s="1"/>
  <c r="U133" i="1" a="1"/>
  <c r="U133" i="1" s="1"/>
  <c r="V132" i="1" a="1"/>
  <c r="V132" i="1" s="1"/>
  <c r="U132" i="1" a="1"/>
  <c r="U132" i="1" s="1"/>
  <c r="V131" i="1" a="1"/>
  <c r="V131" i="1" s="1"/>
  <c r="U131" i="1" a="1"/>
  <c r="U131" i="1" s="1"/>
  <c r="V130" i="1" a="1"/>
  <c r="V130" i="1" s="1"/>
  <c r="U130" i="1" a="1"/>
  <c r="U130" i="1" s="1"/>
  <c r="V129" i="1" a="1"/>
  <c r="V129" i="1" s="1"/>
  <c r="U129" i="1" a="1"/>
  <c r="U129" i="1" s="1"/>
  <c r="V128" i="1" a="1"/>
  <c r="V128" i="1" s="1"/>
  <c r="U128" i="1" a="1"/>
  <c r="U128" i="1" s="1"/>
  <c r="V127" i="1" a="1"/>
  <c r="V127" i="1" s="1"/>
  <c r="U127" i="1" a="1"/>
  <c r="U127" i="1" s="1"/>
  <c r="V126" i="1" a="1"/>
  <c r="V126" i="1" s="1"/>
  <c r="U126" i="1" a="1"/>
  <c r="U126" i="1" s="1"/>
  <c r="V125" i="1" a="1"/>
  <c r="V125" i="1" s="1"/>
  <c r="U125" i="1" a="1"/>
  <c r="U125" i="1" s="1"/>
  <c r="V124" i="1" a="1"/>
  <c r="V124" i="1" s="1"/>
  <c r="U124" i="1" a="1"/>
  <c r="U124" i="1" s="1"/>
  <c r="V123" i="1" a="1"/>
  <c r="V123" i="1" s="1"/>
  <c r="U123" i="1" a="1"/>
  <c r="U123" i="1" s="1"/>
  <c r="V122" i="1" a="1"/>
  <c r="V122" i="1" s="1"/>
  <c r="U122" i="1" a="1"/>
  <c r="U122" i="1" s="1"/>
  <c r="V121" i="1" a="1"/>
  <c r="V121" i="1" s="1"/>
  <c r="U121" i="1" a="1"/>
  <c r="U121" i="1" s="1"/>
  <c r="V120" i="1" a="1"/>
  <c r="V120" i="1" s="1"/>
  <c r="U120" i="1" a="1"/>
  <c r="U120" i="1" s="1"/>
  <c r="V119" i="1" a="1"/>
  <c r="V119" i="1" s="1"/>
  <c r="U119" i="1" a="1"/>
  <c r="U119" i="1" s="1"/>
  <c r="V118" i="1" a="1"/>
  <c r="V118" i="1" s="1"/>
  <c r="U118" i="1" a="1"/>
  <c r="U118" i="1" s="1"/>
  <c r="V117" i="1" a="1"/>
  <c r="V117" i="1" s="1"/>
  <c r="U117" i="1" a="1"/>
  <c r="U117" i="1" s="1"/>
  <c r="V116" i="1" a="1"/>
  <c r="V116" i="1" s="1"/>
  <c r="U116" i="1" a="1"/>
  <c r="U116" i="1" s="1"/>
  <c r="V115" i="1" a="1"/>
  <c r="V115" i="1" s="1"/>
  <c r="U115" i="1" a="1"/>
  <c r="U115" i="1" s="1"/>
  <c r="V114" i="1" a="1"/>
  <c r="V114" i="1" s="1"/>
  <c r="U114" i="1" a="1"/>
  <c r="U114" i="1" s="1"/>
  <c r="S137" i="1" a="1"/>
  <c r="S137" i="1" s="1"/>
  <c r="R137" i="1" a="1"/>
  <c r="R137" i="1" s="1"/>
  <c r="S136" i="1" a="1"/>
  <c r="S136" i="1" s="1"/>
  <c r="R136" i="1" a="1"/>
  <c r="R136" i="1" s="1"/>
  <c r="S135" i="1" a="1"/>
  <c r="S135" i="1" s="1"/>
  <c r="R135" i="1" a="1"/>
  <c r="R135" i="1" s="1"/>
  <c r="S134" i="1" a="1"/>
  <c r="S134" i="1" s="1"/>
  <c r="R134" i="1" a="1"/>
  <c r="R134" i="1" s="1"/>
  <c r="S133" i="1" a="1"/>
  <c r="S133" i="1" s="1"/>
  <c r="R133" i="1" a="1"/>
  <c r="R133" i="1" s="1"/>
  <c r="S132" i="1" a="1"/>
  <c r="S132" i="1" s="1"/>
  <c r="R132" i="1" a="1"/>
  <c r="R132" i="1" s="1"/>
  <c r="S131" i="1" a="1"/>
  <c r="S131" i="1" s="1"/>
  <c r="R131" i="1" a="1"/>
  <c r="R131" i="1" s="1"/>
  <c r="S130" i="1" a="1"/>
  <c r="S130" i="1" s="1"/>
  <c r="R130" i="1" a="1"/>
  <c r="R130" i="1" s="1"/>
  <c r="S129" i="1" a="1"/>
  <c r="S129" i="1" s="1"/>
  <c r="R129" i="1" a="1"/>
  <c r="R129" i="1" s="1"/>
  <c r="S128" i="1" a="1"/>
  <c r="S128" i="1" s="1"/>
  <c r="R128" i="1" a="1"/>
  <c r="R128" i="1" s="1"/>
  <c r="S127" i="1" a="1"/>
  <c r="S127" i="1" s="1"/>
  <c r="R127" i="1" a="1"/>
  <c r="R127" i="1" s="1"/>
  <c r="S126" i="1" a="1"/>
  <c r="S126" i="1" s="1"/>
  <c r="R126" i="1" a="1"/>
  <c r="R126" i="1" s="1"/>
  <c r="S125" i="1" a="1"/>
  <c r="S125" i="1" s="1"/>
  <c r="R125" i="1" a="1"/>
  <c r="R125" i="1" s="1"/>
  <c r="S124" i="1" a="1"/>
  <c r="S124" i="1" s="1"/>
  <c r="R124" i="1" a="1"/>
  <c r="R124" i="1" s="1"/>
  <c r="S123" i="1" a="1"/>
  <c r="S123" i="1" s="1"/>
  <c r="R123" i="1" a="1"/>
  <c r="R123" i="1" s="1"/>
  <c r="S122" i="1" a="1"/>
  <c r="S122" i="1" s="1"/>
  <c r="R122" i="1" a="1"/>
  <c r="R122" i="1" s="1"/>
  <c r="S121" i="1" a="1"/>
  <c r="S121" i="1" s="1"/>
  <c r="R121" i="1" a="1"/>
  <c r="R121" i="1" s="1"/>
  <c r="S120" i="1" a="1"/>
  <c r="S120" i="1" s="1"/>
  <c r="R120" i="1" a="1"/>
  <c r="R120" i="1" s="1"/>
  <c r="S119" i="1" a="1"/>
  <c r="S119" i="1" s="1"/>
  <c r="R119" i="1" a="1"/>
  <c r="R119" i="1" s="1"/>
  <c r="S118" i="1" a="1"/>
  <c r="S118" i="1" s="1"/>
  <c r="R118" i="1" a="1"/>
  <c r="R118" i="1" s="1"/>
  <c r="S117" i="1" a="1"/>
  <c r="S117" i="1" s="1"/>
  <c r="R117" i="1" a="1"/>
  <c r="R117" i="1" s="1"/>
  <c r="S116" i="1" a="1"/>
  <c r="S116" i="1" s="1"/>
  <c r="R116" i="1" a="1"/>
  <c r="R116" i="1" s="1"/>
  <c r="S115" i="1" a="1"/>
  <c r="S115" i="1" s="1"/>
  <c r="R115" i="1" a="1"/>
  <c r="R115" i="1" s="1"/>
  <c r="S114" i="1" a="1"/>
  <c r="S114" i="1" s="1"/>
  <c r="R114" i="1" a="1"/>
  <c r="R114" i="1" s="1"/>
  <c r="Q137" i="1" a="1"/>
  <c r="Q137" i="1" s="1"/>
  <c r="P137" i="1" a="1"/>
  <c r="P137" i="1" s="1"/>
  <c r="Q136" i="1" a="1"/>
  <c r="Q136" i="1" s="1"/>
  <c r="P136" i="1" a="1"/>
  <c r="P136" i="1" s="1"/>
  <c r="Q135" i="1" a="1"/>
  <c r="Q135" i="1" s="1"/>
  <c r="P135" i="1" a="1"/>
  <c r="P135" i="1" s="1"/>
  <c r="Q134" i="1" a="1"/>
  <c r="Q134" i="1" s="1"/>
  <c r="P134" i="1" a="1"/>
  <c r="P134" i="1" s="1"/>
  <c r="Q133" i="1" a="1"/>
  <c r="Q133" i="1" s="1"/>
  <c r="P133" i="1" a="1"/>
  <c r="P133" i="1" s="1"/>
  <c r="Q132" i="1" a="1"/>
  <c r="Q132" i="1" s="1"/>
  <c r="P132" i="1" a="1"/>
  <c r="P132" i="1" s="1"/>
  <c r="Q131" i="1" a="1"/>
  <c r="Q131" i="1" s="1"/>
  <c r="P131" i="1" a="1"/>
  <c r="P131" i="1" s="1"/>
  <c r="Q130" i="1" a="1"/>
  <c r="Q130" i="1" s="1"/>
  <c r="P130" i="1" a="1"/>
  <c r="P130" i="1" s="1"/>
  <c r="Q129" i="1" a="1"/>
  <c r="Q129" i="1" s="1"/>
  <c r="P129" i="1" a="1"/>
  <c r="P129" i="1" s="1"/>
  <c r="Q128" i="1" a="1"/>
  <c r="Q128" i="1" s="1"/>
  <c r="P128" i="1" a="1"/>
  <c r="P128" i="1" s="1"/>
  <c r="Q127" i="1" a="1"/>
  <c r="Q127" i="1" s="1"/>
  <c r="P127" i="1" a="1"/>
  <c r="P127" i="1" s="1"/>
  <c r="Q126" i="1" a="1"/>
  <c r="Q126" i="1" s="1"/>
  <c r="P126" i="1" a="1"/>
  <c r="P126" i="1" s="1"/>
  <c r="Q125" i="1" a="1"/>
  <c r="Q125" i="1" s="1"/>
  <c r="P125" i="1" a="1"/>
  <c r="P125" i="1" s="1"/>
  <c r="Q124" i="1" a="1"/>
  <c r="Q124" i="1" s="1"/>
  <c r="P124" i="1" a="1"/>
  <c r="P124" i="1" s="1"/>
  <c r="Q123" i="1" a="1"/>
  <c r="Q123" i="1" s="1"/>
  <c r="P123" i="1" a="1"/>
  <c r="P123" i="1" s="1"/>
  <c r="Q122" i="1" a="1"/>
  <c r="Q122" i="1" s="1"/>
  <c r="P122" i="1" a="1"/>
  <c r="P122" i="1" s="1"/>
  <c r="Q121" i="1" a="1"/>
  <c r="Q121" i="1" s="1"/>
  <c r="P121" i="1" a="1"/>
  <c r="P121" i="1" s="1"/>
  <c r="Q120" i="1" a="1"/>
  <c r="Q120" i="1" s="1"/>
  <c r="P120" i="1" a="1"/>
  <c r="P120" i="1" s="1"/>
  <c r="Q119" i="1" a="1"/>
  <c r="Q119" i="1" s="1"/>
  <c r="P119" i="1" a="1"/>
  <c r="P119" i="1" s="1"/>
  <c r="Q118" i="1" a="1"/>
  <c r="Q118" i="1" s="1"/>
  <c r="P118" i="1" a="1"/>
  <c r="P118" i="1" s="1"/>
  <c r="Q117" i="1" a="1"/>
  <c r="Q117" i="1" s="1"/>
  <c r="P117" i="1" a="1"/>
  <c r="P117" i="1" s="1"/>
  <c r="Q116" i="1" a="1"/>
  <c r="Q116" i="1" s="1"/>
  <c r="P116" i="1" a="1"/>
  <c r="P116" i="1" s="1"/>
  <c r="Q115" i="1" a="1"/>
  <c r="Q115" i="1" s="1"/>
  <c r="P115" i="1" a="1"/>
  <c r="P115" i="1" s="1"/>
  <c r="Q114" i="1" a="1"/>
  <c r="Q114" i="1" s="1"/>
  <c r="P114" i="1" a="1"/>
  <c r="P114" i="1" s="1"/>
  <c r="O137" i="1" a="1"/>
  <c r="O137" i="1" s="1"/>
  <c r="N137" i="1" a="1"/>
  <c r="N137" i="1" s="1"/>
  <c r="O136" i="1" a="1"/>
  <c r="O136" i="1" s="1"/>
  <c r="N136" i="1" a="1"/>
  <c r="N136" i="1" s="1"/>
  <c r="O135" i="1" a="1"/>
  <c r="O135" i="1" s="1"/>
  <c r="N135" i="1" a="1"/>
  <c r="N135" i="1" s="1"/>
  <c r="O134" i="1" a="1"/>
  <c r="O134" i="1" s="1"/>
  <c r="N134" i="1" a="1"/>
  <c r="N134" i="1" s="1"/>
  <c r="O133" i="1" a="1"/>
  <c r="O133" i="1" s="1"/>
  <c r="N133" i="1" a="1"/>
  <c r="N133" i="1" s="1"/>
  <c r="O132" i="1" a="1"/>
  <c r="O132" i="1" s="1"/>
  <c r="N132" i="1" a="1"/>
  <c r="N132" i="1" s="1"/>
  <c r="O131" i="1" a="1"/>
  <c r="O131" i="1" s="1"/>
  <c r="N131" i="1" a="1"/>
  <c r="N131" i="1" s="1"/>
  <c r="O130" i="1" a="1"/>
  <c r="O130" i="1" s="1"/>
  <c r="N130" i="1" a="1"/>
  <c r="N130" i="1" s="1"/>
  <c r="O129" i="1" a="1"/>
  <c r="O129" i="1" s="1"/>
  <c r="N129" i="1" a="1"/>
  <c r="N129" i="1" s="1"/>
  <c r="O128" i="1" a="1"/>
  <c r="O128" i="1" s="1"/>
  <c r="N128" i="1" a="1"/>
  <c r="N128" i="1" s="1"/>
  <c r="O127" i="1" a="1"/>
  <c r="O127" i="1" s="1"/>
  <c r="N127" i="1" a="1"/>
  <c r="N127" i="1" s="1"/>
  <c r="O126" i="1" a="1"/>
  <c r="O126" i="1" s="1"/>
  <c r="N126" i="1" a="1"/>
  <c r="N126" i="1" s="1"/>
  <c r="O125" i="1" a="1"/>
  <c r="O125" i="1" s="1"/>
  <c r="N125" i="1" a="1"/>
  <c r="N125" i="1" s="1"/>
  <c r="O124" i="1" a="1"/>
  <c r="O124" i="1" s="1"/>
  <c r="N124" i="1" a="1"/>
  <c r="N124" i="1" s="1"/>
  <c r="O123" i="1" a="1"/>
  <c r="O123" i="1" s="1"/>
  <c r="N123" i="1" a="1"/>
  <c r="N123" i="1" s="1"/>
  <c r="O122" i="1" a="1"/>
  <c r="O122" i="1" s="1"/>
  <c r="N122" i="1" a="1"/>
  <c r="N122" i="1" s="1"/>
  <c r="O121" i="1" a="1"/>
  <c r="O121" i="1" s="1"/>
  <c r="N121" i="1" a="1"/>
  <c r="N121" i="1" s="1"/>
  <c r="O120" i="1" a="1"/>
  <c r="O120" i="1" s="1"/>
  <c r="N120" i="1" a="1"/>
  <c r="N120" i="1" s="1"/>
  <c r="O119" i="1" a="1"/>
  <c r="O119" i="1" s="1"/>
  <c r="N119" i="1" a="1"/>
  <c r="N119" i="1" s="1"/>
  <c r="O118" i="1" a="1"/>
  <c r="O118" i="1" s="1"/>
  <c r="N118" i="1" a="1"/>
  <c r="N118" i="1" s="1"/>
  <c r="O117" i="1" a="1"/>
  <c r="O117" i="1" s="1"/>
  <c r="N117" i="1" a="1"/>
  <c r="N117" i="1" s="1"/>
  <c r="O116" i="1" a="1"/>
  <c r="O116" i="1" s="1"/>
  <c r="N116" i="1" a="1"/>
  <c r="N116" i="1" s="1"/>
  <c r="O115" i="1" a="1"/>
  <c r="O115" i="1" s="1"/>
  <c r="N115" i="1" a="1"/>
  <c r="N115" i="1" s="1"/>
  <c r="O114" i="1" a="1"/>
  <c r="O114" i="1" s="1"/>
  <c r="N114" i="1" a="1"/>
  <c r="N114" i="1" s="1"/>
  <c r="L137" i="1" a="1"/>
  <c r="L137" i="1" s="1"/>
  <c r="K137" i="1" a="1"/>
  <c r="K137" i="1" s="1"/>
  <c r="L136" i="1" a="1"/>
  <c r="L136" i="1" s="1"/>
  <c r="K136" i="1" a="1"/>
  <c r="K136" i="1" s="1"/>
  <c r="L135" i="1" a="1"/>
  <c r="L135" i="1" s="1"/>
  <c r="K135" i="1" a="1"/>
  <c r="K135" i="1" s="1"/>
  <c r="L134" i="1" a="1"/>
  <c r="L134" i="1" s="1"/>
  <c r="K134" i="1" a="1"/>
  <c r="K134" i="1" s="1"/>
  <c r="L133" i="1" a="1"/>
  <c r="L133" i="1" s="1"/>
  <c r="K133" i="1" a="1"/>
  <c r="K133" i="1" s="1"/>
  <c r="L132" i="1" a="1"/>
  <c r="L132" i="1" s="1"/>
  <c r="K132" i="1" a="1"/>
  <c r="K132" i="1" s="1"/>
  <c r="L131" i="1" a="1"/>
  <c r="L131" i="1" s="1"/>
  <c r="K131" i="1" a="1"/>
  <c r="K131" i="1" s="1"/>
  <c r="L130" i="1" a="1"/>
  <c r="L130" i="1" s="1"/>
  <c r="K130" i="1" a="1"/>
  <c r="K130" i="1" s="1"/>
  <c r="L129" i="1" a="1"/>
  <c r="L129" i="1" s="1"/>
  <c r="K129" i="1" a="1"/>
  <c r="K129" i="1" s="1"/>
  <c r="L128" i="1" a="1"/>
  <c r="L128" i="1" s="1"/>
  <c r="K128" i="1" a="1"/>
  <c r="K128" i="1" s="1"/>
  <c r="L127" i="1" a="1"/>
  <c r="L127" i="1" s="1"/>
  <c r="K127" i="1" a="1"/>
  <c r="K127" i="1" s="1"/>
  <c r="L126" i="1" a="1"/>
  <c r="L126" i="1" s="1"/>
  <c r="K126" i="1" a="1"/>
  <c r="K126" i="1" s="1"/>
  <c r="L125" i="1" a="1"/>
  <c r="L125" i="1" s="1"/>
  <c r="K125" i="1" a="1"/>
  <c r="K125" i="1" s="1"/>
  <c r="L124" i="1" a="1"/>
  <c r="L124" i="1" s="1"/>
  <c r="K124" i="1" a="1"/>
  <c r="K124" i="1" s="1"/>
  <c r="L123" i="1" a="1"/>
  <c r="L123" i="1" s="1"/>
  <c r="K123" i="1" a="1"/>
  <c r="K123" i="1" s="1"/>
  <c r="L122" i="1" a="1"/>
  <c r="L122" i="1" s="1"/>
  <c r="K122" i="1" a="1"/>
  <c r="K122" i="1" s="1"/>
  <c r="L121" i="1" a="1"/>
  <c r="L121" i="1" s="1"/>
  <c r="K121" i="1" a="1"/>
  <c r="K121" i="1" s="1"/>
  <c r="L120" i="1" a="1"/>
  <c r="L120" i="1" s="1"/>
  <c r="K120" i="1" a="1"/>
  <c r="K120" i="1" s="1"/>
  <c r="L119" i="1" a="1"/>
  <c r="L119" i="1" s="1"/>
  <c r="K119" i="1" a="1"/>
  <c r="K119" i="1" s="1"/>
  <c r="L118" i="1" a="1"/>
  <c r="L118" i="1" s="1"/>
  <c r="K118" i="1" a="1"/>
  <c r="K118" i="1" s="1"/>
  <c r="L117" i="1" a="1"/>
  <c r="L117" i="1" s="1"/>
  <c r="K117" i="1" a="1"/>
  <c r="K117" i="1" s="1"/>
  <c r="L116" i="1" a="1"/>
  <c r="L116" i="1" s="1"/>
  <c r="K116" i="1" a="1"/>
  <c r="K116" i="1" s="1"/>
  <c r="L115" i="1" a="1"/>
  <c r="L115" i="1" s="1"/>
  <c r="K115" i="1" a="1"/>
  <c r="K115" i="1" s="1"/>
  <c r="L114" i="1" a="1"/>
  <c r="L114" i="1" s="1"/>
  <c r="K114" i="1" a="1"/>
  <c r="K114" i="1" s="1"/>
  <c r="J137" i="1" a="1"/>
  <c r="J137" i="1" s="1"/>
  <c r="I137" i="1" a="1"/>
  <c r="I137" i="1" s="1"/>
  <c r="J136" i="1" a="1"/>
  <c r="J136" i="1" s="1"/>
  <c r="I136" i="1" a="1"/>
  <c r="I136" i="1" s="1"/>
  <c r="J135" i="1" a="1"/>
  <c r="J135" i="1" s="1"/>
  <c r="I135" i="1" a="1"/>
  <c r="I135" i="1" s="1"/>
  <c r="J134" i="1" a="1"/>
  <c r="J134" i="1" s="1"/>
  <c r="I134" i="1" a="1"/>
  <c r="I134" i="1" s="1"/>
  <c r="J133" i="1" a="1"/>
  <c r="J133" i="1" s="1"/>
  <c r="I133" i="1" a="1"/>
  <c r="I133" i="1" s="1"/>
  <c r="J132" i="1" a="1"/>
  <c r="J132" i="1" s="1"/>
  <c r="I132" i="1" a="1"/>
  <c r="I132" i="1" s="1"/>
  <c r="J131" i="1" a="1"/>
  <c r="J131" i="1" s="1"/>
  <c r="I131" i="1" a="1"/>
  <c r="I131" i="1" s="1"/>
  <c r="J130" i="1" a="1"/>
  <c r="J130" i="1" s="1"/>
  <c r="I130" i="1" a="1"/>
  <c r="I130" i="1" s="1"/>
  <c r="J129" i="1" a="1"/>
  <c r="J129" i="1" s="1"/>
  <c r="I129" i="1" a="1"/>
  <c r="I129" i="1" s="1"/>
  <c r="J128" i="1" a="1"/>
  <c r="J128" i="1" s="1"/>
  <c r="I128" i="1" a="1"/>
  <c r="I128" i="1" s="1"/>
  <c r="J127" i="1" a="1"/>
  <c r="J127" i="1" s="1"/>
  <c r="I127" i="1" a="1"/>
  <c r="I127" i="1" s="1"/>
  <c r="J126" i="1" a="1"/>
  <c r="J126" i="1" s="1"/>
  <c r="I126" i="1" a="1"/>
  <c r="I126" i="1" s="1"/>
  <c r="J125" i="1" a="1"/>
  <c r="J125" i="1" s="1"/>
  <c r="I125" i="1" a="1"/>
  <c r="I125" i="1" s="1"/>
  <c r="J124" i="1" a="1"/>
  <c r="J124" i="1" s="1"/>
  <c r="I124" i="1" a="1"/>
  <c r="I124" i="1" s="1"/>
  <c r="J123" i="1" a="1"/>
  <c r="J123" i="1" s="1"/>
  <c r="I123" i="1" a="1"/>
  <c r="I123" i="1" s="1"/>
  <c r="J122" i="1" a="1"/>
  <c r="J122" i="1" s="1"/>
  <c r="I122" i="1" a="1"/>
  <c r="I122" i="1" s="1"/>
  <c r="J121" i="1" a="1"/>
  <c r="J121" i="1" s="1"/>
  <c r="I121" i="1" a="1"/>
  <c r="I121" i="1" s="1"/>
  <c r="J120" i="1" a="1"/>
  <c r="J120" i="1" s="1"/>
  <c r="I120" i="1" a="1"/>
  <c r="I120" i="1" s="1"/>
  <c r="J119" i="1" a="1"/>
  <c r="J119" i="1" s="1"/>
  <c r="I119" i="1" a="1"/>
  <c r="I119" i="1" s="1"/>
  <c r="J118" i="1" a="1"/>
  <c r="J118" i="1" s="1"/>
  <c r="I118" i="1" a="1"/>
  <c r="I118" i="1" s="1"/>
  <c r="J117" i="1" a="1"/>
  <c r="J117" i="1" s="1"/>
  <c r="I117" i="1" a="1"/>
  <c r="I117" i="1" s="1"/>
  <c r="J116" i="1" a="1"/>
  <c r="J116" i="1" s="1"/>
  <c r="I116" i="1" a="1"/>
  <c r="I116" i="1" s="1"/>
  <c r="J115" i="1" a="1"/>
  <c r="J115" i="1" s="1"/>
  <c r="I115" i="1" a="1"/>
  <c r="I115" i="1" s="1"/>
  <c r="J114" i="1" a="1"/>
  <c r="J114" i="1" s="1"/>
  <c r="I114" i="1" a="1"/>
  <c r="I114" i="1" s="1"/>
  <c r="G115" i="1" a="1"/>
  <c r="G115" i="1" s="1"/>
  <c r="H115" i="1" a="1"/>
  <c r="H115" i="1" s="1"/>
  <c r="G116" i="1" a="1"/>
  <c r="G116" i="1" s="1"/>
  <c r="H116" i="1" a="1"/>
  <c r="H116" i="1" s="1"/>
  <c r="G117" i="1" a="1"/>
  <c r="G117" i="1" s="1"/>
  <c r="H117" i="1" a="1"/>
  <c r="H117" i="1" s="1"/>
  <c r="G118" i="1" a="1"/>
  <c r="G118" i="1" s="1"/>
  <c r="H118" i="1" a="1"/>
  <c r="H118" i="1" s="1"/>
  <c r="G119" i="1" a="1"/>
  <c r="G119" i="1" s="1"/>
  <c r="H119" i="1" a="1"/>
  <c r="H119" i="1" s="1"/>
  <c r="G120" i="1" a="1"/>
  <c r="G120" i="1" s="1"/>
  <c r="H120" i="1" a="1"/>
  <c r="H120" i="1" s="1"/>
  <c r="G121" i="1" a="1"/>
  <c r="G121" i="1" s="1"/>
  <c r="H121" i="1" a="1"/>
  <c r="H121" i="1" s="1"/>
  <c r="G122" i="1" a="1"/>
  <c r="G122" i="1" s="1"/>
  <c r="H122" i="1" a="1"/>
  <c r="H122" i="1" s="1"/>
  <c r="G123" i="1" a="1"/>
  <c r="G123" i="1" s="1"/>
  <c r="H123" i="1" a="1"/>
  <c r="H123" i="1" s="1"/>
  <c r="G124" i="1" a="1"/>
  <c r="G124" i="1" s="1"/>
  <c r="H124" i="1" a="1"/>
  <c r="H124" i="1" s="1"/>
  <c r="G125" i="1" a="1"/>
  <c r="G125" i="1" s="1"/>
  <c r="H125" i="1" a="1"/>
  <c r="H125" i="1" s="1"/>
  <c r="G126" i="1" a="1"/>
  <c r="G126" i="1" s="1"/>
  <c r="H126" i="1" a="1"/>
  <c r="H126" i="1" s="1"/>
  <c r="G127" i="1" a="1"/>
  <c r="G127" i="1" s="1"/>
  <c r="H127" i="1" a="1"/>
  <c r="H127" i="1" s="1"/>
  <c r="G128" i="1" a="1"/>
  <c r="G128" i="1" s="1"/>
  <c r="H128" i="1" a="1"/>
  <c r="H128" i="1" s="1"/>
  <c r="G129" i="1" a="1"/>
  <c r="G129" i="1" s="1"/>
  <c r="H129" i="1" a="1"/>
  <c r="H129" i="1" s="1"/>
  <c r="G130" i="1" a="1"/>
  <c r="G130" i="1" s="1"/>
  <c r="H130" i="1" a="1"/>
  <c r="H130" i="1" s="1"/>
  <c r="G131" i="1" a="1"/>
  <c r="G131" i="1" s="1"/>
  <c r="H131" i="1" a="1"/>
  <c r="H131" i="1" s="1"/>
  <c r="G132" i="1" a="1"/>
  <c r="G132" i="1" s="1"/>
  <c r="H132" i="1" a="1"/>
  <c r="H132" i="1" s="1"/>
  <c r="G133" i="1" a="1"/>
  <c r="G133" i="1" s="1"/>
  <c r="H133" i="1" a="1"/>
  <c r="H133" i="1" s="1"/>
  <c r="G134" i="1" a="1"/>
  <c r="G134" i="1" s="1"/>
  <c r="H134" i="1" a="1"/>
  <c r="H134" i="1" s="1"/>
  <c r="G135" i="1" a="1"/>
  <c r="G135" i="1" s="1"/>
  <c r="H135" i="1" a="1"/>
  <c r="H135" i="1" s="1"/>
  <c r="G136" i="1" a="1"/>
  <c r="G136" i="1" s="1"/>
  <c r="H136" i="1" a="1"/>
  <c r="H136" i="1" s="1"/>
  <c r="G137" i="1" a="1"/>
  <c r="G137" i="1" s="1"/>
  <c r="H137" i="1" a="1"/>
  <c r="H137" i="1" s="1"/>
  <c r="H114" i="1" a="1"/>
  <c r="H114" i="1" s="1"/>
  <c r="G114" i="1" a="1"/>
  <c r="G114" i="1" s="1"/>
  <c r="AD113" i="1"/>
  <c r="AG113" i="1"/>
  <c r="AG112" i="1" a="1"/>
  <c r="AG112" i="1" s="1"/>
  <c r="AF112" i="1" a="1"/>
  <c r="AF112" i="1" s="1"/>
  <c r="AG111" i="1" a="1"/>
  <c r="AG111" i="1" s="1"/>
  <c r="AF111" i="1" a="1"/>
  <c r="AF111" i="1" s="1"/>
  <c r="AG110" i="1" a="1"/>
  <c r="AG110" i="1" s="1"/>
  <c r="AF110" i="1" a="1"/>
  <c r="AF110" i="1" s="1"/>
  <c r="AG109" i="1" a="1"/>
  <c r="AG109" i="1" s="1"/>
  <c r="AF109" i="1" a="1"/>
  <c r="AF109" i="1" s="1"/>
  <c r="AG108" i="1" a="1"/>
  <c r="AG108" i="1" s="1"/>
  <c r="AF108" i="1" a="1"/>
  <c r="AF108" i="1" s="1"/>
  <c r="AG107" i="1" a="1"/>
  <c r="AG107" i="1" s="1"/>
  <c r="AF107" i="1" a="1"/>
  <c r="AF107" i="1" s="1"/>
  <c r="AG106" i="1" a="1"/>
  <c r="AG106" i="1" s="1"/>
  <c r="AF106" i="1" a="1"/>
  <c r="AF106" i="1" s="1"/>
  <c r="AG105" i="1" a="1"/>
  <c r="AG105" i="1" s="1"/>
  <c r="AF105" i="1" a="1"/>
  <c r="AF105" i="1" s="1"/>
  <c r="AG104" i="1" a="1"/>
  <c r="AG104" i="1" s="1"/>
  <c r="AF104" i="1" a="1"/>
  <c r="AF104" i="1" s="1"/>
  <c r="AG103" i="1" a="1"/>
  <c r="AG103" i="1" s="1"/>
  <c r="AF103" i="1" a="1"/>
  <c r="AF103" i="1" s="1"/>
  <c r="AG102" i="1" a="1"/>
  <c r="AG102" i="1" s="1"/>
  <c r="AF102" i="1" a="1"/>
  <c r="AF102" i="1" s="1"/>
  <c r="AG101" i="1" a="1"/>
  <c r="AG101" i="1" s="1"/>
  <c r="AF101" i="1" a="1"/>
  <c r="AF101" i="1" s="1"/>
  <c r="AG100" i="1" a="1"/>
  <c r="AG100" i="1" s="1"/>
  <c r="AF100" i="1" a="1"/>
  <c r="AF100" i="1" s="1"/>
  <c r="AG99" i="1" a="1"/>
  <c r="AG99" i="1" s="1"/>
  <c r="AF99" i="1" a="1"/>
  <c r="AF99" i="1" s="1"/>
  <c r="AE112" i="1" a="1"/>
  <c r="AE112" i="1" s="1"/>
  <c r="AD112" i="1" a="1"/>
  <c r="AD112" i="1" s="1"/>
  <c r="AE111" i="1" a="1"/>
  <c r="AE111" i="1" s="1"/>
  <c r="AD111" i="1" a="1"/>
  <c r="AD111" i="1" s="1"/>
  <c r="AE110" i="1" a="1"/>
  <c r="AE110" i="1" s="1"/>
  <c r="AD110" i="1" a="1"/>
  <c r="AD110" i="1" s="1"/>
  <c r="AE109" i="1" a="1"/>
  <c r="AE109" i="1" s="1"/>
  <c r="AD109" i="1" a="1"/>
  <c r="AD109" i="1" s="1"/>
  <c r="AE108" i="1" a="1"/>
  <c r="AE108" i="1" s="1"/>
  <c r="AD108" i="1" a="1"/>
  <c r="AD108" i="1" s="1"/>
  <c r="AE107" i="1" a="1"/>
  <c r="AE107" i="1" s="1"/>
  <c r="AD107" i="1" a="1"/>
  <c r="AD107" i="1" s="1"/>
  <c r="AE106" i="1" a="1"/>
  <c r="AE106" i="1" s="1"/>
  <c r="AD106" i="1" a="1"/>
  <c r="AD106" i="1" s="1"/>
  <c r="AE105" i="1" a="1"/>
  <c r="AE105" i="1" s="1"/>
  <c r="AD105" i="1" a="1"/>
  <c r="AD105" i="1" s="1"/>
  <c r="AE104" i="1" a="1"/>
  <c r="AE104" i="1" s="1"/>
  <c r="AD104" i="1" a="1"/>
  <c r="AD104" i="1" s="1"/>
  <c r="AE103" i="1" a="1"/>
  <c r="AE103" i="1" s="1"/>
  <c r="AD103" i="1" a="1"/>
  <c r="AD103" i="1" s="1"/>
  <c r="AE102" i="1" a="1"/>
  <c r="AE102" i="1" s="1"/>
  <c r="AD102" i="1" a="1"/>
  <c r="AD102" i="1" s="1"/>
  <c r="AE101" i="1" a="1"/>
  <c r="AE101" i="1" s="1"/>
  <c r="AD101" i="1" a="1"/>
  <c r="AD101" i="1" s="1"/>
  <c r="AE100" i="1" a="1"/>
  <c r="AE100" i="1" s="1"/>
  <c r="AD100" i="1" a="1"/>
  <c r="AD100" i="1" s="1"/>
  <c r="AE99" i="1" a="1"/>
  <c r="AE99" i="1" s="1"/>
  <c r="AD99" i="1" a="1"/>
  <c r="AD99" i="1" s="1"/>
  <c r="AC112" i="1" a="1"/>
  <c r="AC112" i="1" s="1"/>
  <c r="AB112" i="1" a="1"/>
  <c r="AB112" i="1" s="1"/>
  <c r="AC111" i="1" a="1"/>
  <c r="AC111" i="1" s="1"/>
  <c r="AB111" i="1" a="1"/>
  <c r="AB111" i="1" s="1"/>
  <c r="AC110" i="1" a="1"/>
  <c r="AC110" i="1" s="1"/>
  <c r="AB110" i="1" a="1"/>
  <c r="AB110" i="1" s="1"/>
  <c r="AC109" i="1" a="1"/>
  <c r="AC109" i="1" s="1"/>
  <c r="AB109" i="1" a="1"/>
  <c r="AB109" i="1" s="1"/>
  <c r="AC108" i="1" a="1"/>
  <c r="AC108" i="1" s="1"/>
  <c r="AB108" i="1" a="1"/>
  <c r="AB108" i="1" s="1"/>
  <c r="AC107" i="1" a="1"/>
  <c r="AC107" i="1" s="1"/>
  <c r="AB107" i="1" a="1"/>
  <c r="AB107" i="1" s="1"/>
  <c r="AC106" i="1" a="1"/>
  <c r="AC106" i="1" s="1"/>
  <c r="AB106" i="1" a="1"/>
  <c r="AB106" i="1" s="1"/>
  <c r="AC105" i="1" a="1"/>
  <c r="AC105" i="1" s="1"/>
  <c r="AB105" i="1" a="1"/>
  <c r="AB105" i="1" s="1"/>
  <c r="AC104" i="1" a="1"/>
  <c r="AC104" i="1" s="1"/>
  <c r="AB104" i="1" a="1"/>
  <c r="AB104" i="1" s="1"/>
  <c r="AC103" i="1" a="1"/>
  <c r="AC103" i="1" s="1"/>
  <c r="AB103" i="1" a="1"/>
  <c r="AB103" i="1" s="1"/>
  <c r="AC102" i="1" a="1"/>
  <c r="AC102" i="1" s="1"/>
  <c r="AB102" i="1" a="1"/>
  <c r="AB102" i="1" s="1"/>
  <c r="AC101" i="1" a="1"/>
  <c r="AC101" i="1" s="1"/>
  <c r="AB101" i="1" a="1"/>
  <c r="AB101" i="1" s="1"/>
  <c r="AC100" i="1" a="1"/>
  <c r="AC100" i="1" s="1"/>
  <c r="AB100" i="1" a="1"/>
  <c r="AB100" i="1" s="1"/>
  <c r="AC99" i="1" a="1"/>
  <c r="AC99" i="1" s="1"/>
  <c r="AB99" i="1" a="1"/>
  <c r="AB99" i="1" s="1"/>
  <c r="Z112" i="1" a="1"/>
  <c r="Z112" i="1" s="1"/>
  <c r="Y112" i="1" a="1"/>
  <c r="Y112" i="1" s="1"/>
  <c r="Z111" i="1" a="1"/>
  <c r="Z111" i="1" s="1"/>
  <c r="Y111" i="1" a="1"/>
  <c r="Y111" i="1" s="1"/>
  <c r="Z110" i="1" a="1"/>
  <c r="Z110" i="1" s="1"/>
  <c r="Y110" i="1" a="1"/>
  <c r="Y110" i="1" s="1"/>
  <c r="Z109" i="1" a="1"/>
  <c r="Z109" i="1" s="1"/>
  <c r="Y109" i="1" a="1"/>
  <c r="Y109" i="1" s="1"/>
  <c r="Z108" i="1" a="1"/>
  <c r="Z108" i="1" s="1"/>
  <c r="Y108" i="1" a="1"/>
  <c r="Y108" i="1" s="1"/>
  <c r="Z107" i="1" a="1"/>
  <c r="Z107" i="1" s="1"/>
  <c r="Y107" i="1" a="1"/>
  <c r="Y107" i="1" s="1"/>
  <c r="Z106" i="1" a="1"/>
  <c r="Z106" i="1" s="1"/>
  <c r="Y106" i="1" a="1"/>
  <c r="Y106" i="1" s="1"/>
  <c r="Z105" i="1" a="1"/>
  <c r="Z105" i="1" s="1"/>
  <c r="Y105" i="1" a="1"/>
  <c r="Y105" i="1" s="1"/>
  <c r="Z104" i="1" a="1"/>
  <c r="Z104" i="1" s="1"/>
  <c r="Y104" i="1" a="1"/>
  <c r="Y104" i="1" s="1"/>
  <c r="Z103" i="1" a="1"/>
  <c r="Z103" i="1" s="1"/>
  <c r="Y103" i="1" a="1"/>
  <c r="Y103" i="1" s="1"/>
  <c r="Z102" i="1" a="1"/>
  <c r="Z102" i="1" s="1"/>
  <c r="Y102" i="1" a="1"/>
  <c r="Y102" i="1" s="1"/>
  <c r="Z101" i="1" a="1"/>
  <c r="Z101" i="1" s="1"/>
  <c r="Y101" i="1" a="1"/>
  <c r="Y101" i="1" s="1"/>
  <c r="Z100" i="1" a="1"/>
  <c r="Z100" i="1" s="1"/>
  <c r="Y100" i="1" a="1"/>
  <c r="Y100" i="1" s="1"/>
  <c r="Z99" i="1" a="1"/>
  <c r="Z99" i="1" s="1"/>
  <c r="Y99" i="1" a="1"/>
  <c r="Y99" i="1" s="1"/>
  <c r="X112" i="1" a="1"/>
  <c r="X112" i="1" s="1"/>
  <c r="W112" i="1" a="1"/>
  <c r="W112" i="1" s="1"/>
  <c r="X111" i="1" a="1"/>
  <c r="X111" i="1" s="1"/>
  <c r="W111" i="1" a="1"/>
  <c r="W111" i="1" s="1"/>
  <c r="X110" i="1" a="1"/>
  <c r="X110" i="1" s="1"/>
  <c r="W110" i="1" a="1"/>
  <c r="W110" i="1" s="1"/>
  <c r="X109" i="1" a="1"/>
  <c r="X109" i="1" s="1"/>
  <c r="W109" i="1" a="1"/>
  <c r="W109" i="1" s="1"/>
  <c r="X108" i="1" a="1"/>
  <c r="X108" i="1" s="1"/>
  <c r="W108" i="1" a="1"/>
  <c r="W108" i="1" s="1"/>
  <c r="X107" i="1" a="1"/>
  <c r="X107" i="1" s="1"/>
  <c r="W107" i="1" a="1"/>
  <c r="W107" i="1" s="1"/>
  <c r="X106" i="1" a="1"/>
  <c r="X106" i="1" s="1"/>
  <c r="W106" i="1" a="1"/>
  <c r="W106" i="1" s="1"/>
  <c r="X105" i="1" a="1"/>
  <c r="X105" i="1" s="1"/>
  <c r="W105" i="1" a="1"/>
  <c r="W105" i="1" s="1"/>
  <c r="X104" i="1" a="1"/>
  <c r="X104" i="1" s="1"/>
  <c r="W104" i="1" a="1"/>
  <c r="W104" i="1" s="1"/>
  <c r="X103" i="1" a="1"/>
  <c r="X103" i="1" s="1"/>
  <c r="W103" i="1" a="1"/>
  <c r="W103" i="1" s="1"/>
  <c r="X102" i="1" a="1"/>
  <c r="X102" i="1" s="1"/>
  <c r="W102" i="1" a="1"/>
  <c r="W102" i="1" s="1"/>
  <c r="X101" i="1" a="1"/>
  <c r="X101" i="1" s="1"/>
  <c r="W101" i="1" a="1"/>
  <c r="W101" i="1" s="1"/>
  <c r="X100" i="1" a="1"/>
  <c r="X100" i="1" s="1"/>
  <c r="W100" i="1" a="1"/>
  <c r="W100" i="1" s="1"/>
  <c r="X99" i="1" a="1"/>
  <c r="X99" i="1" s="1"/>
  <c r="W99" i="1" a="1"/>
  <c r="W99" i="1" s="1"/>
  <c r="V112" i="1" a="1"/>
  <c r="V112" i="1" s="1"/>
  <c r="U112" i="1" a="1"/>
  <c r="U112" i="1" s="1"/>
  <c r="V111" i="1" a="1"/>
  <c r="V111" i="1" s="1"/>
  <c r="U111" i="1" a="1"/>
  <c r="U111" i="1" s="1"/>
  <c r="V110" i="1" a="1"/>
  <c r="V110" i="1" s="1"/>
  <c r="U110" i="1" a="1"/>
  <c r="U110" i="1" s="1"/>
  <c r="V109" i="1" a="1"/>
  <c r="V109" i="1" s="1"/>
  <c r="U109" i="1" a="1"/>
  <c r="U109" i="1" s="1"/>
  <c r="V108" i="1" a="1"/>
  <c r="V108" i="1" s="1"/>
  <c r="U108" i="1" a="1"/>
  <c r="U108" i="1" s="1"/>
  <c r="V107" i="1" a="1"/>
  <c r="V107" i="1" s="1"/>
  <c r="U107" i="1" a="1"/>
  <c r="U107" i="1" s="1"/>
  <c r="V106" i="1" a="1"/>
  <c r="V106" i="1" s="1"/>
  <c r="U106" i="1" a="1"/>
  <c r="U106" i="1" s="1"/>
  <c r="V105" i="1" a="1"/>
  <c r="V105" i="1" s="1"/>
  <c r="U105" i="1" a="1"/>
  <c r="U105" i="1" s="1"/>
  <c r="V104" i="1" a="1"/>
  <c r="V104" i="1" s="1"/>
  <c r="U104" i="1" a="1"/>
  <c r="U104" i="1" s="1"/>
  <c r="V103" i="1" a="1"/>
  <c r="V103" i="1" s="1"/>
  <c r="U103" i="1" a="1"/>
  <c r="U103" i="1" s="1"/>
  <c r="V102" i="1" a="1"/>
  <c r="V102" i="1" s="1"/>
  <c r="U102" i="1" a="1"/>
  <c r="U102" i="1" s="1"/>
  <c r="V101" i="1" a="1"/>
  <c r="V101" i="1" s="1"/>
  <c r="U101" i="1" a="1"/>
  <c r="U101" i="1" s="1"/>
  <c r="V100" i="1" a="1"/>
  <c r="V100" i="1" s="1"/>
  <c r="U100" i="1" a="1"/>
  <c r="U100" i="1" s="1"/>
  <c r="V99" i="1" a="1"/>
  <c r="V99" i="1" s="1"/>
  <c r="U99" i="1" a="1"/>
  <c r="U99" i="1" s="1"/>
  <c r="S112" i="1" a="1"/>
  <c r="S112" i="1" s="1"/>
  <c r="R112" i="1" a="1"/>
  <c r="R112" i="1" s="1"/>
  <c r="S111" i="1" a="1"/>
  <c r="S111" i="1" s="1"/>
  <c r="R111" i="1" a="1"/>
  <c r="R111" i="1" s="1"/>
  <c r="S110" i="1" a="1"/>
  <c r="S110" i="1" s="1"/>
  <c r="R110" i="1" a="1"/>
  <c r="R110" i="1" s="1"/>
  <c r="S109" i="1" a="1"/>
  <c r="S109" i="1" s="1"/>
  <c r="R109" i="1" a="1"/>
  <c r="R109" i="1" s="1"/>
  <c r="S108" i="1" a="1"/>
  <c r="S108" i="1" s="1"/>
  <c r="R108" i="1" a="1"/>
  <c r="R108" i="1" s="1"/>
  <c r="S107" i="1" a="1"/>
  <c r="S107" i="1" s="1"/>
  <c r="R107" i="1" a="1"/>
  <c r="R107" i="1" s="1"/>
  <c r="S106" i="1" a="1"/>
  <c r="S106" i="1" s="1"/>
  <c r="R106" i="1" a="1"/>
  <c r="R106" i="1" s="1"/>
  <c r="S105" i="1" a="1"/>
  <c r="S105" i="1" s="1"/>
  <c r="R105" i="1" a="1"/>
  <c r="R105" i="1" s="1"/>
  <c r="S104" i="1" a="1"/>
  <c r="S104" i="1" s="1"/>
  <c r="R104" i="1" a="1"/>
  <c r="R104" i="1" s="1"/>
  <c r="S103" i="1" a="1"/>
  <c r="S103" i="1" s="1"/>
  <c r="R103" i="1" a="1"/>
  <c r="R103" i="1" s="1"/>
  <c r="S102" i="1" a="1"/>
  <c r="S102" i="1" s="1"/>
  <c r="R102" i="1" a="1"/>
  <c r="R102" i="1" s="1"/>
  <c r="S101" i="1" a="1"/>
  <c r="S101" i="1" s="1"/>
  <c r="R101" i="1" a="1"/>
  <c r="R101" i="1" s="1"/>
  <c r="S100" i="1" a="1"/>
  <c r="S100" i="1" s="1"/>
  <c r="R100" i="1" a="1"/>
  <c r="R100" i="1" s="1"/>
  <c r="S99" i="1" a="1"/>
  <c r="S99" i="1" s="1"/>
  <c r="R99" i="1" a="1"/>
  <c r="R99" i="1" s="1"/>
  <c r="Q112" i="1" a="1"/>
  <c r="Q112" i="1" s="1"/>
  <c r="P112" i="1" a="1"/>
  <c r="P112" i="1" s="1"/>
  <c r="Q111" i="1" a="1"/>
  <c r="Q111" i="1" s="1"/>
  <c r="P111" i="1" a="1"/>
  <c r="P111" i="1" s="1"/>
  <c r="Q110" i="1" a="1"/>
  <c r="Q110" i="1" s="1"/>
  <c r="P110" i="1" a="1"/>
  <c r="P110" i="1" s="1"/>
  <c r="Q109" i="1" a="1"/>
  <c r="Q109" i="1" s="1"/>
  <c r="P109" i="1" a="1"/>
  <c r="P109" i="1" s="1"/>
  <c r="Q108" i="1" a="1"/>
  <c r="Q108" i="1" s="1"/>
  <c r="P108" i="1" a="1"/>
  <c r="P108" i="1" s="1"/>
  <c r="Q107" i="1" a="1"/>
  <c r="Q107" i="1" s="1"/>
  <c r="P107" i="1" a="1"/>
  <c r="P107" i="1" s="1"/>
  <c r="Q106" i="1" a="1"/>
  <c r="Q106" i="1" s="1"/>
  <c r="P106" i="1" a="1"/>
  <c r="P106" i="1" s="1"/>
  <c r="Q105" i="1" a="1"/>
  <c r="Q105" i="1" s="1"/>
  <c r="P105" i="1" a="1"/>
  <c r="P105" i="1" s="1"/>
  <c r="Q104" i="1" a="1"/>
  <c r="Q104" i="1" s="1"/>
  <c r="P104" i="1" a="1"/>
  <c r="P104" i="1" s="1"/>
  <c r="Q103" i="1" a="1"/>
  <c r="Q103" i="1" s="1"/>
  <c r="P103" i="1" a="1"/>
  <c r="P103" i="1" s="1"/>
  <c r="Q102" i="1" a="1"/>
  <c r="Q102" i="1" s="1"/>
  <c r="P102" i="1" a="1"/>
  <c r="P102" i="1" s="1"/>
  <c r="Q101" i="1" a="1"/>
  <c r="Q101" i="1" s="1"/>
  <c r="P101" i="1" a="1"/>
  <c r="P101" i="1" s="1"/>
  <c r="Q100" i="1" a="1"/>
  <c r="Q100" i="1" s="1"/>
  <c r="P100" i="1" a="1"/>
  <c r="P100" i="1" s="1"/>
  <c r="Q99" i="1" a="1"/>
  <c r="Q99" i="1" s="1"/>
  <c r="P99" i="1" a="1"/>
  <c r="P99" i="1" s="1"/>
  <c r="O112" i="1" a="1"/>
  <c r="O112" i="1" s="1"/>
  <c r="N112" i="1" a="1"/>
  <c r="N112" i="1" s="1"/>
  <c r="O111" i="1" a="1"/>
  <c r="O111" i="1" s="1"/>
  <c r="N111" i="1" a="1"/>
  <c r="N111" i="1" s="1"/>
  <c r="O110" i="1" a="1"/>
  <c r="O110" i="1" s="1"/>
  <c r="N110" i="1" a="1"/>
  <c r="N110" i="1" s="1"/>
  <c r="O109" i="1" a="1"/>
  <c r="O109" i="1" s="1"/>
  <c r="N109" i="1" a="1"/>
  <c r="N109" i="1" s="1"/>
  <c r="O108" i="1" a="1"/>
  <c r="O108" i="1" s="1"/>
  <c r="N108" i="1" a="1"/>
  <c r="N108" i="1" s="1"/>
  <c r="O107" i="1" a="1"/>
  <c r="O107" i="1" s="1"/>
  <c r="N107" i="1" a="1"/>
  <c r="N107" i="1" s="1"/>
  <c r="O106" i="1" a="1"/>
  <c r="O106" i="1" s="1"/>
  <c r="N106" i="1" a="1"/>
  <c r="N106" i="1" s="1"/>
  <c r="O105" i="1" a="1"/>
  <c r="O105" i="1" s="1"/>
  <c r="N105" i="1" a="1"/>
  <c r="N105" i="1" s="1"/>
  <c r="O104" i="1" a="1"/>
  <c r="O104" i="1" s="1"/>
  <c r="N104" i="1" a="1"/>
  <c r="N104" i="1" s="1"/>
  <c r="O103" i="1" a="1"/>
  <c r="O103" i="1" s="1"/>
  <c r="N103" i="1" a="1"/>
  <c r="N103" i="1" s="1"/>
  <c r="O102" i="1" a="1"/>
  <c r="O102" i="1" s="1"/>
  <c r="N102" i="1" a="1"/>
  <c r="N102" i="1" s="1"/>
  <c r="O101" i="1" a="1"/>
  <c r="O101" i="1" s="1"/>
  <c r="N101" i="1" a="1"/>
  <c r="N101" i="1" s="1"/>
  <c r="O100" i="1" a="1"/>
  <c r="O100" i="1" s="1"/>
  <c r="N100" i="1" a="1"/>
  <c r="N100" i="1" s="1"/>
  <c r="O99" i="1" a="1"/>
  <c r="O99" i="1" s="1"/>
  <c r="N99" i="1" a="1"/>
  <c r="N99" i="1" s="1"/>
  <c r="L112" i="1" a="1"/>
  <c r="L112" i="1" s="1"/>
  <c r="K112" i="1" a="1"/>
  <c r="K112" i="1" s="1"/>
  <c r="L111" i="1" a="1"/>
  <c r="L111" i="1" s="1"/>
  <c r="K111" i="1" a="1"/>
  <c r="K111" i="1" s="1"/>
  <c r="L110" i="1" a="1"/>
  <c r="L110" i="1" s="1"/>
  <c r="K110" i="1" a="1"/>
  <c r="K110" i="1" s="1"/>
  <c r="L109" i="1" a="1"/>
  <c r="L109" i="1" s="1"/>
  <c r="K109" i="1" a="1"/>
  <c r="K109" i="1" s="1"/>
  <c r="L108" i="1" a="1"/>
  <c r="L108" i="1" s="1"/>
  <c r="K108" i="1" a="1"/>
  <c r="K108" i="1" s="1"/>
  <c r="L107" i="1" a="1"/>
  <c r="L107" i="1" s="1"/>
  <c r="K107" i="1" a="1"/>
  <c r="K107" i="1" s="1"/>
  <c r="L106" i="1" a="1"/>
  <c r="L106" i="1" s="1"/>
  <c r="K106" i="1" a="1"/>
  <c r="K106" i="1" s="1"/>
  <c r="L105" i="1" a="1"/>
  <c r="L105" i="1" s="1"/>
  <c r="K105" i="1" a="1"/>
  <c r="K105" i="1" s="1"/>
  <c r="L104" i="1" a="1"/>
  <c r="L104" i="1" s="1"/>
  <c r="K104" i="1" a="1"/>
  <c r="K104" i="1" s="1"/>
  <c r="L103" i="1" a="1"/>
  <c r="L103" i="1" s="1"/>
  <c r="K103" i="1" a="1"/>
  <c r="K103" i="1" s="1"/>
  <c r="L102" i="1" a="1"/>
  <c r="L102" i="1" s="1"/>
  <c r="K102" i="1" a="1"/>
  <c r="K102" i="1" s="1"/>
  <c r="L101" i="1" a="1"/>
  <c r="L101" i="1" s="1"/>
  <c r="K101" i="1" a="1"/>
  <c r="K101" i="1" s="1"/>
  <c r="L100" i="1" a="1"/>
  <c r="L100" i="1" s="1"/>
  <c r="K100" i="1" a="1"/>
  <c r="K100" i="1" s="1"/>
  <c r="L99" i="1" a="1"/>
  <c r="L99" i="1" s="1"/>
  <c r="K99" i="1" a="1"/>
  <c r="K99" i="1" s="1"/>
  <c r="J112" i="1" a="1"/>
  <c r="J112" i="1" s="1"/>
  <c r="I112" i="1" a="1"/>
  <c r="I112" i="1" s="1"/>
  <c r="J111" i="1" a="1"/>
  <c r="J111" i="1" s="1"/>
  <c r="I111" i="1" a="1"/>
  <c r="I111" i="1" s="1"/>
  <c r="J110" i="1" a="1"/>
  <c r="J110" i="1" s="1"/>
  <c r="I110" i="1" a="1"/>
  <c r="I110" i="1" s="1"/>
  <c r="J109" i="1" a="1"/>
  <c r="J109" i="1" s="1"/>
  <c r="I109" i="1" a="1"/>
  <c r="I109" i="1" s="1"/>
  <c r="J108" i="1" a="1"/>
  <c r="J108" i="1" s="1"/>
  <c r="I108" i="1" a="1"/>
  <c r="I108" i="1" s="1"/>
  <c r="J107" i="1" a="1"/>
  <c r="J107" i="1" s="1"/>
  <c r="I107" i="1" a="1"/>
  <c r="I107" i="1" s="1"/>
  <c r="J106" i="1" a="1"/>
  <c r="J106" i="1" s="1"/>
  <c r="I106" i="1" a="1"/>
  <c r="I106" i="1" s="1"/>
  <c r="J105" i="1" a="1"/>
  <c r="J105" i="1" s="1"/>
  <c r="I105" i="1" a="1"/>
  <c r="I105" i="1" s="1"/>
  <c r="J104" i="1" a="1"/>
  <c r="J104" i="1" s="1"/>
  <c r="I104" i="1" a="1"/>
  <c r="I104" i="1" s="1"/>
  <c r="J103" i="1" a="1"/>
  <c r="J103" i="1" s="1"/>
  <c r="I103" i="1" a="1"/>
  <c r="I103" i="1" s="1"/>
  <c r="J102" i="1" a="1"/>
  <c r="J102" i="1" s="1"/>
  <c r="I102" i="1" a="1"/>
  <c r="I102" i="1" s="1"/>
  <c r="J101" i="1" a="1"/>
  <c r="J101" i="1" s="1"/>
  <c r="I101" i="1" a="1"/>
  <c r="I101" i="1" s="1"/>
  <c r="J100" i="1" a="1"/>
  <c r="J100" i="1" s="1"/>
  <c r="I100" i="1" a="1"/>
  <c r="I100" i="1" s="1"/>
  <c r="J99" i="1" a="1"/>
  <c r="J99" i="1" s="1"/>
  <c r="I99" i="1" a="1"/>
  <c r="I99" i="1" s="1"/>
  <c r="G100" i="1" a="1"/>
  <c r="G100" i="1" s="1"/>
  <c r="H100" i="1" a="1"/>
  <c r="H100" i="1" s="1"/>
  <c r="G101" i="1" a="1"/>
  <c r="G101" i="1" s="1"/>
  <c r="H101" i="1" a="1"/>
  <c r="H101" i="1" s="1"/>
  <c r="G102" i="1" a="1"/>
  <c r="G102" i="1" s="1"/>
  <c r="H102" i="1" a="1"/>
  <c r="H102" i="1" s="1"/>
  <c r="G103" i="1" a="1"/>
  <c r="G103" i="1" s="1"/>
  <c r="H103" i="1" a="1"/>
  <c r="H103" i="1" s="1"/>
  <c r="G104" i="1" a="1"/>
  <c r="G104" i="1" s="1"/>
  <c r="H104" i="1" a="1"/>
  <c r="H104" i="1" s="1"/>
  <c r="G105" i="1" a="1"/>
  <c r="G105" i="1" s="1"/>
  <c r="H105" i="1" a="1"/>
  <c r="H105" i="1" s="1"/>
  <c r="G106" i="1" a="1"/>
  <c r="G106" i="1" s="1"/>
  <c r="H106" i="1" a="1"/>
  <c r="H106" i="1" s="1"/>
  <c r="G107" i="1" a="1"/>
  <c r="G107" i="1" s="1"/>
  <c r="H107" i="1" a="1"/>
  <c r="H107" i="1" s="1"/>
  <c r="G108" i="1" a="1"/>
  <c r="G108" i="1" s="1"/>
  <c r="H108" i="1" a="1"/>
  <c r="H108" i="1" s="1"/>
  <c r="G109" i="1" a="1"/>
  <c r="G109" i="1" s="1"/>
  <c r="H109" i="1" a="1"/>
  <c r="H109" i="1" s="1"/>
  <c r="G110" i="1" a="1"/>
  <c r="G110" i="1" s="1"/>
  <c r="H110" i="1" a="1"/>
  <c r="H110" i="1" s="1"/>
  <c r="G111" i="1" a="1"/>
  <c r="G111" i="1" s="1"/>
  <c r="H111" i="1" a="1"/>
  <c r="H111" i="1" s="1"/>
  <c r="G112" i="1" a="1"/>
  <c r="G112" i="1" s="1"/>
  <c r="H112" i="1" a="1"/>
  <c r="H112" i="1" s="1"/>
  <c r="H99" i="1" a="1"/>
  <c r="H99" i="1" s="1"/>
  <c r="G99" i="1" a="1"/>
  <c r="G99" i="1" s="1"/>
  <c r="AG97" i="1" a="1"/>
  <c r="AG97" i="1" s="1"/>
  <c r="AF97" i="1" a="1"/>
  <c r="AF97" i="1" s="1"/>
  <c r="AG96" i="1" a="1"/>
  <c r="AG96" i="1" s="1"/>
  <c r="AF96" i="1" a="1"/>
  <c r="AF96" i="1" s="1"/>
  <c r="AG95" i="1" a="1"/>
  <c r="AG95" i="1" s="1"/>
  <c r="AF95" i="1" a="1"/>
  <c r="AF95" i="1" s="1"/>
  <c r="AG94" i="1" a="1"/>
  <c r="AG94" i="1" s="1"/>
  <c r="AF94" i="1" a="1"/>
  <c r="AF94" i="1" s="1"/>
  <c r="AG93" i="1" a="1"/>
  <c r="AG93" i="1" s="1"/>
  <c r="AF93" i="1" a="1"/>
  <c r="AF93" i="1" s="1"/>
  <c r="AG92" i="1" a="1"/>
  <c r="AG92" i="1" s="1"/>
  <c r="AF92" i="1" a="1"/>
  <c r="AF92" i="1" s="1"/>
  <c r="AG91" i="1" a="1"/>
  <c r="AG91" i="1" s="1"/>
  <c r="AF91" i="1" a="1"/>
  <c r="AF91" i="1" s="1"/>
  <c r="AG90" i="1" a="1"/>
  <c r="AG90" i="1" s="1"/>
  <c r="AF90" i="1" a="1"/>
  <c r="AF90" i="1" s="1"/>
  <c r="AG89" i="1" a="1"/>
  <c r="AG89" i="1" s="1"/>
  <c r="AF89" i="1" a="1"/>
  <c r="AF89" i="1" s="1"/>
  <c r="AG88" i="1" a="1"/>
  <c r="AG88" i="1" s="1"/>
  <c r="AF88" i="1" a="1"/>
  <c r="AF88" i="1" s="1"/>
  <c r="AG87" i="1" a="1"/>
  <c r="AG87" i="1" s="1"/>
  <c r="AF87" i="1" a="1"/>
  <c r="AF87" i="1" s="1"/>
  <c r="AE97" i="1" a="1"/>
  <c r="AE97" i="1" s="1"/>
  <c r="AD97" i="1" a="1"/>
  <c r="AD97" i="1" s="1"/>
  <c r="AE96" i="1" a="1"/>
  <c r="AE96" i="1" s="1"/>
  <c r="AD96" i="1" a="1"/>
  <c r="AD96" i="1" s="1"/>
  <c r="AE95" i="1" a="1"/>
  <c r="AE95" i="1" s="1"/>
  <c r="AD95" i="1" a="1"/>
  <c r="AD95" i="1" s="1"/>
  <c r="AE94" i="1" a="1"/>
  <c r="AE94" i="1" s="1"/>
  <c r="AD94" i="1" a="1"/>
  <c r="AD94" i="1" s="1"/>
  <c r="AE93" i="1" a="1"/>
  <c r="AE93" i="1" s="1"/>
  <c r="AD93" i="1" a="1"/>
  <c r="AD93" i="1" s="1"/>
  <c r="AE92" i="1" a="1"/>
  <c r="AE92" i="1" s="1"/>
  <c r="AD92" i="1" a="1"/>
  <c r="AD92" i="1" s="1"/>
  <c r="AE91" i="1" a="1"/>
  <c r="AE91" i="1" s="1"/>
  <c r="AD91" i="1" a="1"/>
  <c r="AD91" i="1" s="1"/>
  <c r="AE90" i="1" a="1"/>
  <c r="AE90" i="1" s="1"/>
  <c r="AD90" i="1" a="1"/>
  <c r="AD90" i="1" s="1"/>
  <c r="AE89" i="1" a="1"/>
  <c r="AE89" i="1" s="1"/>
  <c r="AD89" i="1" a="1"/>
  <c r="AD89" i="1" s="1"/>
  <c r="AE88" i="1" a="1"/>
  <c r="AE88" i="1" s="1"/>
  <c r="AD88" i="1" a="1"/>
  <c r="AD88" i="1" s="1"/>
  <c r="AE87" i="1" a="1"/>
  <c r="AE87" i="1" s="1"/>
  <c r="AD87" i="1" a="1"/>
  <c r="AD87" i="1" s="1"/>
  <c r="AC97" i="1" a="1"/>
  <c r="AC97" i="1" s="1"/>
  <c r="AB97" i="1" a="1"/>
  <c r="AB97" i="1" s="1"/>
  <c r="AC96" i="1" a="1"/>
  <c r="AC96" i="1" s="1"/>
  <c r="AB96" i="1" a="1"/>
  <c r="AB96" i="1" s="1"/>
  <c r="AC95" i="1" a="1"/>
  <c r="AC95" i="1" s="1"/>
  <c r="AB95" i="1" a="1"/>
  <c r="AB95" i="1" s="1"/>
  <c r="AC94" i="1" a="1"/>
  <c r="AC94" i="1" s="1"/>
  <c r="AB94" i="1" a="1"/>
  <c r="AB94" i="1" s="1"/>
  <c r="AC93" i="1" a="1"/>
  <c r="AC93" i="1" s="1"/>
  <c r="AB93" i="1" a="1"/>
  <c r="AB93" i="1" s="1"/>
  <c r="AC92" i="1" a="1"/>
  <c r="AC92" i="1" s="1"/>
  <c r="AB92" i="1" a="1"/>
  <c r="AB92" i="1" s="1"/>
  <c r="AC91" i="1" a="1"/>
  <c r="AC91" i="1" s="1"/>
  <c r="AB91" i="1" a="1"/>
  <c r="AB91" i="1" s="1"/>
  <c r="AC90" i="1" a="1"/>
  <c r="AC90" i="1" s="1"/>
  <c r="AB90" i="1" a="1"/>
  <c r="AB90" i="1" s="1"/>
  <c r="AC89" i="1" a="1"/>
  <c r="AC89" i="1" s="1"/>
  <c r="AB89" i="1" a="1"/>
  <c r="AB89" i="1" s="1"/>
  <c r="AC88" i="1" a="1"/>
  <c r="AC88" i="1" s="1"/>
  <c r="AB88" i="1" a="1"/>
  <c r="AB88" i="1" s="1"/>
  <c r="AC87" i="1" a="1"/>
  <c r="AC87" i="1" s="1"/>
  <c r="AB87" i="1" a="1"/>
  <c r="AB87" i="1" s="1"/>
  <c r="Z97" i="1" a="1"/>
  <c r="Z97" i="1" s="1"/>
  <c r="Y97" i="1" a="1"/>
  <c r="Y97" i="1" s="1"/>
  <c r="Z96" i="1" a="1"/>
  <c r="Z96" i="1" s="1"/>
  <c r="Y96" i="1" a="1"/>
  <c r="Y96" i="1" s="1"/>
  <c r="Z95" i="1" a="1"/>
  <c r="Z95" i="1" s="1"/>
  <c r="Y95" i="1" a="1"/>
  <c r="Y95" i="1" s="1"/>
  <c r="Z94" i="1" a="1"/>
  <c r="Z94" i="1" s="1"/>
  <c r="Y94" i="1" a="1"/>
  <c r="Y94" i="1" s="1"/>
  <c r="Z93" i="1" a="1"/>
  <c r="Z93" i="1" s="1"/>
  <c r="Y93" i="1" a="1"/>
  <c r="Y93" i="1" s="1"/>
  <c r="Z92" i="1" a="1"/>
  <c r="Z92" i="1" s="1"/>
  <c r="Y92" i="1" a="1"/>
  <c r="Y92" i="1" s="1"/>
  <c r="Z91" i="1" a="1"/>
  <c r="Z91" i="1" s="1"/>
  <c r="Y91" i="1" a="1"/>
  <c r="Y91" i="1" s="1"/>
  <c r="Z90" i="1" a="1"/>
  <c r="Z90" i="1" s="1"/>
  <c r="Y90" i="1" a="1"/>
  <c r="Y90" i="1" s="1"/>
  <c r="Z89" i="1" a="1"/>
  <c r="Z89" i="1" s="1"/>
  <c r="Y89" i="1" a="1"/>
  <c r="Y89" i="1" s="1"/>
  <c r="Z88" i="1" a="1"/>
  <c r="Z88" i="1" s="1"/>
  <c r="Y88" i="1" a="1"/>
  <c r="Y88" i="1" s="1"/>
  <c r="Z87" i="1" a="1"/>
  <c r="Z87" i="1" s="1"/>
  <c r="Y87" i="1" a="1"/>
  <c r="Y87" i="1" s="1"/>
  <c r="X97" i="1" a="1"/>
  <c r="X97" i="1" s="1"/>
  <c r="W97" i="1" a="1"/>
  <c r="W97" i="1" s="1"/>
  <c r="X96" i="1" a="1"/>
  <c r="X96" i="1" s="1"/>
  <c r="W96" i="1" a="1"/>
  <c r="W96" i="1" s="1"/>
  <c r="X95" i="1" a="1"/>
  <c r="X95" i="1" s="1"/>
  <c r="W95" i="1" a="1"/>
  <c r="W95" i="1" s="1"/>
  <c r="X94" i="1" a="1"/>
  <c r="X94" i="1" s="1"/>
  <c r="W94" i="1" a="1"/>
  <c r="W94" i="1" s="1"/>
  <c r="X93" i="1" a="1"/>
  <c r="X93" i="1" s="1"/>
  <c r="W93" i="1" a="1"/>
  <c r="W93" i="1" s="1"/>
  <c r="X92" i="1" a="1"/>
  <c r="X92" i="1" s="1"/>
  <c r="W92" i="1" a="1"/>
  <c r="W92" i="1" s="1"/>
  <c r="X91" i="1" a="1"/>
  <c r="X91" i="1" s="1"/>
  <c r="W91" i="1" a="1"/>
  <c r="W91" i="1" s="1"/>
  <c r="X90" i="1" a="1"/>
  <c r="X90" i="1" s="1"/>
  <c r="W90" i="1" a="1"/>
  <c r="W90" i="1" s="1"/>
  <c r="X89" i="1" a="1"/>
  <c r="X89" i="1" s="1"/>
  <c r="W89" i="1" a="1"/>
  <c r="W89" i="1" s="1"/>
  <c r="X88" i="1" a="1"/>
  <c r="X88" i="1" s="1"/>
  <c r="W88" i="1" a="1"/>
  <c r="W88" i="1" s="1"/>
  <c r="X87" i="1" a="1"/>
  <c r="X87" i="1" s="1"/>
  <c r="W87" i="1" a="1"/>
  <c r="W87" i="1" s="1"/>
  <c r="V97" i="1" a="1"/>
  <c r="V97" i="1" s="1"/>
  <c r="U97" i="1" a="1"/>
  <c r="U97" i="1" s="1"/>
  <c r="V96" i="1" a="1"/>
  <c r="V96" i="1" s="1"/>
  <c r="U96" i="1" a="1"/>
  <c r="U96" i="1" s="1"/>
  <c r="V95" i="1" a="1"/>
  <c r="V95" i="1" s="1"/>
  <c r="U95" i="1" a="1"/>
  <c r="U95" i="1" s="1"/>
  <c r="V94" i="1" a="1"/>
  <c r="V94" i="1" s="1"/>
  <c r="U94" i="1" a="1"/>
  <c r="U94" i="1" s="1"/>
  <c r="V93" i="1" a="1"/>
  <c r="V93" i="1" s="1"/>
  <c r="U93" i="1" a="1"/>
  <c r="U93" i="1" s="1"/>
  <c r="V92" i="1" a="1"/>
  <c r="V92" i="1" s="1"/>
  <c r="U92" i="1" a="1"/>
  <c r="U92" i="1" s="1"/>
  <c r="V91" i="1" a="1"/>
  <c r="V91" i="1" s="1"/>
  <c r="U91" i="1" a="1"/>
  <c r="U91" i="1" s="1"/>
  <c r="V90" i="1" a="1"/>
  <c r="V90" i="1" s="1"/>
  <c r="U90" i="1" a="1"/>
  <c r="U90" i="1" s="1"/>
  <c r="V89" i="1" a="1"/>
  <c r="V89" i="1" s="1"/>
  <c r="U89" i="1" a="1"/>
  <c r="U89" i="1" s="1"/>
  <c r="V88" i="1" a="1"/>
  <c r="V88" i="1" s="1"/>
  <c r="U88" i="1" a="1"/>
  <c r="U88" i="1" s="1"/>
  <c r="V87" i="1" a="1"/>
  <c r="V87" i="1" s="1"/>
  <c r="U87" i="1" a="1"/>
  <c r="U87" i="1" s="1"/>
  <c r="S97" i="1" a="1"/>
  <c r="S97" i="1" s="1"/>
  <c r="R97" i="1" a="1"/>
  <c r="R97" i="1" s="1"/>
  <c r="S96" i="1" a="1"/>
  <c r="S96" i="1" s="1"/>
  <c r="R96" i="1" a="1"/>
  <c r="R96" i="1" s="1"/>
  <c r="S95" i="1" a="1"/>
  <c r="S95" i="1" s="1"/>
  <c r="R95" i="1" a="1"/>
  <c r="R95" i="1" s="1"/>
  <c r="S94" i="1" a="1"/>
  <c r="S94" i="1" s="1"/>
  <c r="R94" i="1" a="1"/>
  <c r="R94" i="1" s="1"/>
  <c r="S93" i="1" a="1"/>
  <c r="S93" i="1" s="1"/>
  <c r="R93" i="1" a="1"/>
  <c r="R93" i="1" s="1"/>
  <c r="S92" i="1" a="1"/>
  <c r="S92" i="1" s="1"/>
  <c r="R92" i="1" a="1"/>
  <c r="R92" i="1" s="1"/>
  <c r="S91" i="1" a="1"/>
  <c r="S91" i="1" s="1"/>
  <c r="R91" i="1" a="1"/>
  <c r="R91" i="1" s="1"/>
  <c r="S90" i="1" a="1"/>
  <c r="S90" i="1" s="1"/>
  <c r="R90" i="1" a="1"/>
  <c r="R90" i="1" s="1"/>
  <c r="S89" i="1" a="1"/>
  <c r="S89" i="1" s="1"/>
  <c r="R89" i="1" a="1"/>
  <c r="R89" i="1" s="1"/>
  <c r="S88" i="1" a="1"/>
  <c r="S88" i="1" s="1"/>
  <c r="R88" i="1" a="1"/>
  <c r="R88" i="1" s="1"/>
  <c r="S87" i="1" a="1"/>
  <c r="S87" i="1" s="1"/>
  <c r="R87" i="1" a="1"/>
  <c r="R87" i="1" s="1"/>
  <c r="Q97" i="1" a="1"/>
  <c r="Q97" i="1" s="1"/>
  <c r="P97" i="1" a="1"/>
  <c r="P97" i="1" s="1"/>
  <c r="Q96" i="1" a="1"/>
  <c r="Q96" i="1" s="1"/>
  <c r="P96" i="1" a="1"/>
  <c r="P96" i="1" s="1"/>
  <c r="Q95" i="1" a="1"/>
  <c r="Q95" i="1" s="1"/>
  <c r="P95" i="1" a="1"/>
  <c r="P95" i="1" s="1"/>
  <c r="Q94" i="1" a="1"/>
  <c r="Q94" i="1" s="1"/>
  <c r="P94" i="1" a="1"/>
  <c r="P94" i="1" s="1"/>
  <c r="Q93" i="1" a="1"/>
  <c r="Q93" i="1" s="1"/>
  <c r="P93" i="1" a="1"/>
  <c r="P93" i="1" s="1"/>
  <c r="Q92" i="1" a="1"/>
  <c r="Q92" i="1" s="1"/>
  <c r="P92" i="1" a="1"/>
  <c r="P92" i="1" s="1"/>
  <c r="Q91" i="1" a="1"/>
  <c r="Q91" i="1" s="1"/>
  <c r="P91" i="1" a="1"/>
  <c r="P91" i="1" s="1"/>
  <c r="Q90" i="1" a="1"/>
  <c r="Q90" i="1" s="1"/>
  <c r="P90" i="1" a="1"/>
  <c r="P90" i="1" s="1"/>
  <c r="Q89" i="1" a="1"/>
  <c r="Q89" i="1" s="1"/>
  <c r="P89" i="1" a="1"/>
  <c r="P89" i="1" s="1"/>
  <c r="Q88" i="1" a="1"/>
  <c r="Q88" i="1" s="1"/>
  <c r="P88" i="1" a="1"/>
  <c r="P88" i="1" s="1"/>
  <c r="Q87" i="1" a="1"/>
  <c r="Q87" i="1" s="1"/>
  <c r="P87" i="1" a="1"/>
  <c r="P87" i="1" s="1"/>
  <c r="O97" i="1" a="1"/>
  <c r="O97" i="1" s="1"/>
  <c r="N97" i="1" a="1"/>
  <c r="N97" i="1" s="1"/>
  <c r="O96" i="1" a="1"/>
  <c r="O96" i="1" s="1"/>
  <c r="N96" i="1" a="1"/>
  <c r="N96" i="1" s="1"/>
  <c r="O95" i="1" a="1"/>
  <c r="O95" i="1" s="1"/>
  <c r="N95" i="1" a="1"/>
  <c r="N95" i="1" s="1"/>
  <c r="O94" i="1" a="1"/>
  <c r="O94" i="1" s="1"/>
  <c r="N94" i="1" a="1"/>
  <c r="N94" i="1" s="1"/>
  <c r="O93" i="1" a="1"/>
  <c r="O93" i="1" s="1"/>
  <c r="N93" i="1" a="1"/>
  <c r="N93" i="1" s="1"/>
  <c r="O92" i="1" a="1"/>
  <c r="O92" i="1" s="1"/>
  <c r="N92" i="1" a="1"/>
  <c r="N92" i="1" s="1"/>
  <c r="O91" i="1" a="1"/>
  <c r="O91" i="1" s="1"/>
  <c r="N91" i="1" a="1"/>
  <c r="N91" i="1" s="1"/>
  <c r="O90" i="1" a="1"/>
  <c r="O90" i="1" s="1"/>
  <c r="N90" i="1" a="1"/>
  <c r="N90" i="1" s="1"/>
  <c r="O89" i="1" a="1"/>
  <c r="O89" i="1" s="1"/>
  <c r="N89" i="1" a="1"/>
  <c r="N89" i="1" s="1"/>
  <c r="O88" i="1" a="1"/>
  <c r="O88" i="1" s="1"/>
  <c r="N88" i="1" a="1"/>
  <c r="N88" i="1" s="1"/>
  <c r="O87" i="1" a="1"/>
  <c r="O87" i="1" s="1"/>
  <c r="N87" i="1" a="1"/>
  <c r="N87" i="1" s="1"/>
  <c r="L97" i="1" a="1"/>
  <c r="L97" i="1" s="1"/>
  <c r="K97" i="1" a="1"/>
  <c r="K97" i="1" s="1"/>
  <c r="L96" i="1" a="1"/>
  <c r="L96" i="1" s="1"/>
  <c r="K96" i="1" a="1"/>
  <c r="K96" i="1" s="1"/>
  <c r="L95" i="1" a="1"/>
  <c r="L95" i="1" s="1"/>
  <c r="K95" i="1" a="1"/>
  <c r="K95" i="1" s="1"/>
  <c r="L94" i="1" a="1"/>
  <c r="L94" i="1" s="1"/>
  <c r="K94" i="1" a="1"/>
  <c r="K94" i="1" s="1"/>
  <c r="L93" i="1" a="1"/>
  <c r="L93" i="1" s="1"/>
  <c r="K93" i="1" a="1"/>
  <c r="K93" i="1" s="1"/>
  <c r="L92" i="1" a="1"/>
  <c r="L92" i="1" s="1"/>
  <c r="K92" i="1" a="1"/>
  <c r="K92" i="1" s="1"/>
  <c r="L91" i="1" a="1"/>
  <c r="L91" i="1" s="1"/>
  <c r="K91" i="1" a="1"/>
  <c r="K91" i="1" s="1"/>
  <c r="L90" i="1" a="1"/>
  <c r="L90" i="1" s="1"/>
  <c r="K90" i="1" a="1"/>
  <c r="K90" i="1" s="1"/>
  <c r="L89" i="1" a="1"/>
  <c r="L89" i="1" s="1"/>
  <c r="K89" i="1" a="1"/>
  <c r="K89" i="1" s="1"/>
  <c r="L88" i="1" a="1"/>
  <c r="L88" i="1" s="1"/>
  <c r="K88" i="1" a="1"/>
  <c r="K88" i="1" s="1"/>
  <c r="L87" i="1" a="1"/>
  <c r="L87" i="1" s="1"/>
  <c r="K87" i="1" a="1"/>
  <c r="K87" i="1" s="1"/>
  <c r="J97" i="1" a="1"/>
  <c r="J97" i="1" s="1"/>
  <c r="I97" i="1" a="1"/>
  <c r="I97" i="1" s="1"/>
  <c r="J96" i="1" a="1"/>
  <c r="J96" i="1" s="1"/>
  <c r="I96" i="1" a="1"/>
  <c r="I96" i="1" s="1"/>
  <c r="J95" i="1" a="1"/>
  <c r="J95" i="1" s="1"/>
  <c r="I95" i="1" a="1"/>
  <c r="I95" i="1" s="1"/>
  <c r="J94" i="1" a="1"/>
  <c r="J94" i="1" s="1"/>
  <c r="I94" i="1" a="1"/>
  <c r="I94" i="1" s="1"/>
  <c r="J93" i="1" a="1"/>
  <c r="J93" i="1" s="1"/>
  <c r="I93" i="1" a="1"/>
  <c r="I93" i="1" s="1"/>
  <c r="J92" i="1" a="1"/>
  <c r="J92" i="1" s="1"/>
  <c r="I92" i="1" a="1"/>
  <c r="I92" i="1" s="1"/>
  <c r="J91" i="1" a="1"/>
  <c r="J91" i="1" s="1"/>
  <c r="I91" i="1" a="1"/>
  <c r="I91" i="1" s="1"/>
  <c r="J90" i="1" a="1"/>
  <c r="J90" i="1" s="1"/>
  <c r="I90" i="1" a="1"/>
  <c r="I90" i="1" s="1"/>
  <c r="J89" i="1" a="1"/>
  <c r="J89" i="1" s="1"/>
  <c r="I89" i="1" a="1"/>
  <c r="I89" i="1" s="1"/>
  <c r="J88" i="1" a="1"/>
  <c r="J88" i="1" s="1"/>
  <c r="I88" i="1" a="1"/>
  <c r="I88" i="1" s="1"/>
  <c r="J87" i="1" a="1"/>
  <c r="J87" i="1" s="1"/>
  <c r="I87" i="1" a="1"/>
  <c r="I87" i="1" s="1"/>
  <c r="G88" i="1" a="1"/>
  <c r="G88" i="1" s="1"/>
  <c r="H88" i="1" a="1"/>
  <c r="H88" i="1" s="1"/>
  <c r="G89" i="1" a="1"/>
  <c r="G89" i="1" s="1"/>
  <c r="H89" i="1" a="1"/>
  <c r="H89" i="1" s="1"/>
  <c r="G90" i="1" a="1"/>
  <c r="G90" i="1" s="1"/>
  <c r="H90" i="1" a="1"/>
  <c r="H90" i="1" s="1"/>
  <c r="G91" i="1" a="1"/>
  <c r="G91" i="1" s="1"/>
  <c r="H91" i="1" a="1"/>
  <c r="H91" i="1" s="1"/>
  <c r="G92" i="1" a="1"/>
  <c r="G92" i="1" s="1"/>
  <c r="H92" i="1" a="1"/>
  <c r="H92" i="1" s="1"/>
  <c r="G93" i="1" a="1"/>
  <c r="G93" i="1" s="1"/>
  <c r="H93" i="1" a="1"/>
  <c r="H93" i="1" s="1"/>
  <c r="G94" i="1" a="1"/>
  <c r="G94" i="1" s="1"/>
  <c r="H94" i="1" a="1"/>
  <c r="H94" i="1" s="1"/>
  <c r="G95" i="1" a="1"/>
  <c r="G95" i="1" s="1"/>
  <c r="H95" i="1" a="1"/>
  <c r="H95" i="1" s="1"/>
  <c r="G96" i="1" a="1"/>
  <c r="G96" i="1" s="1"/>
  <c r="H96" i="1" a="1"/>
  <c r="H96" i="1" s="1"/>
  <c r="G97" i="1" a="1"/>
  <c r="G97" i="1" s="1"/>
  <c r="H97" i="1" a="1"/>
  <c r="H97" i="1" s="1"/>
  <c r="H87" i="1" a="1"/>
  <c r="H87" i="1" s="1"/>
  <c r="G87" i="1" a="1"/>
  <c r="G87" i="1" s="1"/>
  <c r="AG85" i="1" a="1"/>
  <c r="AG85" i="1" s="1"/>
  <c r="AF85" i="1" a="1"/>
  <c r="AF85" i="1" s="1"/>
  <c r="AG83" i="1" a="1"/>
  <c r="AG83" i="1" s="1"/>
  <c r="AF83" i="1" a="1"/>
  <c r="AF83" i="1" s="1"/>
  <c r="AG82" i="1" a="1"/>
  <c r="AG82" i="1" s="1"/>
  <c r="AF82" i="1" a="1"/>
  <c r="AF82" i="1" s="1"/>
  <c r="AG81" i="1" a="1"/>
  <c r="AG81" i="1" s="1"/>
  <c r="AF81" i="1" a="1"/>
  <c r="AF81" i="1" s="1"/>
  <c r="AG80" i="1" a="1"/>
  <c r="AG80" i="1" s="1"/>
  <c r="AF80" i="1" a="1"/>
  <c r="AF80" i="1" s="1"/>
  <c r="AG79" i="1" a="1"/>
  <c r="AG79" i="1" s="1"/>
  <c r="AF79" i="1" a="1"/>
  <c r="AF79" i="1" s="1"/>
  <c r="AG78" i="1" a="1"/>
  <c r="AG78" i="1" s="1"/>
  <c r="AF78" i="1" a="1"/>
  <c r="AF78" i="1" s="1"/>
  <c r="AG77" i="1" a="1"/>
  <c r="AG77" i="1" s="1"/>
  <c r="AF77" i="1" a="1"/>
  <c r="AF77" i="1" s="1"/>
  <c r="AG76" i="1" a="1"/>
  <c r="AG76" i="1" s="1"/>
  <c r="AF76" i="1" a="1"/>
  <c r="AF76" i="1" s="1"/>
  <c r="AG75" i="1" a="1"/>
  <c r="AG75" i="1" s="1"/>
  <c r="AF75" i="1" a="1"/>
  <c r="AF75" i="1" s="1"/>
  <c r="AG74" i="1" a="1"/>
  <c r="AG74" i="1" s="1"/>
  <c r="AF74" i="1" a="1"/>
  <c r="AF74" i="1" s="1"/>
  <c r="AG73" i="1" a="1"/>
  <c r="AG73" i="1" s="1"/>
  <c r="AF73" i="1" a="1"/>
  <c r="AF73" i="1" s="1"/>
  <c r="AG72" i="1" a="1"/>
  <c r="AG72" i="1" s="1"/>
  <c r="AF72" i="1" a="1"/>
  <c r="AF72" i="1" s="1"/>
  <c r="AG71" i="1" a="1"/>
  <c r="AG71" i="1" s="1"/>
  <c r="AF71" i="1" a="1"/>
  <c r="AF71" i="1" s="1"/>
  <c r="AG70" i="1" a="1"/>
  <c r="AG70" i="1" s="1"/>
  <c r="AF70" i="1" a="1"/>
  <c r="AF70" i="1" s="1"/>
  <c r="AG69" i="1" a="1"/>
  <c r="AG69" i="1" s="1"/>
  <c r="AF69" i="1" a="1"/>
  <c r="AF69" i="1" s="1"/>
  <c r="AG68" i="1" a="1"/>
  <c r="AG68" i="1" s="1"/>
  <c r="AF68" i="1" a="1"/>
  <c r="AF68" i="1" s="1"/>
  <c r="AG67" i="1" a="1"/>
  <c r="AG67" i="1" s="1"/>
  <c r="AF67" i="1" a="1"/>
  <c r="AF67" i="1" s="1"/>
  <c r="AG66" i="1" a="1"/>
  <c r="AG66" i="1" s="1"/>
  <c r="AF66" i="1" a="1"/>
  <c r="AF66" i="1" s="1"/>
  <c r="AG65" i="1" a="1"/>
  <c r="AG65" i="1" s="1"/>
  <c r="AF65" i="1" a="1"/>
  <c r="AF65" i="1" s="1"/>
  <c r="AG64" i="1" a="1"/>
  <c r="AG64" i="1" s="1"/>
  <c r="AF64" i="1" a="1"/>
  <c r="AF64" i="1" s="1"/>
  <c r="AE85" i="1" a="1"/>
  <c r="AE85" i="1" s="1"/>
  <c r="AD85" i="1" a="1"/>
  <c r="AD85" i="1" s="1"/>
  <c r="AE83" i="1" a="1"/>
  <c r="AE83" i="1" s="1"/>
  <c r="AD83" i="1" a="1"/>
  <c r="AD83" i="1" s="1"/>
  <c r="AE82" i="1" a="1"/>
  <c r="AE82" i="1" s="1"/>
  <c r="AD82" i="1" a="1"/>
  <c r="AD82" i="1" s="1"/>
  <c r="AE81" i="1" a="1"/>
  <c r="AE81" i="1" s="1"/>
  <c r="AD81" i="1" a="1"/>
  <c r="AD81" i="1" s="1"/>
  <c r="AE80" i="1" a="1"/>
  <c r="AE80" i="1" s="1"/>
  <c r="AD80" i="1" a="1"/>
  <c r="AD80" i="1" s="1"/>
  <c r="AE79" i="1" a="1"/>
  <c r="AE79" i="1" s="1"/>
  <c r="AD79" i="1" a="1"/>
  <c r="AD79" i="1" s="1"/>
  <c r="AE78" i="1" a="1"/>
  <c r="AE78" i="1" s="1"/>
  <c r="AD78" i="1" a="1"/>
  <c r="AD78" i="1" s="1"/>
  <c r="AE77" i="1" a="1"/>
  <c r="AE77" i="1" s="1"/>
  <c r="AD77" i="1" a="1"/>
  <c r="AD77" i="1" s="1"/>
  <c r="AE76" i="1" a="1"/>
  <c r="AE76" i="1" s="1"/>
  <c r="AD76" i="1" a="1"/>
  <c r="AD76" i="1" s="1"/>
  <c r="AE75" i="1" a="1"/>
  <c r="AE75" i="1" s="1"/>
  <c r="AD75" i="1" a="1"/>
  <c r="AD75" i="1" s="1"/>
  <c r="AE74" i="1" a="1"/>
  <c r="AE74" i="1" s="1"/>
  <c r="AD74" i="1" a="1"/>
  <c r="AD74" i="1" s="1"/>
  <c r="AE73" i="1" a="1"/>
  <c r="AE73" i="1" s="1"/>
  <c r="AD73" i="1" a="1"/>
  <c r="AD73" i="1" s="1"/>
  <c r="AE72" i="1" a="1"/>
  <c r="AE72" i="1" s="1"/>
  <c r="AD72" i="1" a="1"/>
  <c r="AD72" i="1" s="1"/>
  <c r="AE71" i="1" a="1"/>
  <c r="AE71" i="1" s="1"/>
  <c r="AD71" i="1" a="1"/>
  <c r="AD71" i="1" s="1"/>
  <c r="AE70" i="1" a="1"/>
  <c r="AE70" i="1" s="1"/>
  <c r="AD70" i="1" a="1"/>
  <c r="AD70" i="1" s="1"/>
  <c r="AE69" i="1" a="1"/>
  <c r="AE69" i="1" s="1"/>
  <c r="AD69" i="1" a="1"/>
  <c r="AD69" i="1" s="1"/>
  <c r="AE68" i="1" a="1"/>
  <c r="AE68" i="1" s="1"/>
  <c r="AD68" i="1" a="1"/>
  <c r="AD68" i="1" s="1"/>
  <c r="AE67" i="1" a="1"/>
  <c r="AE67" i="1" s="1"/>
  <c r="AD67" i="1" a="1"/>
  <c r="AD67" i="1" s="1"/>
  <c r="AE66" i="1" a="1"/>
  <c r="AE66" i="1" s="1"/>
  <c r="AD66" i="1" a="1"/>
  <c r="AD66" i="1" s="1"/>
  <c r="AE65" i="1" a="1"/>
  <c r="AE65" i="1" s="1"/>
  <c r="AD65" i="1" a="1"/>
  <c r="AD65" i="1" s="1"/>
  <c r="AE64" i="1" a="1"/>
  <c r="AE64" i="1" s="1"/>
  <c r="AD64" i="1" a="1"/>
  <c r="AD64" i="1" s="1"/>
  <c r="AC85" i="1" a="1"/>
  <c r="AC85" i="1" s="1"/>
  <c r="AB85" i="1" a="1"/>
  <c r="AB85" i="1" s="1"/>
  <c r="AC83" i="1" a="1"/>
  <c r="AC83" i="1" s="1"/>
  <c r="AB83" i="1" a="1"/>
  <c r="AB83" i="1" s="1"/>
  <c r="AC82" i="1" a="1"/>
  <c r="AC82" i="1" s="1"/>
  <c r="AB82" i="1" a="1"/>
  <c r="AB82" i="1" s="1"/>
  <c r="AC81" i="1" a="1"/>
  <c r="AC81" i="1" s="1"/>
  <c r="AB81" i="1" a="1"/>
  <c r="AB81" i="1" s="1"/>
  <c r="AC80" i="1" a="1"/>
  <c r="AC80" i="1" s="1"/>
  <c r="AB80" i="1" a="1"/>
  <c r="AB80" i="1" s="1"/>
  <c r="AC79" i="1" a="1"/>
  <c r="AC79" i="1" s="1"/>
  <c r="AB79" i="1" a="1"/>
  <c r="AB79" i="1" s="1"/>
  <c r="AC78" i="1" a="1"/>
  <c r="AC78" i="1" s="1"/>
  <c r="AB78" i="1" a="1"/>
  <c r="AB78" i="1" s="1"/>
  <c r="AC77" i="1" a="1"/>
  <c r="AC77" i="1" s="1"/>
  <c r="AB77" i="1" a="1"/>
  <c r="AB77" i="1" s="1"/>
  <c r="AC76" i="1" a="1"/>
  <c r="AC76" i="1" s="1"/>
  <c r="AB76" i="1" a="1"/>
  <c r="AB76" i="1" s="1"/>
  <c r="AC75" i="1" a="1"/>
  <c r="AC75" i="1" s="1"/>
  <c r="AB75" i="1" a="1"/>
  <c r="AB75" i="1" s="1"/>
  <c r="AC74" i="1" a="1"/>
  <c r="AC74" i="1" s="1"/>
  <c r="AB74" i="1" a="1"/>
  <c r="AB74" i="1" s="1"/>
  <c r="AC73" i="1" a="1"/>
  <c r="AC73" i="1" s="1"/>
  <c r="AB73" i="1" a="1"/>
  <c r="AB73" i="1" s="1"/>
  <c r="AC72" i="1" a="1"/>
  <c r="AC72" i="1" s="1"/>
  <c r="AB72" i="1" a="1"/>
  <c r="AB72" i="1" s="1"/>
  <c r="AC71" i="1" a="1"/>
  <c r="AC71" i="1" s="1"/>
  <c r="AB71" i="1" a="1"/>
  <c r="AB71" i="1" s="1"/>
  <c r="AC70" i="1" a="1"/>
  <c r="AC70" i="1" s="1"/>
  <c r="AB70" i="1" a="1"/>
  <c r="AB70" i="1" s="1"/>
  <c r="AC69" i="1" a="1"/>
  <c r="AC69" i="1" s="1"/>
  <c r="AB69" i="1" a="1"/>
  <c r="AB69" i="1" s="1"/>
  <c r="AC68" i="1" a="1"/>
  <c r="AC68" i="1" s="1"/>
  <c r="AB68" i="1" a="1"/>
  <c r="AB68" i="1" s="1"/>
  <c r="AC67" i="1" a="1"/>
  <c r="AC67" i="1" s="1"/>
  <c r="AB67" i="1" a="1"/>
  <c r="AB67" i="1" s="1"/>
  <c r="AC66" i="1" a="1"/>
  <c r="AC66" i="1" s="1"/>
  <c r="AB66" i="1" a="1"/>
  <c r="AB66" i="1" s="1"/>
  <c r="AC65" i="1" a="1"/>
  <c r="AC65" i="1" s="1"/>
  <c r="AB65" i="1" a="1"/>
  <c r="AB65" i="1" s="1"/>
  <c r="AC64" i="1" a="1"/>
  <c r="AC64" i="1" s="1"/>
  <c r="AC63" i="1" s="1"/>
  <c r="AB64" i="1" a="1"/>
  <c r="AB64" i="1" s="1"/>
  <c r="Z85" i="1" a="1"/>
  <c r="Z85" i="1" s="1"/>
  <c r="Y85" i="1" a="1"/>
  <c r="Y85" i="1" s="1"/>
  <c r="Z83" i="1" a="1"/>
  <c r="Z83" i="1" s="1"/>
  <c r="Y83" i="1" a="1"/>
  <c r="Y83" i="1" s="1"/>
  <c r="Z82" i="1" a="1"/>
  <c r="Z82" i="1" s="1"/>
  <c r="Y82" i="1" a="1"/>
  <c r="Y82" i="1" s="1"/>
  <c r="Z81" i="1" a="1"/>
  <c r="Z81" i="1" s="1"/>
  <c r="Y81" i="1" a="1"/>
  <c r="Y81" i="1" s="1"/>
  <c r="Z80" i="1" a="1"/>
  <c r="Z80" i="1" s="1"/>
  <c r="Y80" i="1" a="1"/>
  <c r="Y80" i="1" s="1"/>
  <c r="Z79" i="1" a="1"/>
  <c r="Z79" i="1" s="1"/>
  <c r="Y79" i="1" a="1"/>
  <c r="Y79" i="1" s="1"/>
  <c r="Z78" i="1" a="1"/>
  <c r="Z78" i="1" s="1"/>
  <c r="Y78" i="1" a="1"/>
  <c r="Y78" i="1" s="1"/>
  <c r="Z77" i="1" a="1"/>
  <c r="Z77" i="1" s="1"/>
  <c r="Y77" i="1" a="1"/>
  <c r="Y77" i="1" s="1"/>
  <c r="Z76" i="1" a="1"/>
  <c r="Z76" i="1" s="1"/>
  <c r="Y76" i="1" a="1"/>
  <c r="Y76" i="1" s="1"/>
  <c r="Z75" i="1" a="1"/>
  <c r="Z75" i="1" s="1"/>
  <c r="Y75" i="1" a="1"/>
  <c r="Y75" i="1" s="1"/>
  <c r="Z74" i="1" a="1"/>
  <c r="Z74" i="1" s="1"/>
  <c r="Y74" i="1" a="1"/>
  <c r="Y74" i="1" s="1"/>
  <c r="Z73" i="1" a="1"/>
  <c r="Z73" i="1" s="1"/>
  <c r="Y73" i="1" a="1"/>
  <c r="Y73" i="1" s="1"/>
  <c r="Z72" i="1" a="1"/>
  <c r="Z72" i="1" s="1"/>
  <c r="Y72" i="1" a="1"/>
  <c r="Y72" i="1" s="1"/>
  <c r="Z71" i="1" a="1"/>
  <c r="Z71" i="1" s="1"/>
  <c r="Y71" i="1" a="1"/>
  <c r="Y71" i="1" s="1"/>
  <c r="Z70" i="1" a="1"/>
  <c r="Z70" i="1" s="1"/>
  <c r="Y70" i="1" a="1"/>
  <c r="Y70" i="1" s="1"/>
  <c r="Z69" i="1" a="1"/>
  <c r="Z69" i="1" s="1"/>
  <c r="Y69" i="1" a="1"/>
  <c r="Y69" i="1" s="1"/>
  <c r="Z68" i="1" a="1"/>
  <c r="Z68" i="1" s="1"/>
  <c r="Y68" i="1" a="1"/>
  <c r="Y68" i="1" s="1"/>
  <c r="Z67" i="1" a="1"/>
  <c r="Z67" i="1" s="1"/>
  <c r="Y67" i="1" a="1"/>
  <c r="Y67" i="1" s="1"/>
  <c r="Z66" i="1" a="1"/>
  <c r="Z66" i="1" s="1"/>
  <c r="Y66" i="1" a="1"/>
  <c r="Y66" i="1" s="1"/>
  <c r="Z65" i="1" a="1"/>
  <c r="Z65" i="1" s="1"/>
  <c r="Y65" i="1" a="1"/>
  <c r="Y65" i="1" s="1"/>
  <c r="Z64" i="1" a="1"/>
  <c r="Z64" i="1" s="1"/>
  <c r="Y64" i="1" a="1"/>
  <c r="Y64" i="1" s="1"/>
  <c r="X85" i="1" a="1"/>
  <c r="X85" i="1" s="1"/>
  <c r="W85" i="1" a="1"/>
  <c r="W85" i="1" s="1"/>
  <c r="X83" i="1" a="1"/>
  <c r="X83" i="1" s="1"/>
  <c r="W83" i="1" a="1"/>
  <c r="W83" i="1" s="1"/>
  <c r="X82" i="1" a="1"/>
  <c r="X82" i="1" s="1"/>
  <c r="W82" i="1" a="1"/>
  <c r="W82" i="1" s="1"/>
  <c r="X81" i="1" a="1"/>
  <c r="X81" i="1" s="1"/>
  <c r="W81" i="1" a="1"/>
  <c r="W81" i="1" s="1"/>
  <c r="X80" i="1" a="1"/>
  <c r="X80" i="1" s="1"/>
  <c r="W80" i="1" a="1"/>
  <c r="W80" i="1" s="1"/>
  <c r="X79" i="1" a="1"/>
  <c r="X79" i="1" s="1"/>
  <c r="W79" i="1" a="1"/>
  <c r="W79" i="1" s="1"/>
  <c r="X78" i="1" a="1"/>
  <c r="X78" i="1" s="1"/>
  <c r="W78" i="1" a="1"/>
  <c r="W78" i="1" s="1"/>
  <c r="X77" i="1" a="1"/>
  <c r="X77" i="1" s="1"/>
  <c r="W77" i="1" a="1"/>
  <c r="W77" i="1" s="1"/>
  <c r="X76" i="1" a="1"/>
  <c r="X76" i="1" s="1"/>
  <c r="W76" i="1" a="1"/>
  <c r="W76" i="1" s="1"/>
  <c r="X75" i="1" a="1"/>
  <c r="X75" i="1" s="1"/>
  <c r="W75" i="1" a="1"/>
  <c r="W75" i="1" s="1"/>
  <c r="X74" i="1" a="1"/>
  <c r="X74" i="1" s="1"/>
  <c r="W74" i="1" a="1"/>
  <c r="W74" i="1" s="1"/>
  <c r="X73" i="1" a="1"/>
  <c r="X73" i="1" s="1"/>
  <c r="W73" i="1" a="1"/>
  <c r="W73" i="1" s="1"/>
  <c r="X72" i="1" a="1"/>
  <c r="X72" i="1" s="1"/>
  <c r="W72" i="1" a="1"/>
  <c r="W72" i="1" s="1"/>
  <c r="X71" i="1" a="1"/>
  <c r="X71" i="1" s="1"/>
  <c r="W71" i="1" a="1"/>
  <c r="W71" i="1" s="1"/>
  <c r="X70" i="1" a="1"/>
  <c r="X70" i="1" s="1"/>
  <c r="W70" i="1" a="1"/>
  <c r="W70" i="1" s="1"/>
  <c r="X69" i="1" a="1"/>
  <c r="X69" i="1" s="1"/>
  <c r="W69" i="1" a="1"/>
  <c r="W69" i="1" s="1"/>
  <c r="X68" i="1" a="1"/>
  <c r="X68" i="1" s="1"/>
  <c r="W68" i="1" a="1"/>
  <c r="W68" i="1" s="1"/>
  <c r="X67" i="1" a="1"/>
  <c r="X67" i="1" s="1"/>
  <c r="W67" i="1" a="1"/>
  <c r="W67" i="1" s="1"/>
  <c r="X66" i="1" a="1"/>
  <c r="X66" i="1" s="1"/>
  <c r="W66" i="1" a="1"/>
  <c r="W66" i="1" s="1"/>
  <c r="X65" i="1" a="1"/>
  <c r="X65" i="1" s="1"/>
  <c r="W65" i="1" a="1"/>
  <c r="W65" i="1" s="1"/>
  <c r="X64" i="1" a="1"/>
  <c r="X64" i="1" s="1"/>
  <c r="W64" i="1" a="1"/>
  <c r="W64" i="1" s="1"/>
  <c r="V85" i="1" a="1"/>
  <c r="V85" i="1" s="1"/>
  <c r="U85" i="1" a="1"/>
  <c r="U85" i="1" s="1"/>
  <c r="V83" i="1" a="1"/>
  <c r="V83" i="1" s="1"/>
  <c r="U83" i="1" a="1"/>
  <c r="U83" i="1" s="1"/>
  <c r="V82" i="1" a="1"/>
  <c r="V82" i="1" s="1"/>
  <c r="U82" i="1" a="1"/>
  <c r="U82" i="1" s="1"/>
  <c r="V81" i="1" a="1"/>
  <c r="V81" i="1" s="1"/>
  <c r="U81" i="1" a="1"/>
  <c r="U81" i="1" s="1"/>
  <c r="V80" i="1" a="1"/>
  <c r="V80" i="1" s="1"/>
  <c r="U80" i="1" a="1"/>
  <c r="U80" i="1" s="1"/>
  <c r="V79" i="1" a="1"/>
  <c r="V79" i="1" s="1"/>
  <c r="U79" i="1" a="1"/>
  <c r="U79" i="1" s="1"/>
  <c r="V78" i="1" a="1"/>
  <c r="V78" i="1" s="1"/>
  <c r="U78" i="1" a="1"/>
  <c r="U78" i="1" s="1"/>
  <c r="V77" i="1" a="1"/>
  <c r="V77" i="1" s="1"/>
  <c r="U77" i="1" a="1"/>
  <c r="U77" i="1" s="1"/>
  <c r="V76" i="1" a="1"/>
  <c r="V76" i="1" s="1"/>
  <c r="U76" i="1" a="1"/>
  <c r="U76" i="1" s="1"/>
  <c r="V75" i="1" a="1"/>
  <c r="V75" i="1" s="1"/>
  <c r="U75" i="1" a="1"/>
  <c r="U75" i="1" s="1"/>
  <c r="V74" i="1" a="1"/>
  <c r="V74" i="1" s="1"/>
  <c r="U74" i="1" a="1"/>
  <c r="U74" i="1" s="1"/>
  <c r="V73" i="1" a="1"/>
  <c r="V73" i="1" s="1"/>
  <c r="U73" i="1" a="1"/>
  <c r="U73" i="1" s="1"/>
  <c r="V72" i="1" a="1"/>
  <c r="V72" i="1" s="1"/>
  <c r="U72" i="1" a="1"/>
  <c r="U72" i="1" s="1"/>
  <c r="V71" i="1" a="1"/>
  <c r="V71" i="1" s="1"/>
  <c r="U71" i="1" a="1"/>
  <c r="U71" i="1" s="1"/>
  <c r="V70" i="1" a="1"/>
  <c r="V70" i="1" s="1"/>
  <c r="U70" i="1" a="1"/>
  <c r="U70" i="1" s="1"/>
  <c r="V69" i="1" a="1"/>
  <c r="V69" i="1" s="1"/>
  <c r="U69" i="1" a="1"/>
  <c r="U69" i="1" s="1"/>
  <c r="V68" i="1" a="1"/>
  <c r="V68" i="1" s="1"/>
  <c r="U68" i="1" a="1"/>
  <c r="U68" i="1" s="1"/>
  <c r="V67" i="1" a="1"/>
  <c r="V67" i="1" s="1"/>
  <c r="U67" i="1" a="1"/>
  <c r="U67" i="1" s="1"/>
  <c r="V66" i="1" a="1"/>
  <c r="V66" i="1" s="1"/>
  <c r="U66" i="1" a="1"/>
  <c r="U66" i="1" s="1"/>
  <c r="V65" i="1" a="1"/>
  <c r="V65" i="1" s="1"/>
  <c r="U65" i="1" a="1"/>
  <c r="U65" i="1" s="1"/>
  <c r="V64" i="1" a="1"/>
  <c r="V64" i="1" s="1"/>
  <c r="U64" i="1" a="1"/>
  <c r="U64" i="1" s="1"/>
  <c r="S85" i="1" a="1"/>
  <c r="S85" i="1" s="1"/>
  <c r="R85" i="1" a="1"/>
  <c r="R85" i="1" s="1"/>
  <c r="S83" i="1" a="1"/>
  <c r="S83" i="1" s="1"/>
  <c r="R83" i="1" a="1"/>
  <c r="R83" i="1" s="1"/>
  <c r="S82" i="1" a="1"/>
  <c r="S82" i="1" s="1"/>
  <c r="R82" i="1" a="1"/>
  <c r="R82" i="1" s="1"/>
  <c r="S81" i="1" a="1"/>
  <c r="S81" i="1" s="1"/>
  <c r="R81" i="1" a="1"/>
  <c r="R81" i="1" s="1"/>
  <c r="S80" i="1" a="1"/>
  <c r="S80" i="1" s="1"/>
  <c r="R80" i="1" a="1"/>
  <c r="R80" i="1" s="1"/>
  <c r="S79" i="1" a="1"/>
  <c r="S79" i="1" s="1"/>
  <c r="R79" i="1" a="1"/>
  <c r="R79" i="1" s="1"/>
  <c r="S78" i="1" a="1"/>
  <c r="S78" i="1" s="1"/>
  <c r="R78" i="1" a="1"/>
  <c r="R78" i="1" s="1"/>
  <c r="S77" i="1" a="1"/>
  <c r="S77" i="1" s="1"/>
  <c r="R77" i="1" a="1"/>
  <c r="R77" i="1" s="1"/>
  <c r="S76" i="1" a="1"/>
  <c r="S76" i="1" s="1"/>
  <c r="R76" i="1" a="1"/>
  <c r="R76" i="1" s="1"/>
  <c r="S75" i="1" a="1"/>
  <c r="S75" i="1" s="1"/>
  <c r="R75" i="1" a="1"/>
  <c r="R75" i="1" s="1"/>
  <c r="S74" i="1" a="1"/>
  <c r="S74" i="1" s="1"/>
  <c r="R74" i="1" a="1"/>
  <c r="R74" i="1" s="1"/>
  <c r="S73" i="1" a="1"/>
  <c r="S73" i="1" s="1"/>
  <c r="R73" i="1" a="1"/>
  <c r="R73" i="1" s="1"/>
  <c r="S72" i="1" a="1"/>
  <c r="S72" i="1" s="1"/>
  <c r="R72" i="1" a="1"/>
  <c r="R72" i="1" s="1"/>
  <c r="S71" i="1" a="1"/>
  <c r="S71" i="1" s="1"/>
  <c r="R71" i="1" a="1"/>
  <c r="R71" i="1" s="1"/>
  <c r="S70" i="1" a="1"/>
  <c r="S70" i="1" s="1"/>
  <c r="R70" i="1" a="1"/>
  <c r="R70" i="1" s="1"/>
  <c r="S69" i="1" a="1"/>
  <c r="S69" i="1" s="1"/>
  <c r="R69" i="1" a="1"/>
  <c r="R69" i="1" s="1"/>
  <c r="S68" i="1" a="1"/>
  <c r="S68" i="1" s="1"/>
  <c r="R68" i="1" a="1"/>
  <c r="R68" i="1" s="1"/>
  <c r="S67" i="1" a="1"/>
  <c r="S67" i="1" s="1"/>
  <c r="R67" i="1" a="1"/>
  <c r="R67" i="1" s="1"/>
  <c r="S66" i="1" a="1"/>
  <c r="S66" i="1" s="1"/>
  <c r="R66" i="1" a="1"/>
  <c r="R66" i="1" s="1"/>
  <c r="S65" i="1" a="1"/>
  <c r="S65" i="1" s="1"/>
  <c r="R65" i="1" a="1"/>
  <c r="R65" i="1" s="1"/>
  <c r="S64" i="1" a="1"/>
  <c r="S64" i="1" s="1"/>
  <c r="R64" i="1" a="1"/>
  <c r="R64" i="1" s="1"/>
  <c r="Q85" i="1" a="1"/>
  <c r="Q85" i="1" s="1"/>
  <c r="P85" i="1" a="1"/>
  <c r="P85" i="1" s="1"/>
  <c r="Q83" i="1" a="1"/>
  <c r="Q83" i="1" s="1"/>
  <c r="P83" i="1" a="1"/>
  <c r="P83" i="1" s="1"/>
  <c r="Q82" i="1" a="1"/>
  <c r="Q82" i="1" s="1"/>
  <c r="P82" i="1" a="1"/>
  <c r="P82" i="1" s="1"/>
  <c r="Q81" i="1" a="1"/>
  <c r="Q81" i="1" s="1"/>
  <c r="P81" i="1" a="1"/>
  <c r="P81" i="1" s="1"/>
  <c r="Q80" i="1" a="1"/>
  <c r="Q80" i="1" s="1"/>
  <c r="P80" i="1" a="1"/>
  <c r="P80" i="1" s="1"/>
  <c r="Q79" i="1" a="1"/>
  <c r="Q79" i="1" s="1"/>
  <c r="P79" i="1" a="1"/>
  <c r="P79" i="1" s="1"/>
  <c r="Q78" i="1" a="1"/>
  <c r="Q78" i="1" s="1"/>
  <c r="P78" i="1" a="1"/>
  <c r="P78" i="1" s="1"/>
  <c r="Q77" i="1" a="1"/>
  <c r="Q77" i="1" s="1"/>
  <c r="P77" i="1" a="1"/>
  <c r="P77" i="1" s="1"/>
  <c r="Q76" i="1" a="1"/>
  <c r="Q76" i="1" s="1"/>
  <c r="P76" i="1" a="1"/>
  <c r="P76" i="1" s="1"/>
  <c r="Q75" i="1" a="1"/>
  <c r="Q75" i="1" s="1"/>
  <c r="P75" i="1" a="1"/>
  <c r="P75" i="1" s="1"/>
  <c r="Q74" i="1" a="1"/>
  <c r="Q74" i="1" s="1"/>
  <c r="P74" i="1" a="1"/>
  <c r="P74" i="1" s="1"/>
  <c r="Q73" i="1" a="1"/>
  <c r="Q73" i="1" s="1"/>
  <c r="P73" i="1" a="1"/>
  <c r="P73" i="1" s="1"/>
  <c r="Q72" i="1" a="1"/>
  <c r="Q72" i="1" s="1"/>
  <c r="P72" i="1" a="1"/>
  <c r="P72" i="1" s="1"/>
  <c r="Q71" i="1" a="1"/>
  <c r="Q71" i="1" s="1"/>
  <c r="P71" i="1" a="1"/>
  <c r="P71" i="1" s="1"/>
  <c r="Q70" i="1" a="1"/>
  <c r="Q70" i="1" s="1"/>
  <c r="P70" i="1" a="1"/>
  <c r="P70" i="1" s="1"/>
  <c r="Q69" i="1" a="1"/>
  <c r="Q69" i="1" s="1"/>
  <c r="P69" i="1" a="1"/>
  <c r="P69" i="1" s="1"/>
  <c r="Q68" i="1" a="1"/>
  <c r="Q68" i="1" s="1"/>
  <c r="P68" i="1" a="1"/>
  <c r="P68" i="1" s="1"/>
  <c r="Q67" i="1" a="1"/>
  <c r="Q67" i="1" s="1"/>
  <c r="P67" i="1" a="1"/>
  <c r="P67" i="1" s="1"/>
  <c r="Q66" i="1" a="1"/>
  <c r="Q66" i="1" s="1"/>
  <c r="P66" i="1" a="1"/>
  <c r="P66" i="1" s="1"/>
  <c r="Q65" i="1" a="1"/>
  <c r="Q65" i="1" s="1"/>
  <c r="P65" i="1" a="1"/>
  <c r="P65" i="1" s="1"/>
  <c r="Q64" i="1" a="1"/>
  <c r="Q64" i="1" s="1"/>
  <c r="P64" i="1" a="1"/>
  <c r="P64" i="1" s="1"/>
  <c r="O85" i="1" a="1"/>
  <c r="O85" i="1" s="1"/>
  <c r="N85" i="1" a="1"/>
  <c r="N85" i="1" s="1"/>
  <c r="O83" i="1" a="1"/>
  <c r="O83" i="1" s="1"/>
  <c r="N83" i="1" a="1"/>
  <c r="N83" i="1" s="1"/>
  <c r="O82" i="1" a="1"/>
  <c r="O82" i="1" s="1"/>
  <c r="N82" i="1" a="1"/>
  <c r="N82" i="1" s="1"/>
  <c r="O81" i="1" a="1"/>
  <c r="O81" i="1" s="1"/>
  <c r="N81" i="1" a="1"/>
  <c r="N81" i="1" s="1"/>
  <c r="O80" i="1" a="1"/>
  <c r="O80" i="1" s="1"/>
  <c r="N80" i="1" a="1"/>
  <c r="N80" i="1" s="1"/>
  <c r="O79" i="1" a="1"/>
  <c r="O79" i="1" s="1"/>
  <c r="N79" i="1" a="1"/>
  <c r="N79" i="1" s="1"/>
  <c r="O78" i="1" a="1"/>
  <c r="O78" i="1" s="1"/>
  <c r="N78" i="1" a="1"/>
  <c r="N78" i="1" s="1"/>
  <c r="O77" i="1" a="1"/>
  <c r="O77" i="1" s="1"/>
  <c r="N77" i="1" a="1"/>
  <c r="N77" i="1" s="1"/>
  <c r="O76" i="1" a="1"/>
  <c r="O76" i="1" s="1"/>
  <c r="N76" i="1" a="1"/>
  <c r="N76" i="1" s="1"/>
  <c r="O75" i="1" a="1"/>
  <c r="O75" i="1" s="1"/>
  <c r="N75" i="1" a="1"/>
  <c r="N75" i="1" s="1"/>
  <c r="O74" i="1" a="1"/>
  <c r="O74" i="1" s="1"/>
  <c r="N74" i="1" a="1"/>
  <c r="N74" i="1" s="1"/>
  <c r="O73" i="1" a="1"/>
  <c r="O73" i="1" s="1"/>
  <c r="N73" i="1" a="1"/>
  <c r="N73" i="1" s="1"/>
  <c r="O72" i="1" a="1"/>
  <c r="O72" i="1" s="1"/>
  <c r="N72" i="1" a="1"/>
  <c r="N72" i="1" s="1"/>
  <c r="O71" i="1" a="1"/>
  <c r="O71" i="1" s="1"/>
  <c r="N71" i="1" a="1"/>
  <c r="N71" i="1" s="1"/>
  <c r="O70" i="1" a="1"/>
  <c r="O70" i="1" s="1"/>
  <c r="N70" i="1" a="1"/>
  <c r="N70" i="1" s="1"/>
  <c r="O69" i="1" a="1"/>
  <c r="O69" i="1" s="1"/>
  <c r="N69" i="1" a="1"/>
  <c r="N69" i="1" s="1"/>
  <c r="O68" i="1" a="1"/>
  <c r="O68" i="1" s="1"/>
  <c r="N68" i="1" a="1"/>
  <c r="N68" i="1" s="1"/>
  <c r="O67" i="1" a="1"/>
  <c r="O67" i="1" s="1"/>
  <c r="N67" i="1" a="1"/>
  <c r="N67" i="1" s="1"/>
  <c r="O66" i="1" a="1"/>
  <c r="O66" i="1" s="1"/>
  <c r="N66" i="1" a="1"/>
  <c r="N66" i="1" s="1"/>
  <c r="O65" i="1" a="1"/>
  <c r="O65" i="1" s="1"/>
  <c r="N65" i="1" a="1"/>
  <c r="N65" i="1" s="1"/>
  <c r="O64" i="1" a="1"/>
  <c r="O64" i="1" s="1"/>
  <c r="N64" i="1" a="1"/>
  <c r="N64" i="1" s="1"/>
  <c r="L85" i="1" a="1"/>
  <c r="L85" i="1" s="1"/>
  <c r="K85" i="1" a="1"/>
  <c r="K85" i="1" s="1"/>
  <c r="L83" i="1" a="1"/>
  <c r="L83" i="1" s="1"/>
  <c r="K83" i="1" a="1"/>
  <c r="K83" i="1" s="1"/>
  <c r="L82" i="1" a="1"/>
  <c r="L82" i="1" s="1"/>
  <c r="K82" i="1" a="1"/>
  <c r="K82" i="1" s="1"/>
  <c r="L81" i="1" a="1"/>
  <c r="L81" i="1" s="1"/>
  <c r="K81" i="1" a="1"/>
  <c r="K81" i="1" s="1"/>
  <c r="L80" i="1" a="1"/>
  <c r="L80" i="1" s="1"/>
  <c r="K80" i="1" a="1"/>
  <c r="K80" i="1" s="1"/>
  <c r="L79" i="1" a="1"/>
  <c r="L79" i="1" s="1"/>
  <c r="K79" i="1" a="1"/>
  <c r="K79" i="1" s="1"/>
  <c r="L78" i="1" a="1"/>
  <c r="L78" i="1" s="1"/>
  <c r="K78" i="1" a="1"/>
  <c r="K78" i="1" s="1"/>
  <c r="L77" i="1" a="1"/>
  <c r="L77" i="1" s="1"/>
  <c r="K77" i="1" a="1"/>
  <c r="K77" i="1" s="1"/>
  <c r="L76" i="1" a="1"/>
  <c r="L76" i="1" s="1"/>
  <c r="K76" i="1" a="1"/>
  <c r="K76" i="1" s="1"/>
  <c r="L75" i="1" a="1"/>
  <c r="L75" i="1" s="1"/>
  <c r="K75" i="1" a="1"/>
  <c r="K75" i="1" s="1"/>
  <c r="L74" i="1" a="1"/>
  <c r="L74" i="1" s="1"/>
  <c r="K74" i="1" a="1"/>
  <c r="K74" i="1" s="1"/>
  <c r="L73" i="1" a="1"/>
  <c r="L73" i="1" s="1"/>
  <c r="K73" i="1" a="1"/>
  <c r="K73" i="1" s="1"/>
  <c r="L72" i="1" a="1"/>
  <c r="L72" i="1" s="1"/>
  <c r="K72" i="1" a="1"/>
  <c r="K72" i="1" s="1"/>
  <c r="L71" i="1" a="1"/>
  <c r="L71" i="1" s="1"/>
  <c r="K71" i="1" a="1"/>
  <c r="K71" i="1" s="1"/>
  <c r="L70" i="1" a="1"/>
  <c r="L70" i="1" s="1"/>
  <c r="K70" i="1" a="1"/>
  <c r="K70" i="1" s="1"/>
  <c r="L69" i="1" a="1"/>
  <c r="L69" i="1" s="1"/>
  <c r="K69" i="1" a="1"/>
  <c r="K69" i="1" s="1"/>
  <c r="L68" i="1" a="1"/>
  <c r="L68" i="1" s="1"/>
  <c r="K68" i="1" a="1"/>
  <c r="K68" i="1" s="1"/>
  <c r="L67" i="1" a="1"/>
  <c r="L67" i="1" s="1"/>
  <c r="K67" i="1" a="1"/>
  <c r="K67" i="1" s="1"/>
  <c r="L66" i="1" a="1"/>
  <c r="L66" i="1" s="1"/>
  <c r="K66" i="1" a="1"/>
  <c r="K66" i="1" s="1"/>
  <c r="L65" i="1" a="1"/>
  <c r="L65" i="1" s="1"/>
  <c r="K65" i="1" a="1"/>
  <c r="K65" i="1" s="1"/>
  <c r="L64" i="1" a="1"/>
  <c r="L64" i="1" s="1"/>
  <c r="K64" i="1" a="1"/>
  <c r="K64" i="1" s="1"/>
  <c r="J85" i="1" a="1"/>
  <c r="J85" i="1" s="1"/>
  <c r="I85" i="1" a="1"/>
  <c r="I85" i="1" s="1"/>
  <c r="J83" i="1" a="1"/>
  <c r="J83" i="1" s="1"/>
  <c r="I83" i="1" a="1"/>
  <c r="I83" i="1" s="1"/>
  <c r="J82" i="1" a="1"/>
  <c r="J82" i="1" s="1"/>
  <c r="I82" i="1" a="1"/>
  <c r="I82" i="1" s="1"/>
  <c r="J81" i="1" a="1"/>
  <c r="J81" i="1" s="1"/>
  <c r="I81" i="1" a="1"/>
  <c r="I81" i="1" s="1"/>
  <c r="J80" i="1" a="1"/>
  <c r="J80" i="1" s="1"/>
  <c r="I80" i="1" a="1"/>
  <c r="I80" i="1" s="1"/>
  <c r="J79" i="1" a="1"/>
  <c r="J79" i="1" s="1"/>
  <c r="I79" i="1" a="1"/>
  <c r="I79" i="1" s="1"/>
  <c r="J78" i="1" a="1"/>
  <c r="J78" i="1" s="1"/>
  <c r="I78" i="1" a="1"/>
  <c r="I78" i="1" s="1"/>
  <c r="J77" i="1" a="1"/>
  <c r="J77" i="1" s="1"/>
  <c r="I77" i="1" a="1"/>
  <c r="I77" i="1" s="1"/>
  <c r="J76" i="1" a="1"/>
  <c r="J76" i="1" s="1"/>
  <c r="I76" i="1" a="1"/>
  <c r="I76" i="1" s="1"/>
  <c r="J75" i="1" a="1"/>
  <c r="J75" i="1" s="1"/>
  <c r="I75" i="1" a="1"/>
  <c r="I75" i="1" s="1"/>
  <c r="J74" i="1" a="1"/>
  <c r="J74" i="1" s="1"/>
  <c r="I74" i="1" a="1"/>
  <c r="I74" i="1" s="1"/>
  <c r="J73" i="1" a="1"/>
  <c r="J73" i="1" s="1"/>
  <c r="I73" i="1" a="1"/>
  <c r="I73" i="1" s="1"/>
  <c r="J72" i="1" a="1"/>
  <c r="J72" i="1" s="1"/>
  <c r="I72" i="1" a="1"/>
  <c r="I72" i="1" s="1"/>
  <c r="J71" i="1" a="1"/>
  <c r="J71" i="1" s="1"/>
  <c r="I71" i="1" a="1"/>
  <c r="I71" i="1" s="1"/>
  <c r="J70" i="1" a="1"/>
  <c r="J70" i="1" s="1"/>
  <c r="I70" i="1" a="1"/>
  <c r="I70" i="1" s="1"/>
  <c r="J69" i="1" a="1"/>
  <c r="J69" i="1" s="1"/>
  <c r="I69" i="1" a="1"/>
  <c r="I69" i="1" s="1"/>
  <c r="J68" i="1" a="1"/>
  <c r="J68" i="1" s="1"/>
  <c r="I68" i="1" a="1"/>
  <c r="I68" i="1" s="1"/>
  <c r="J67" i="1" a="1"/>
  <c r="J67" i="1" s="1"/>
  <c r="I67" i="1" a="1"/>
  <c r="I67" i="1" s="1"/>
  <c r="J66" i="1" a="1"/>
  <c r="J66" i="1" s="1"/>
  <c r="I66" i="1" a="1"/>
  <c r="I66" i="1" s="1"/>
  <c r="J65" i="1" a="1"/>
  <c r="J65" i="1" s="1"/>
  <c r="I65" i="1" a="1"/>
  <c r="I65" i="1" s="1"/>
  <c r="J64" i="1" a="1"/>
  <c r="J64" i="1" s="1"/>
  <c r="I64" i="1" a="1"/>
  <c r="I64" i="1" s="1"/>
  <c r="G65" i="1" a="1"/>
  <c r="G65" i="1" s="1"/>
  <c r="H65" i="1" a="1"/>
  <c r="H65" i="1" s="1"/>
  <c r="G66" i="1" a="1"/>
  <c r="G66" i="1" s="1"/>
  <c r="H66" i="1" a="1"/>
  <c r="H66" i="1" s="1"/>
  <c r="G67" i="1" a="1"/>
  <c r="G67" i="1" s="1"/>
  <c r="H67" i="1" a="1"/>
  <c r="H67" i="1" s="1"/>
  <c r="G68" i="1" a="1"/>
  <c r="G68" i="1" s="1"/>
  <c r="H68" i="1" a="1"/>
  <c r="H68" i="1" s="1"/>
  <c r="G69" i="1" a="1"/>
  <c r="G69" i="1" s="1"/>
  <c r="H69" i="1" a="1"/>
  <c r="H69" i="1" s="1"/>
  <c r="G70" i="1" a="1"/>
  <c r="G70" i="1" s="1"/>
  <c r="H70" i="1" a="1"/>
  <c r="H70" i="1" s="1"/>
  <c r="G71" i="1" a="1"/>
  <c r="G71" i="1" s="1"/>
  <c r="H71" i="1" a="1"/>
  <c r="H71" i="1" s="1"/>
  <c r="G72" i="1" a="1"/>
  <c r="G72" i="1" s="1"/>
  <c r="H72" i="1" a="1"/>
  <c r="H72" i="1" s="1"/>
  <c r="G73" i="1" a="1"/>
  <c r="G73" i="1" s="1"/>
  <c r="H73" i="1" a="1"/>
  <c r="H73" i="1" s="1"/>
  <c r="G74" i="1" a="1"/>
  <c r="G74" i="1" s="1"/>
  <c r="H74" i="1" a="1"/>
  <c r="H74" i="1" s="1"/>
  <c r="G75" i="1" a="1"/>
  <c r="G75" i="1" s="1"/>
  <c r="H75" i="1" a="1"/>
  <c r="H75" i="1" s="1"/>
  <c r="G76" i="1" a="1"/>
  <c r="G76" i="1" s="1"/>
  <c r="H76" i="1" a="1"/>
  <c r="H76" i="1" s="1"/>
  <c r="G77" i="1" a="1"/>
  <c r="G77" i="1" s="1"/>
  <c r="H77" i="1" a="1"/>
  <c r="H77" i="1" s="1"/>
  <c r="G78" i="1" a="1"/>
  <c r="G78" i="1" s="1"/>
  <c r="H78" i="1" a="1"/>
  <c r="H78" i="1" s="1"/>
  <c r="G79" i="1" a="1"/>
  <c r="G79" i="1" s="1"/>
  <c r="H79" i="1" a="1"/>
  <c r="H79" i="1" s="1"/>
  <c r="G80" i="1" a="1"/>
  <c r="G80" i="1" s="1"/>
  <c r="H80" i="1" a="1"/>
  <c r="H80" i="1" s="1"/>
  <c r="G81" i="1" a="1"/>
  <c r="G81" i="1" s="1"/>
  <c r="H81" i="1" a="1"/>
  <c r="H81" i="1" s="1"/>
  <c r="G82" i="1" a="1"/>
  <c r="G82" i="1" s="1"/>
  <c r="H82" i="1" a="1"/>
  <c r="H82" i="1" s="1"/>
  <c r="G83" i="1" a="1"/>
  <c r="G83" i="1" s="1"/>
  <c r="H83" i="1" a="1"/>
  <c r="H83" i="1" s="1"/>
  <c r="G85" i="1" a="1"/>
  <c r="G85" i="1" s="1"/>
  <c r="H85" i="1" a="1"/>
  <c r="H85" i="1" s="1"/>
  <c r="H64" i="1" a="1"/>
  <c r="H64" i="1" s="1"/>
  <c r="G64" i="1" a="1"/>
  <c r="G64" i="1" s="1"/>
  <c r="AG60" i="1" a="1"/>
  <c r="AG60" i="1" s="1"/>
  <c r="AF60" i="1" a="1"/>
  <c r="AF60" i="1" s="1"/>
  <c r="AG59" i="1" a="1"/>
  <c r="AG59" i="1" s="1"/>
  <c r="AF59" i="1" a="1"/>
  <c r="AF59" i="1" s="1"/>
  <c r="AG58" i="1" a="1"/>
  <c r="AG58" i="1" s="1"/>
  <c r="AF58" i="1" a="1"/>
  <c r="AF58" i="1" s="1"/>
  <c r="AG57" i="1" a="1"/>
  <c r="AG57" i="1" s="1"/>
  <c r="AF57" i="1" a="1"/>
  <c r="AF57" i="1" s="1"/>
  <c r="AG56" i="1" a="1"/>
  <c r="AG56" i="1" s="1"/>
  <c r="AF56" i="1" a="1"/>
  <c r="AF56" i="1" s="1"/>
  <c r="AG55" i="1" a="1"/>
  <c r="AG55" i="1" s="1"/>
  <c r="AF55" i="1" a="1"/>
  <c r="AF55" i="1" s="1"/>
  <c r="AG54" i="1" a="1"/>
  <c r="AG54" i="1" s="1"/>
  <c r="AF54" i="1" a="1"/>
  <c r="AF54" i="1" s="1"/>
  <c r="AE60" i="1" a="1"/>
  <c r="AE60" i="1" s="1"/>
  <c r="AD60" i="1" a="1"/>
  <c r="AD60" i="1" s="1"/>
  <c r="AE59" i="1" a="1"/>
  <c r="AE59" i="1" s="1"/>
  <c r="AD59" i="1" a="1"/>
  <c r="AD59" i="1" s="1"/>
  <c r="AE58" i="1" a="1"/>
  <c r="AE58" i="1" s="1"/>
  <c r="AD58" i="1" a="1"/>
  <c r="AD58" i="1" s="1"/>
  <c r="AE57" i="1" a="1"/>
  <c r="AE57" i="1" s="1"/>
  <c r="AD57" i="1" a="1"/>
  <c r="AD57" i="1" s="1"/>
  <c r="AE56" i="1" a="1"/>
  <c r="AE56" i="1" s="1"/>
  <c r="AD56" i="1" a="1"/>
  <c r="AD56" i="1" s="1"/>
  <c r="AE55" i="1" a="1"/>
  <c r="AE55" i="1" s="1"/>
  <c r="AD55" i="1" a="1"/>
  <c r="AD55" i="1" s="1"/>
  <c r="AE54" i="1" a="1"/>
  <c r="AE54" i="1" s="1"/>
  <c r="AD54" i="1" a="1"/>
  <c r="AD54" i="1" s="1"/>
  <c r="AC60" i="1" a="1"/>
  <c r="AC60" i="1" s="1"/>
  <c r="AB60" i="1" a="1"/>
  <c r="AB60" i="1" s="1"/>
  <c r="AC59" i="1" a="1"/>
  <c r="AC59" i="1" s="1"/>
  <c r="AB59" i="1" a="1"/>
  <c r="AB59" i="1" s="1"/>
  <c r="AC58" i="1" a="1"/>
  <c r="AC58" i="1" s="1"/>
  <c r="AB58" i="1" a="1"/>
  <c r="AB58" i="1" s="1"/>
  <c r="AC57" i="1" a="1"/>
  <c r="AC57" i="1" s="1"/>
  <c r="AB57" i="1" a="1"/>
  <c r="AB57" i="1" s="1"/>
  <c r="AC56" i="1" a="1"/>
  <c r="AC56" i="1" s="1"/>
  <c r="AB56" i="1" a="1"/>
  <c r="AB56" i="1" s="1"/>
  <c r="AC55" i="1" a="1"/>
  <c r="AC55" i="1" s="1"/>
  <c r="AB55" i="1" a="1"/>
  <c r="AB55" i="1" s="1"/>
  <c r="AC54" i="1" a="1"/>
  <c r="AC54" i="1" s="1"/>
  <c r="AB54" i="1" a="1"/>
  <c r="AB54" i="1" s="1"/>
  <c r="Z60" i="1" a="1"/>
  <c r="Z60" i="1" s="1"/>
  <c r="Y60" i="1" a="1"/>
  <c r="Y60" i="1" s="1"/>
  <c r="Z59" i="1" a="1"/>
  <c r="Z59" i="1" s="1"/>
  <c r="Y59" i="1" a="1"/>
  <c r="Y59" i="1" s="1"/>
  <c r="Z58" i="1" a="1"/>
  <c r="Z58" i="1" s="1"/>
  <c r="Y58" i="1" a="1"/>
  <c r="Y58" i="1" s="1"/>
  <c r="Z57" i="1" a="1"/>
  <c r="Z57" i="1" s="1"/>
  <c r="Y57" i="1" a="1"/>
  <c r="Y57" i="1" s="1"/>
  <c r="Z56" i="1" a="1"/>
  <c r="Z56" i="1" s="1"/>
  <c r="Y56" i="1" a="1"/>
  <c r="Y56" i="1" s="1"/>
  <c r="Z55" i="1" a="1"/>
  <c r="Z55" i="1" s="1"/>
  <c r="Y55" i="1" a="1"/>
  <c r="Y55" i="1" s="1"/>
  <c r="Z54" i="1" a="1"/>
  <c r="Z54" i="1" s="1"/>
  <c r="Y54" i="1" a="1"/>
  <c r="Y54" i="1" s="1"/>
  <c r="X60" i="1" a="1"/>
  <c r="X60" i="1" s="1"/>
  <c r="W60" i="1" a="1"/>
  <c r="W60" i="1" s="1"/>
  <c r="X59" i="1" a="1"/>
  <c r="X59" i="1" s="1"/>
  <c r="W59" i="1" a="1"/>
  <c r="W59" i="1" s="1"/>
  <c r="X58" i="1" a="1"/>
  <c r="X58" i="1" s="1"/>
  <c r="W58" i="1" a="1"/>
  <c r="W58" i="1" s="1"/>
  <c r="X57" i="1" a="1"/>
  <c r="X57" i="1" s="1"/>
  <c r="W57" i="1" a="1"/>
  <c r="W57" i="1" s="1"/>
  <c r="X56" i="1" a="1"/>
  <c r="X56" i="1" s="1"/>
  <c r="W56" i="1" a="1"/>
  <c r="W56" i="1" s="1"/>
  <c r="X55" i="1" a="1"/>
  <c r="X55" i="1" s="1"/>
  <c r="W55" i="1" a="1"/>
  <c r="W55" i="1" s="1"/>
  <c r="X54" i="1" a="1"/>
  <c r="X54" i="1" s="1"/>
  <c r="W54" i="1" a="1"/>
  <c r="W54" i="1" s="1"/>
  <c r="V60" i="1" a="1"/>
  <c r="V60" i="1" s="1"/>
  <c r="U60" i="1" a="1"/>
  <c r="U60" i="1" s="1"/>
  <c r="V59" i="1" a="1"/>
  <c r="V59" i="1" s="1"/>
  <c r="U59" i="1" a="1"/>
  <c r="U59" i="1" s="1"/>
  <c r="V58" i="1" a="1"/>
  <c r="V58" i="1" s="1"/>
  <c r="U58" i="1" a="1"/>
  <c r="U58" i="1" s="1"/>
  <c r="V57" i="1" a="1"/>
  <c r="V57" i="1" s="1"/>
  <c r="U57" i="1" a="1"/>
  <c r="U57" i="1" s="1"/>
  <c r="V56" i="1" a="1"/>
  <c r="V56" i="1" s="1"/>
  <c r="U56" i="1" a="1"/>
  <c r="U56" i="1" s="1"/>
  <c r="V55" i="1" a="1"/>
  <c r="V55" i="1" s="1"/>
  <c r="U55" i="1" a="1"/>
  <c r="U55" i="1" s="1"/>
  <c r="V54" i="1" a="1"/>
  <c r="V54" i="1" s="1"/>
  <c r="U54" i="1" a="1"/>
  <c r="U54" i="1" s="1"/>
  <c r="S60" i="1" a="1"/>
  <c r="S60" i="1" s="1"/>
  <c r="R60" i="1" a="1"/>
  <c r="R60" i="1" s="1"/>
  <c r="S59" i="1" a="1"/>
  <c r="S59" i="1" s="1"/>
  <c r="R59" i="1" a="1"/>
  <c r="R59" i="1" s="1"/>
  <c r="S58" i="1" a="1"/>
  <c r="S58" i="1" s="1"/>
  <c r="R58" i="1" a="1"/>
  <c r="R58" i="1" s="1"/>
  <c r="S57" i="1" a="1"/>
  <c r="S57" i="1" s="1"/>
  <c r="R57" i="1" a="1"/>
  <c r="R57" i="1" s="1"/>
  <c r="S56" i="1" a="1"/>
  <c r="S56" i="1" s="1"/>
  <c r="R56" i="1" a="1"/>
  <c r="R56" i="1" s="1"/>
  <c r="S55" i="1" a="1"/>
  <c r="S55" i="1" s="1"/>
  <c r="R55" i="1" a="1"/>
  <c r="R55" i="1" s="1"/>
  <c r="S54" i="1" a="1"/>
  <c r="S54" i="1" s="1"/>
  <c r="R54" i="1" a="1"/>
  <c r="R54" i="1" s="1"/>
  <c r="Q60" i="1" a="1"/>
  <c r="Q60" i="1" s="1"/>
  <c r="P60" i="1" a="1"/>
  <c r="P60" i="1" s="1"/>
  <c r="Q59" i="1" a="1"/>
  <c r="Q59" i="1" s="1"/>
  <c r="P59" i="1" a="1"/>
  <c r="P59" i="1" s="1"/>
  <c r="Q58" i="1" a="1"/>
  <c r="Q58" i="1" s="1"/>
  <c r="P58" i="1" a="1"/>
  <c r="P58" i="1" s="1"/>
  <c r="Q57" i="1" a="1"/>
  <c r="Q57" i="1" s="1"/>
  <c r="P57" i="1" a="1"/>
  <c r="P57" i="1" s="1"/>
  <c r="Q56" i="1" a="1"/>
  <c r="Q56" i="1" s="1"/>
  <c r="P56" i="1" a="1"/>
  <c r="P56" i="1" s="1"/>
  <c r="Q55" i="1" a="1"/>
  <c r="Q55" i="1" s="1"/>
  <c r="P55" i="1" a="1"/>
  <c r="P55" i="1" s="1"/>
  <c r="Q54" i="1" a="1"/>
  <c r="Q54" i="1" s="1"/>
  <c r="P54" i="1" a="1"/>
  <c r="P54" i="1" s="1"/>
  <c r="O60" i="1" a="1"/>
  <c r="O60" i="1" s="1"/>
  <c r="N60" i="1" a="1"/>
  <c r="N60" i="1" s="1"/>
  <c r="O59" i="1" a="1"/>
  <c r="O59" i="1" s="1"/>
  <c r="N59" i="1" a="1"/>
  <c r="N59" i="1" s="1"/>
  <c r="O58" i="1" a="1"/>
  <c r="O58" i="1" s="1"/>
  <c r="N58" i="1" a="1"/>
  <c r="N58" i="1" s="1"/>
  <c r="O57" i="1" a="1"/>
  <c r="O57" i="1" s="1"/>
  <c r="N57" i="1" a="1"/>
  <c r="N57" i="1" s="1"/>
  <c r="O56" i="1" a="1"/>
  <c r="O56" i="1" s="1"/>
  <c r="N56" i="1" a="1"/>
  <c r="N56" i="1" s="1"/>
  <c r="O55" i="1" a="1"/>
  <c r="O55" i="1" s="1"/>
  <c r="N55" i="1" a="1"/>
  <c r="N55" i="1" s="1"/>
  <c r="O54" i="1" a="1"/>
  <c r="O54" i="1" s="1"/>
  <c r="N54" i="1" a="1"/>
  <c r="N54" i="1" s="1"/>
  <c r="L60" i="1" a="1"/>
  <c r="L60" i="1" s="1"/>
  <c r="K60" i="1" a="1"/>
  <c r="K60" i="1" s="1"/>
  <c r="L59" i="1" a="1"/>
  <c r="L59" i="1" s="1"/>
  <c r="K59" i="1" a="1"/>
  <c r="K59" i="1" s="1"/>
  <c r="L58" i="1" a="1"/>
  <c r="L58" i="1" s="1"/>
  <c r="K58" i="1" a="1"/>
  <c r="K58" i="1" s="1"/>
  <c r="L57" i="1" a="1"/>
  <c r="L57" i="1" s="1"/>
  <c r="K57" i="1" a="1"/>
  <c r="K57" i="1" s="1"/>
  <c r="L56" i="1" a="1"/>
  <c r="L56" i="1" s="1"/>
  <c r="K56" i="1" a="1"/>
  <c r="K56" i="1" s="1"/>
  <c r="L55" i="1" a="1"/>
  <c r="L55" i="1" s="1"/>
  <c r="K55" i="1" a="1"/>
  <c r="K55" i="1" s="1"/>
  <c r="L54" i="1" a="1"/>
  <c r="L54" i="1" s="1"/>
  <c r="K54" i="1" a="1"/>
  <c r="K54" i="1" s="1"/>
  <c r="J60" i="1" a="1"/>
  <c r="J60" i="1" s="1"/>
  <c r="I60" i="1" a="1"/>
  <c r="I60" i="1" s="1"/>
  <c r="J59" i="1" a="1"/>
  <c r="J59" i="1" s="1"/>
  <c r="I59" i="1" a="1"/>
  <c r="I59" i="1" s="1"/>
  <c r="J58" i="1" a="1"/>
  <c r="J58" i="1" s="1"/>
  <c r="I58" i="1" a="1"/>
  <c r="I58" i="1" s="1"/>
  <c r="J57" i="1" a="1"/>
  <c r="J57" i="1" s="1"/>
  <c r="I57" i="1" a="1"/>
  <c r="I57" i="1" s="1"/>
  <c r="J56" i="1" a="1"/>
  <c r="J56" i="1" s="1"/>
  <c r="I56" i="1" a="1"/>
  <c r="I56" i="1" s="1"/>
  <c r="J55" i="1" a="1"/>
  <c r="J55" i="1" s="1"/>
  <c r="I55" i="1" a="1"/>
  <c r="I55" i="1" s="1"/>
  <c r="J54" i="1" a="1"/>
  <c r="J54" i="1" s="1"/>
  <c r="I54" i="1" a="1"/>
  <c r="I54" i="1" s="1"/>
  <c r="G55" i="1" a="1"/>
  <c r="G55" i="1" s="1"/>
  <c r="H55" i="1" a="1"/>
  <c r="H55" i="1" s="1"/>
  <c r="G56" i="1" a="1"/>
  <c r="G56" i="1" s="1"/>
  <c r="H56" i="1" a="1"/>
  <c r="H56" i="1" s="1"/>
  <c r="G57" i="1" a="1"/>
  <c r="G57" i="1" s="1"/>
  <c r="H57" i="1" a="1"/>
  <c r="H57" i="1" s="1"/>
  <c r="G58" i="1" a="1"/>
  <c r="G58" i="1" s="1"/>
  <c r="H58" i="1" a="1"/>
  <c r="H58" i="1" s="1"/>
  <c r="G59" i="1" a="1"/>
  <c r="G59" i="1" s="1"/>
  <c r="H59" i="1" a="1"/>
  <c r="H59" i="1" s="1"/>
  <c r="G60" i="1" a="1"/>
  <c r="G60" i="1" s="1"/>
  <c r="H60" i="1" a="1"/>
  <c r="H60" i="1" s="1"/>
  <c r="H54" i="1" a="1"/>
  <c r="H54" i="1" s="1"/>
  <c r="G54" i="1" a="1"/>
  <c r="G54" i="1" s="1"/>
  <c r="AG52" i="1" a="1"/>
  <c r="AG52" i="1" s="1"/>
  <c r="AF52" i="1" a="1"/>
  <c r="AF52" i="1" s="1"/>
  <c r="AG51" i="1" a="1"/>
  <c r="AG51" i="1" s="1"/>
  <c r="AF51" i="1" a="1"/>
  <c r="AF51" i="1" s="1"/>
  <c r="AG50" i="1" a="1"/>
  <c r="AG50" i="1" s="1"/>
  <c r="AF50" i="1" a="1"/>
  <c r="AF50" i="1" s="1"/>
  <c r="AG49" i="1" a="1"/>
  <c r="AG49" i="1" s="1"/>
  <c r="AF49" i="1" a="1"/>
  <c r="AF49" i="1" s="1"/>
  <c r="AE52" i="1" a="1"/>
  <c r="AE52" i="1" s="1"/>
  <c r="AD52" i="1" a="1"/>
  <c r="AD52" i="1" s="1"/>
  <c r="AE51" i="1" a="1"/>
  <c r="AE51" i="1" s="1"/>
  <c r="AD51" i="1" a="1"/>
  <c r="AD51" i="1" s="1"/>
  <c r="AE50" i="1" a="1"/>
  <c r="AE50" i="1" s="1"/>
  <c r="AD50" i="1" a="1"/>
  <c r="AD50" i="1" s="1"/>
  <c r="AE49" i="1" a="1"/>
  <c r="AE49" i="1" s="1"/>
  <c r="AD49" i="1" a="1"/>
  <c r="AD49" i="1" s="1"/>
  <c r="AC52" i="1" a="1"/>
  <c r="AC52" i="1" s="1"/>
  <c r="AB52" i="1" a="1"/>
  <c r="AB52" i="1" s="1"/>
  <c r="AC51" i="1" a="1"/>
  <c r="AC51" i="1" s="1"/>
  <c r="AB51" i="1" a="1"/>
  <c r="AB51" i="1" s="1"/>
  <c r="AC50" i="1" a="1"/>
  <c r="AC50" i="1" s="1"/>
  <c r="AB50" i="1" a="1"/>
  <c r="AB50" i="1" s="1"/>
  <c r="AC49" i="1" a="1"/>
  <c r="AC49" i="1" s="1"/>
  <c r="AB49" i="1" a="1"/>
  <c r="AB49" i="1" s="1"/>
  <c r="Z52" i="1" a="1"/>
  <c r="Z52" i="1" s="1"/>
  <c r="Y52" i="1" a="1"/>
  <c r="Y52" i="1" s="1"/>
  <c r="Z51" i="1" a="1"/>
  <c r="Z51" i="1" s="1"/>
  <c r="Y51" i="1" a="1"/>
  <c r="Y51" i="1" s="1"/>
  <c r="Z50" i="1" a="1"/>
  <c r="Z50" i="1" s="1"/>
  <c r="Y50" i="1" a="1"/>
  <c r="Y50" i="1" s="1"/>
  <c r="Z49" i="1" a="1"/>
  <c r="Z49" i="1" s="1"/>
  <c r="Y49" i="1" a="1"/>
  <c r="Y49" i="1" s="1"/>
  <c r="X52" i="1" a="1"/>
  <c r="X52" i="1" s="1"/>
  <c r="W52" i="1" a="1"/>
  <c r="W52" i="1" s="1"/>
  <c r="X51" i="1" a="1"/>
  <c r="X51" i="1" s="1"/>
  <c r="W51" i="1" a="1"/>
  <c r="W51" i="1" s="1"/>
  <c r="X50" i="1" a="1"/>
  <c r="X50" i="1" s="1"/>
  <c r="W50" i="1" a="1"/>
  <c r="W50" i="1" s="1"/>
  <c r="X49" i="1" a="1"/>
  <c r="X49" i="1" s="1"/>
  <c r="W49" i="1" a="1"/>
  <c r="W49" i="1" s="1"/>
  <c r="V52" i="1" a="1"/>
  <c r="V52" i="1" s="1"/>
  <c r="U52" i="1" a="1"/>
  <c r="U52" i="1" s="1"/>
  <c r="V51" i="1" a="1"/>
  <c r="V51" i="1" s="1"/>
  <c r="U51" i="1" a="1"/>
  <c r="U51" i="1" s="1"/>
  <c r="V50" i="1" a="1"/>
  <c r="V50" i="1" s="1"/>
  <c r="U50" i="1" a="1"/>
  <c r="U50" i="1" s="1"/>
  <c r="V49" i="1" a="1"/>
  <c r="V49" i="1" s="1"/>
  <c r="U49" i="1" a="1"/>
  <c r="U49" i="1" s="1"/>
  <c r="S52" i="1" a="1"/>
  <c r="S52" i="1" s="1"/>
  <c r="R52" i="1" a="1"/>
  <c r="R52" i="1" s="1"/>
  <c r="S51" i="1" a="1"/>
  <c r="S51" i="1" s="1"/>
  <c r="R51" i="1" a="1"/>
  <c r="R51" i="1" s="1"/>
  <c r="S50" i="1" a="1"/>
  <c r="S50" i="1" s="1"/>
  <c r="R50" i="1" a="1"/>
  <c r="R50" i="1" s="1"/>
  <c r="S49" i="1" a="1"/>
  <c r="S49" i="1" s="1"/>
  <c r="R49" i="1" a="1"/>
  <c r="R49" i="1" s="1"/>
  <c r="Q52" i="1" a="1"/>
  <c r="Q52" i="1" s="1"/>
  <c r="P52" i="1" a="1"/>
  <c r="P52" i="1" s="1"/>
  <c r="Q51" i="1" a="1"/>
  <c r="Q51" i="1" s="1"/>
  <c r="P51" i="1" a="1"/>
  <c r="P51" i="1" s="1"/>
  <c r="Q50" i="1" a="1"/>
  <c r="Q50" i="1" s="1"/>
  <c r="P50" i="1" a="1"/>
  <c r="P50" i="1" s="1"/>
  <c r="Q49" i="1" a="1"/>
  <c r="Q49" i="1" s="1"/>
  <c r="P49" i="1" a="1"/>
  <c r="P49" i="1" s="1"/>
  <c r="O52" i="1" a="1"/>
  <c r="O52" i="1" s="1"/>
  <c r="N52" i="1" a="1"/>
  <c r="N52" i="1" s="1"/>
  <c r="O51" i="1" a="1"/>
  <c r="O51" i="1" s="1"/>
  <c r="N51" i="1" a="1"/>
  <c r="N51" i="1" s="1"/>
  <c r="O50" i="1" a="1"/>
  <c r="O50" i="1" s="1"/>
  <c r="N50" i="1" a="1"/>
  <c r="N50" i="1" s="1"/>
  <c r="O49" i="1" a="1"/>
  <c r="O49" i="1" s="1"/>
  <c r="N49" i="1" a="1"/>
  <c r="N49" i="1" s="1"/>
  <c r="L52" i="1" a="1"/>
  <c r="L52" i="1" s="1"/>
  <c r="K52" i="1" a="1"/>
  <c r="K52" i="1" s="1"/>
  <c r="L51" i="1" a="1"/>
  <c r="L51" i="1" s="1"/>
  <c r="K51" i="1" a="1"/>
  <c r="K51" i="1" s="1"/>
  <c r="L50" i="1" a="1"/>
  <c r="L50" i="1" s="1"/>
  <c r="K50" i="1" a="1"/>
  <c r="K50" i="1" s="1"/>
  <c r="L49" i="1" a="1"/>
  <c r="L49" i="1" s="1"/>
  <c r="K49" i="1" a="1"/>
  <c r="K49" i="1" s="1"/>
  <c r="J52" i="1" a="1"/>
  <c r="J52" i="1" s="1"/>
  <c r="I52" i="1" a="1"/>
  <c r="I52" i="1" s="1"/>
  <c r="J51" i="1" a="1"/>
  <c r="J51" i="1" s="1"/>
  <c r="I51" i="1" a="1"/>
  <c r="I51" i="1" s="1"/>
  <c r="J50" i="1" a="1"/>
  <c r="J50" i="1" s="1"/>
  <c r="I50" i="1" a="1"/>
  <c r="I50" i="1" s="1"/>
  <c r="J49" i="1" a="1"/>
  <c r="J49" i="1" s="1"/>
  <c r="I49" i="1" a="1"/>
  <c r="I49" i="1" s="1"/>
  <c r="H52" i="1" a="1"/>
  <c r="H52" i="1" s="1"/>
  <c r="G52" i="1" a="1"/>
  <c r="G52" i="1" s="1"/>
  <c r="H51" i="1" a="1"/>
  <c r="H51" i="1" s="1"/>
  <c r="G51" i="1" a="1"/>
  <c r="G51" i="1" s="1"/>
  <c r="H50" i="1" a="1"/>
  <c r="H50" i="1" s="1"/>
  <c r="G50" i="1" a="1"/>
  <c r="G50" i="1" s="1"/>
  <c r="H49" i="1" a="1"/>
  <c r="H49" i="1" s="1"/>
  <c r="G49" i="1" a="1"/>
  <c r="G49" i="1" s="1"/>
  <c r="AG47" i="1" a="1"/>
  <c r="AG47" i="1" s="1"/>
  <c r="AF47" i="1" a="1"/>
  <c r="AF47" i="1" s="1"/>
  <c r="AG46" i="1" a="1"/>
  <c r="AG46" i="1" s="1"/>
  <c r="AF46" i="1" a="1"/>
  <c r="AF46" i="1" s="1"/>
  <c r="AG45" i="1" a="1"/>
  <c r="AG45" i="1" s="1"/>
  <c r="AF45" i="1" a="1"/>
  <c r="AF45" i="1" s="1"/>
  <c r="AG44" i="1" a="1"/>
  <c r="AG44" i="1" s="1"/>
  <c r="AF44" i="1" a="1"/>
  <c r="AF44" i="1" s="1"/>
  <c r="AE47" i="1" a="1"/>
  <c r="AE47" i="1" s="1"/>
  <c r="AD47" i="1" a="1"/>
  <c r="AD47" i="1" s="1"/>
  <c r="AE46" i="1" a="1"/>
  <c r="AE46" i="1" s="1"/>
  <c r="AD46" i="1" a="1"/>
  <c r="AD46" i="1" s="1"/>
  <c r="AE45" i="1" a="1"/>
  <c r="AE45" i="1" s="1"/>
  <c r="AD45" i="1" a="1"/>
  <c r="AD45" i="1" s="1"/>
  <c r="AE44" i="1" a="1"/>
  <c r="AE44" i="1" s="1"/>
  <c r="AD44" i="1" a="1"/>
  <c r="AD44" i="1" s="1"/>
  <c r="AC47" i="1" a="1"/>
  <c r="AC47" i="1" s="1"/>
  <c r="AB47" i="1" a="1"/>
  <c r="AB47" i="1" s="1"/>
  <c r="AC46" i="1" a="1"/>
  <c r="AC46" i="1" s="1"/>
  <c r="AB46" i="1" a="1"/>
  <c r="AB46" i="1" s="1"/>
  <c r="AC45" i="1" a="1"/>
  <c r="AC45" i="1" s="1"/>
  <c r="AB45" i="1" a="1"/>
  <c r="AB45" i="1" s="1"/>
  <c r="AC44" i="1" a="1"/>
  <c r="AC44" i="1" s="1"/>
  <c r="AB44" i="1" a="1"/>
  <c r="AB44" i="1" s="1"/>
  <c r="Z47" i="1" a="1"/>
  <c r="Z47" i="1" s="1"/>
  <c r="Y47" i="1" a="1"/>
  <c r="Y47" i="1" s="1"/>
  <c r="Z46" i="1" a="1"/>
  <c r="Z46" i="1" s="1"/>
  <c r="Y46" i="1" a="1"/>
  <c r="Y46" i="1" s="1"/>
  <c r="Z45" i="1" a="1"/>
  <c r="Z45" i="1" s="1"/>
  <c r="Y45" i="1" a="1"/>
  <c r="Y45" i="1" s="1"/>
  <c r="Z44" i="1" a="1"/>
  <c r="Z44" i="1" s="1"/>
  <c r="Y44" i="1" a="1"/>
  <c r="Y44" i="1" s="1"/>
  <c r="X47" i="1" a="1"/>
  <c r="X47" i="1" s="1"/>
  <c r="W47" i="1" a="1"/>
  <c r="W47" i="1" s="1"/>
  <c r="X46" i="1" a="1"/>
  <c r="X46" i="1" s="1"/>
  <c r="W46" i="1" a="1"/>
  <c r="W46" i="1" s="1"/>
  <c r="X45" i="1" a="1"/>
  <c r="X45" i="1" s="1"/>
  <c r="W45" i="1" a="1"/>
  <c r="W45" i="1" s="1"/>
  <c r="X44" i="1" a="1"/>
  <c r="X44" i="1" s="1"/>
  <c r="W44" i="1" a="1"/>
  <c r="W44" i="1" s="1"/>
  <c r="V47" i="1" a="1"/>
  <c r="V47" i="1" s="1"/>
  <c r="U47" i="1" a="1"/>
  <c r="U47" i="1" s="1"/>
  <c r="V46" i="1" a="1"/>
  <c r="V46" i="1" s="1"/>
  <c r="U46" i="1" a="1"/>
  <c r="U46" i="1" s="1"/>
  <c r="V45" i="1" a="1"/>
  <c r="V45" i="1" s="1"/>
  <c r="U45" i="1" a="1"/>
  <c r="U45" i="1" s="1"/>
  <c r="V44" i="1" a="1"/>
  <c r="V44" i="1" s="1"/>
  <c r="U44" i="1" a="1"/>
  <c r="U44" i="1" s="1"/>
  <c r="S47" i="1" a="1"/>
  <c r="S47" i="1" s="1"/>
  <c r="R47" i="1" a="1"/>
  <c r="R47" i="1" s="1"/>
  <c r="S46" i="1" a="1"/>
  <c r="S46" i="1" s="1"/>
  <c r="R46" i="1" a="1"/>
  <c r="R46" i="1" s="1"/>
  <c r="S45" i="1" a="1"/>
  <c r="S45" i="1" s="1"/>
  <c r="R45" i="1" a="1"/>
  <c r="R45" i="1" s="1"/>
  <c r="S44" i="1" a="1"/>
  <c r="S44" i="1" s="1"/>
  <c r="R44" i="1" a="1"/>
  <c r="R44" i="1" s="1"/>
  <c r="Q47" i="1" a="1"/>
  <c r="Q47" i="1" s="1"/>
  <c r="P47" i="1" a="1"/>
  <c r="P47" i="1" s="1"/>
  <c r="Q46" i="1" a="1"/>
  <c r="Q46" i="1" s="1"/>
  <c r="P46" i="1" a="1"/>
  <c r="P46" i="1" s="1"/>
  <c r="Q45" i="1" a="1"/>
  <c r="Q45" i="1" s="1"/>
  <c r="P45" i="1" a="1"/>
  <c r="P45" i="1" s="1"/>
  <c r="Q44" i="1" a="1"/>
  <c r="Q44" i="1" s="1"/>
  <c r="P44" i="1" a="1"/>
  <c r="P44" i="1" s="1"/>
  <c r="O47" i="1" a="1"/>
  <c r="O47" i="1" s="1"/>
  <c r="N47" i="1" a="1"/>
  <c r="N47" i="1" s="1"/>
  <c r="O46" i="1" a="1"/>
  <c r="O46" i="1" s="1"/>
  <c r="N46" i="1" a="1"/>
  <c r="N46" i="1" s="1"/>
  <c r="O45" i="1" a="1"/>
  <c r="O45" i="1" s="1"/>
  <c r="N45" i="1" a="1"/>
  <c r="N45" i="1" s="1"/>
  <c r="O44" i="1" a="1"/>
  <c r="O44" i="1" s="1"/>
  <c r="N44" i="1" a="1"/>
  <c r="N44" i="1" s="1"/>
  <c r="L47" i="1" a="1"/>
  <c r="L47" i="1" s="1"/>
  <c r="K47" i="1" a="1"/>
  <c r="K47" i="1" s="1"/>
  <c r="L46" i="1" a="1"/>
  <c r="L46" i="1" s="1"/>
  <c r="K46" i="1" a="1"/>
  <c r="K46" i="1" s="1"/>
  <c r="L45" i="1" a="1"/>
  <c r="L45" i="1" s="1"/>
  <c r="K45" i="1" a="1"/>
  <c r="K45" i="1" s="1"/>
  <c r="L44" i="1" a="1"/>
  <c r="L44" i="1" s="1"/>
  <c r="K44" i="1" a="1"/>
  <c r="K44" i="1" s="1"/>
  <c r="J47" i="1" a="1"/>
  <c r="J47" i="1" s="1"/>
  <c r="I47" i="1" a="1"/>
  <c r="I47" i="1" s="1"/>
  <c r="J46" i="1" a="1"/>
  <c r="J46" i="1" s="1"/>
  <c r="I46" i="1" a="1"/>
  <c r="I46" i="1" s="1"/>
  <c r="J45" i="1" a="1"/>
  <c r="J45" i="1" s="1"/>
  <c r="I45" i="1" a="1"/>
  <c r="I45" i="1" s="1"/>
  <c r="J44" i="1" a="1"/>
  <c r="J44" i="1" s="1"/>
  <c r="I44" i="1" a="1"/>
  <c r="I44" i="1" s="1"/>
  <c r="G45" i="1" a="1"/>
  <c r="G45" i="1" s="1"/>
  <c r="H45" i="1" a="1"/>
  <c r="H45" i="1" s="1"/>
  <c r="G46" i="1" a="1"/>
  <c r="G46" i="1" s="1"/>
  <c r="H46" i="1" a="1"/>
  <c r="H46" i="1" s="1"/>
  <c r="G47" i="1" a="1"/>
  <c r="G47" i="1" s="1"/>
  <c r="H47" i="1" a="1"/>
  <c r="H47" i="1" s="1"/>
  <c r="H44" i="1" a="1"/>
  <c r="H44" i="1" s="1"/>
  <c r="G44" i="1" a="1"/>
  <c r="G44" i="1" s="1"/>
  <c r="AG41" i="1" a="1"/>
  <c r="AG41" i="1" s="1"/>
  <c r="AF41" i="1" a="1"/>
  <c r="AF41" i="1" s="1"/>
  <c r="AG40" i="1" a="1"/>
  <c r="AG40" i="1" s="1"/>
  <c r="AF40" i="1" a="1"/>
  <c r="AF40" i="1" s="1"/>
  <c r="AE41" i="1" a="1"/>
  <c r="AE41" i="1" s="1"/>
  <c r="AD41" i="1" a="1"/>
  <c r="AD41" i="1" s="1"/>
  <c r="AE40" i="1" a="1"/>
  <c r="AE40" i="1" s="1"/>
  <c r="AD40" i="1" a="1"/>
  <c r="AD40" i="1" s="1"/>
  <c r="AC41" i="1" a="1"/>
  <c r="AC41" i="1" s="1"/>
  <c r="AB41" i="1" a="1"/>
  <c r="AB41" i="1" s="1"/>
  <c r="AC40" i="1" a="1"/>
  <c r="AC40" i="1" s="1"/>
  <c r="AB40" i="1" a="1"/>
  <c r="AB40" i="1" s="1"/>
  <c r="Z41" i="1" a="1"/>
  <c r="Z41" i="1" s="1"/>
  <c r="Y41" i="1" a="1"/>
  <c r="Y41" i="1" s="1"/>
  <c r="Z40" i="1" a="1"/>
  <c r="Z40" i="1" s="1"/>
  <c r="Y40" i="1" a="1"/>
  <c r="Y40" i="1" s="1"/>
  <c r="X41" i="1" a="1"/>
  <c r="X41" i="1" s="1"/>
  <c r="W41" i="1" a="1"/>
  <c r="W41" i="1" s="1"/>
  <c r="X40" i="1" a="1"/>
  <c r="X40" i="1" s="1"/>
  <c r="W40" i="1" a="1"/>
  <c r="W40" i="1" s="1"/>
  <c r="V41" i="1" a="1"/>
  <c r="V41" i="1" s="1"/>
  <c r="U41" i="1" a="1"/>
  <c r="U41" i="1" s="1"/>
  <c r="V40" i="1" a="1"/>
  <c r="V40" i="1" s="1"/>
  <c r="U40" i="1" a="1"/>
  <c r="U40" i="1" s="1"/>
  <c r="S41" i="1" a="1"/>
  <c r="S41" i="1" s="1"/>
  <c r="R41" i="1" a="1"/>
  <c r="R41" i="1" s="1"/>
  <c r="S40" i="1" a="1"/>
  <c r="S40" i="1" s="1"/>
  <c r="R40" i="1" a="1"/>
  <c r="R40" i="1" s="1"/>
  <c r="Q41" i="1" a="1"/>
  <c r="Q41" i="1" s="1"/>
  <c r="P41" i="1" a="1"/>
  <c r="P41" i="1" s="1"/>
  <c r="Q40" i="1" a="1"/>
  <c r="Q40" i="1" s="1"/>
  <c r="P40" i="1" a="1"/>
  <c r="P40" i="1" s="1"/>
  <c r="O41" i="1" a="1"/>
  <c r="O41" i="1" s="1"/>
  <c r="N41" i="1" a="1"/>
  <c r="N41" i="1" s="1"/>
  <c r="O40" i="1" a="1"/>
  <c r="O40" i="1" s="1"/>
  <c r="N40" i="1" a="1"/>
  <c r="N40" i="1" s="1"/>
  <c r="L41" i="1" a="1"/>
  <c r="L41" i="1" s="1"/>
  <c r="K41" i="1" a="1"/>
  <c r="K41" i="1" s="1"/>
  <c r="L40" i="1" a="1"/>
  <c r="L40" i="1" s="1"/>
  <c r="K40" i="1" a="1"/>
  <c r="K40" i="1" s="1"/>
  <c r="J41" i="1" a="1"/>
  <c r="J41" i="1" s="1"/>
  <c r="I41" i="1" a="1"/>
  <c r="I41" i="1" s="1"/>
  <c r="J40" i="1" a="1"/>
  <c r="J40" i="1" s="1"/>
  <c r="I40" i="1" a="1"/>
  <c r="I40" i="1" s="1"/>
  <c r="G41" i="1" a="1"/>
  <c r="G41" i="1" s="1"/>
  <c r="H41" i="1" a="1"/>
  <c r="H41" i="1" s="1"/>
  <c r="H40" i="1" a="1"/>
  <c r="H40" i="1" s="1"/>
  <c r="G40" i="1" a="1"/>
  <c r="G40" i="1" s="1"/>
  <c r="AG38" i="1" a="1"/>
  <c r="AG38" i="1" s="1"/>
  <c r="AG37" i="1" s="1"/>
  <c r="AF38" i="1" a="1"/>
  <c r="AF38" i="1" s="1"/>
  <c r="AF37" i="1" s="1"/>
  <c r="AE38" i="1" a="1"/>
  <c r="AE38" i="1" s="1"/>
  <c r="AE37" i="1" s="1"/>
  <c r="AD38" i="1" a="1"/>
  <c r="AD38" i="1" s="1"/>
  <c r="AD37" i="1" s="1"/>
  <c r="AC38" i="1" a="1"/>
  <c r="AC38" i="1" s="1"/>
  <c r="AC37" i="1" s="1"/>
  <c r="AB38" i="1" a="1"/>
  <c r="AB38" i="1" s="1"/>
  <c r="AB37" i="1" s="1"/>
  <c r="Z38" i="1" a="1"/>
  <c r="Z38" i="1" s="1"/>
  <c r="Z37" i="1" s="1"/>
  <c r="Y38" i="1" a="1"/>
  <c r="Y38" i="1" s="1"/>
  <c r="Y37" i="1" s="1"/>
  <c r="X38" i="1" a="1"/>
  <c r="X38" i="1" s="1"/>
  <c r="X37" i="1" s="1"/>
  <c r="W38" i="1" a="1"/>
  <c r="W38" i="1" s="1"/>
  <c r="W37" i="1" s="1"/>
  <c r="V38" i="1" a="1"/>
  <c r="V38" i="1" s="1"/>
  <c r="V37" i="1" s="1"/>
  <c r="U38" i="1" a="1"/>
  <c r="U38" i="1" s="1"/>
  <c r="U37" i="1" s="1"/>
  <c r="S38" i="1" a="1"/>
  <c r="S38" i="1" s="1"/>
  <c r="S37" i="1" s="1"/>
  <c r="R38" i="1" a="1"/>
  <c r="R38" i="1" s="1"/>
  <c r="R37" i="1" s="1"/>
  <c r="Q38" i="1" a="1"/>
  <c r="Q38" i="1" s="1"/>
  <c r="Q37" i="1" s="1"/>
  <c r="P38" i="1" a="1"/>
  <c r="P38" i="1" s="1"/>
  <c r="P37" i="1" s="1"/>
  <c r="O38" i="1" a="1"/>
  <c r="O38" i="1" s="1"/>
  <c r="O37" i="1" s="1"/>
  <c r="N38" i="1" a="1"/>
  <c r="N38" i="1" s="1"/>
  <c r="N37" i="1" s="1"/>
  <c r="L38" i="1" a="1"/>
  <c r="L38" i="1" s="1"/>
  <c r="L37" i="1" s="1"/>
  <c r="K38" i="1" a="1"/>
  <c r="K38" i="1" s="1"/>
  <c r="K37" i="1" s="1"/>
  <c r="J38" i="1" a="1"/>
  <c r="J38" i="1" s="1"/>
  <c r="J37" i="1" s="1"/>
  <c r="I38" i="1" a="1"/>
  <c r="I38" i="1" s="1"/>
  <c r="I37" i="1" s="1"/>
  <c r="H38" i="1" a="1"/>
  <c r="H38" i="1" s="1"/>
  <c r="G38" i="1" a="1"/>
  <c r="G38" i="1" s="1"/>
  <c r="AG36" i="1" a="1"/>
  <c r="AG36" i="1" s="1"/>
  <c r="AG35" i="1" s="1"/>
  <c r="AF36" i="1" a="1"/>
  <c r="AF36" i="1" s="1"/>
  <c r="AF35" i="1" s="1"/>
  <c r="AE36" i="1" a="1"/>
  <c r="AE36" i="1" s="1"/>
  <c r="AE35" i="1" s="1"/>
  <c r="AD36" i="1" a="1"/>
  <c r="AD36" i="1" s="1"/>
  <c r="AD35" i="1" s="1"/>
  <c r="AC36" i="1" a="1"/>
  <c r="AC36" i="1" s="1"/>
  <c r="AC35" i="1" s="1"/>
  <c r="AB36" i="1" a="1"/>
  <c r="AB36" i="1" s="1"/>
  <c r="AB35" i="1" s="1"/>
  <c r="Z36" i="1" a="1"/>
  <c r="Z36" i="1" s="1"/>
  <c r="Z35" i="1" s="1"/>
  <c r="Y36" i="1" a="1"/>
  <c r="Y36" i="1" s="1"/>
  <c r="Y35" i="1" s="1"/>
  <c r="X36" i="1" a="1"/>
  <c r="X36" i="1" s="1"/>
  <c r="X35" i="1" s="1"/>
  <c r="W36" i="1" a="1"/>
  <c r="W36" i="1" s="1"/>
  <c r="W35" i="1" s="1"/>
  <c r="V36" i="1" a="1"/>
  <c r="V36" i="1" s="1"/>
  <c r="V35" i="1" s="1"/>
  <c r="U36" i="1" a="1"/>
  <c r="U36" i="1" s="1"/>
  <c r="U35" i="1" s="1"/>
  <c r="S36" i="1" a="1"/>
  <c r="S36" i="1" s="1"/>
  <c r="S35" i="1" s="1"/>
  <c r="R36" i="1" a="1"/>
  <c r="R36" i="1" s="1"/>
  <c r="R35" i="1" s="1"/>
  <c r="Q36" i="1" a="1"/>
  <c r="Q36" i="1" s="1"/>
  <c r="Q35" i="1" s="1"/>
  <c r="P36" i="1" a="1"/>
  <c r="P36" i="1" s="1"/>
  <c r="P35" i="1" s="1"/>
  <c r="O36" i="1" a="1"/>
  <c r="O36" i="1" s="1"/>
  <c r="O35" i="1" s="1"/>
  <c r="N36" i="1" a="1"/>
  <c r="N36" i="1" s="1"/>
  <c r="N35" i="1" s="1"/>
  <c r="L36" i="1" a="1"/>
  <c r="L36" i="1" s="1"/>
  <c r="L35" i="1" s="1"/>
  <c r="K36" i="1" a="1"/>
  <c r="K36" i="1" s="1"/>
  <c r="K35" i="1" s="1"/>
  <c r="J36" i="1" a="1"/>
  <c r="J36" i="1" s="1"/>
  <c r="J35" i="1" s="1"/>
  <c r="I36" i="1" a="1"/>
  <c r="I36" i="1" s="1"/>
  <c r="I35" i="1" s="1"/>
  <c r="H36" i="1" a="1"/>
  <c r="H36" i="1" s="1"/>
  <c r="H35" i="1" s="1"/>
  <c r="G36" i="1" a="1"/>
  <c r="G36" i="1" s="1"/>
  <c r="AG34" i="1" a="1"/>
  <c r="AG34" i="1" s="1"/>
  <c r="AG33" i="1" s="1"/>
  <c r="AF34" i="1" a="1"/>
  <c r="AF34" i="1" s="1"/>
  <c r="AF33" i="1" s="1"/>
  <c r="AE34" i="1" a="1"/>
  <c r="AE34" i="1" s="1"/>
  <c r="AE33" i="1" s="1"/>
  <c r="AD34" i="1" a="1"/>
  <c r="AD34" i="1" s="1"/>
  <c r="AD33" i="1" s="1"/>
  <c r="AC34" i="1" a="1"/>
  <c r="AC34" i="1" s="1"/>
  <c r="AC33" i="1" s="1"/>
  <c r="AB34" i="1" a="1"/>
  <c r="AB34" i="1" s="1"/>
  <c r="AB33" i="1" s="1"/>
  <c r="Z34" i="1" a="1"/>
  <c r="Z34" i="1" s="1"/>
  <c r="Z33" i="1" s="1"/>
  <c r="Y34" i="1" a="1"/>
  <c r="Y34" i="1" s="1"/>
  <c r="Y33" i="1" s="1"/>
  <c r="X34" i="1" a="1"/>
  <c r="X34" i="1" s="1"/>
  <c r="X33" i="1" s="1"/>
  <c r="W34" i="1" a="1"/>
  <c r="W34" i="1" s="1"/>
  <c r="W33" i="1" s="1"/>
  <c r="V34" i="1" a="1"/>
  <c r="V34" i="1" s="1"/>
  <c r="V33" i="1" s="1"/>
  <c r="U34" i="1" a="1"/>
  <c r="U34" i="1" s="1"/>
  <c r="U33" i="1" s="1"/>
  <c r="S34" i="1" a="1"/>
  <c r="S34" i="1" s="1"/>
  <c r="S33" i="1" s="1"/>
  <c r="R34" i="1" a="1"/>
  <c r="R34" i="1" s="1"/>
  <c r="R33" i="1" s="1"/>
  <c r="Q34" i="1" a="1"/>
  <c r="Q34" i="1" s="1"/>
  <c r="Q33" i="1" s="1"/>
  <c r="P34" i="1" a="1"/>
  <c r="P34" i="1" s="1"/>
  <c r="P33" i="1" s="1"/>
  <c r="O34" i="1" a="1"/>
  <c r="O34" i="1" s="1"/>
  <c r="O33" i="1" s="1"/>
  <c r="N34" i="1" a="1"/>
  <c r="N34" i="1" s="1"/>
  <c r="N33" i="1" s="1"/>
  <c r="L34" i="1" a="1"/>
  <c r="L34" i="1" s="1"/>
  <c r="L33" i="1" s="1"/>
  <c r="K34" i="1" a="1"/>
  <c r="K34" i="1" s="1"/>
  <c r="K33" i="1" s="1"/>
  <c r="J34" i="1" a="1"/>
  <c r="J34" i="1" s="1"/>
  <c r="J33" i="1" s="1"/>
  <c r="I34" i="1" a="1"/>
  <c r="I34" i="1" s="1"/>
  <c r="I33" i="1" s="1"/>
  <c r="H34" i="1" a="1"/>
  <c r="H34" i="1" s="1"/>
  <c r="G34" i="1" a="1"/>
  <c r="G34" i="1" s="1"/>
  <c r="AG32" i="1" a="1"/>
  <c r="AG32" i="1" s="1"/>
  <c r="AF32" i="1" a="1"/>
  <c r="AF32" i="1" s="1"/>
  <c r="AG31" i="1" a="1"/>
  <c r="AG31" i="1" s="1"/>
  <c r="AF31" i="1" a="1"/>
  <c r="AF31" i="1" s="1"/>
  <c r="AG30" i="1" a="1"/>
  <c r="AG30" i="1" s="1"/>
  <c r="AF30" i="1" a="1"/>
  <c r="AF30" i="1" s="1"/>
  <c r="AG29" i="1" a="1"/>
  <c r="AG29" i="1" s="1"/>
  <c r="AF29" i="1" a="1"/>
  <c r="AF29" i="1" s="1"/>
  <c r="AG28" i="1" a="1"/>
  <c r="AG28" i="1" s="1"/>
  <c r="AF28" i="1" a="1"/>
  <c r="AF28" i="1" s="1"/>
  <c r="AE32" i="1" a="1"/>
  <c r="AE32" i="1" s="1"/>
  <c r="AD32" i="1" a="1"/>
  <c r="AD32" i="1" s="1"/>
  <c r="AE31" i="1" a="1"/>
  <c r="AE31" i="1" s="1"/>
  <c r="AD31" i="1" a="1"/>
  <c r="AD31" i="1" s="1"/>
  <c r="AE30" i="1" a="1"/>
  <c r="AE30" i="1" s="1"/>
  <c r="AD30" i="1" a="1"/>
  <c r="AD30" i="1" s="1"/>
  <c r="AE29" i="1" a="1"/>
  <c r="AE29" i="1" s="1"/>
  <c r="AD29" i="1" a="1"/>
  <c r="AD29" i="1" s="1"/>
  <c r="AE28" i="1" a="1"/>
  <c r="AE28" i="1" s="1"/>
  <c r="AD28" i="1" a="1"/>
  <c r="AD28" i="1" s="1"/>
  <c r="AC32" i="1" a="1"/>
  <c r="AC32" i="1" s="1"/>
  <c r="AB32" i="1" a="1"/>
  <c r="AB32" i="1" s="1"/>
  <c r="AC31" i="1" a="1"/>
  <c r="AC31" i="1" s="1"/>
  <c r="AB31" i="1" a="1"/>
  <c r="AB31" i="1" s="1"/>
  <c r="AC30" i="1" a="1"/>
  <c r="AC30" i="1" s="1"/>
  <c r="AB30" i="1" a="1"/>
  <c r="AB30" i="1" s="1"/>
  <c r="AC29" i="1" a="1"/>
  <c r="AC29" i="1" s="1"/>
  <c r="AB29" i="1" a="1"/>
  <c r="AB29" i="1" s="1"/>
  <c r="AC28" i="1" a="1"/>
  <c r="AC28" i="1" s="1"/>
  <c r="AB28" i="1" a="1"/>
  <c r="AB28" i="1" s="1"/>
  <c r="Z32" i="1" a="1"/>
  <c r="Z32" i="1" s="1"/>
  <c r="Y32" i="1" a="1"/>
  <c r="Y32" i="1" s="1"/>
  <c r="Z31" i="1" a="1"/>
  <c r="Z31" i="1" s="1"/>
  <c r="Y31" i="1" a="1"/>
  <c r="Y31" i="1" s="1"/>
  <c r="Z30" i="1" a="1"/>
  <c r="Z30" i="1" s="1"/>
  <c r="Y30" i="1" a="1"/>
  <c r="Y30" i="1" s="1"/>
  <c r="Z29" i="1" a="1"/>
  <c r="Z29" i="1" s="1"/>
  <c r="Y29" i="1" a="1"/>
  <c r="Y29" i="1" s="1"/>
  <c r="Z28" i="1" a="1"/>
  <c r="Z28" i="1" s="1"/>
  <c r="Y28" i="1" a="1"/>
  <c r="Y28" i="1" s="1"/>
  <c r="X32" i="1" a="1"/>
  <c r="X32" i="1" s="1"/>
  <c r="W32" i="1" a="1"/>
  <c r="W32" i="1" s="1"/>
  <c r="X31" i="1" a="1"/>
  <c r="X31" i="1" s="1"/>
  <c r="W31" i="1" a="1"/>
  <c r="W31" i="1" s="1"/>
  <c r="X30" i="1" a="1"/>
  <c r="X30" i="1" s="1"/>
  <c r="W30" i="1" a="1"/>
  <c r="W30" i="1" s="1"/>
  <c r="X29" i="1" a="1"/>
  <c r="X29" i="1" s="1"/>
  <c r="W29" i="1" a="1"/>
  <c r="W29" i="1" s="1"/>
  <c r="X28" i="1" a="1"/>
  <c r="X28" i="1" s="1"/>
  <c r="W28" i="1" a="1"/>
  <c r="W28" i="1" s="1"/>
  <c r="V32" i="1" a="1"/>
  <c r="V32" i="1" s="1"/>
  <c r="U32" i="1" a="1"/>
  <c r="U32" i="1" s="1"/>
  <c r="V31" i="1" a="1"/>
  <c r="V31" i="1" s="1"/>
  <c r="U31" i="1" a="1"/>
  <c r="U31" i="1" s="1"/>
  <c r="V30" i="1" a="1"/>
  <c r="V30" i="1" s="1"/>
  <c r="U30" i="1" a="1"/>
  <c r="U30" i="1" s="1"/>
  <c r="V29" i="1" a="1"/>
  <c r="V29" i="1" s="1"/>
  <c r="U29" i="1" a="1"/>
  <c r="U29" i="1" s="1"/>
  <c r="V28" i="1" a="1"/>
  <c r="V28" i="1" s="1"/>
  <c r="U28" i="1" a="1"/>
  <c r="U28" i="1" s="1"/>
  <c r="S32" i="1" a="1"/>
  <c r="S32" i="1" s="1"/>
  <c r="R32" i="1" a="1"/>
  <c r="R32" i="1" s="1"/>
  <c r="S31" i="1" a="1"/>
  <c r="S31" i="1" s="1"/>
  <c r="R31" i="1" a="1"/>
  <c r="R31" i="1" s="1"/>
  <c r="S30" i="1" a="1"/>
  <c r="S30" i="1" s="1"/>
  <c r="R30" i="1" a="1"/>
  <c r="R30" i="1" s="1"/>
  <c r="S29" i="1" a="1"/>
  <c r="S29" i="1" s="1"/>
  <c r="R29" i="1" a="1"/>
  <c r="R29" i="1" s="1"/>
  <c r="S28" i="1" a="1"/>
  <c r="S28" i="1" s="1"/>
  <c r="R28" i="1" a="1"/>
  <c r="R28" i="1" s="1"/>
  <c r="Q32" i="1" a="1"/>
  <c r="Q32" i="1" s="1"/>
  <c r="P32" i="1" a="1"/>
  <c r="P32" i="1" s="1"/>
  <c r="Q31" i="1" a="1"/>
  <c r="Q31" i="1" s="1"/>
  <c r="P31" i="1" a="1"/>
  <c r="P31" i="1" s="1"/>
  <c r="Q30" i="1" a="1"/>
  <c r="Q30" i="1" s="1"/>
  <c r="P30" i="1" a="1"/>
  <c r="P30" i="1" s="1"/>
  <c r="Q29" i="1" a="1"/>
  <c r="Q29" i="1" s="1"/>
  <c r="P29" i="1" a="1"/>
  <c r="P29" i="1" s="1"/>
  <c r="Q28" i="1" a="1"/>
  <c r="Q28" i="1" s="1"/>
  <c r="P28" i="1" a="1"/>
  <c r="P28" i="1" s="1"/>
  <c r="O32" i="1" a="1"/>
  <c r="O32" i="1" s="1"/>
  <c r="N32" i="1" a="1"/>
  <c r="N32" i="1" s="1"/>
  <c r="O31" i="1" a="1"/>
  <c r="O31" i="1" s="1"/>
  <c r="N31" i="1" a="1"/>
  <c r="N31" i="1" s="1"/>
  <c r="O30" i="1" a="1"/>
  <c r="O30" i="1" s="1"/>
  <c r="N30" i="1" a="1"/>
  <c r="N30" i="1" s="1"/>
  <c r="O29" i="1" a="1"/>
  <c r="O29" i="1" s="1"/>
  <c r="N29" i="1" a="1"/>
  <c r="N29" i="1" s="1"/>
  <c r="O28" i="1" a="1"/>
  <c r="O28" i="1" s="1"/>
  <c r="N28" i="1" a="1"/>
  <c r="N28" i="1" s="1"/>
  <c r="L32" i="1" a="1"/>
  <c r="L32" i="1" s="1"/>
  <c r="K32" i="1" a="1"/>
  <c r="K32" i="1" s="1"/>
  <c r="L31" i="1" a="1"/>
  <c r="L31" i="1" s="1"/>
  <c r="K31" i="1" a="1"/>
  <c r="K31" i="1" s="1"/>
  <c r="L30" i="1" a="1"/>
  <c r="L30" i="1" s="1"/>
  <c r="K30" i="1" a="1"/>
  <c r="K30" i="1" s="1"/>
  <c r="L29" i="1" a="1"/>
  <c r="L29" i="1" s="1"/>
  <c r="K29" i="1" a="1"/>
  <c r="K29" i="1" s="1"/>
  <c r="L28" i="1" a="1"/>
  <c r="L28" i="1" s="1"/>
  <c r="K28" i="1" a="1"/>
  <c r="K28" i="1" s="1"/>
  <c r="J32" i="1" a="1"/>
  <c r="J32" i="1" s="1"/>
  <c r="I32" i="1" a="1"/>
  <c r="I32" i="1" s="1"/>
  <c r="J31" i="1" a="1"/>
  <c r="J31" i="1" s="1"/>
  <c r="I31" i="1" a="1"/>
  <c r="I31" i="1" s="1"/>
  <c r="J30" i="1" a="1"/>
  <c r="J30" i="1" s="1"/>
  <c r="I30" i="1" a="1"/>
  <c r="I30" i="1" s="1"/>
  <c r="J29" i="1" a="1"/>
  <c r="J29" i="1" s="1"/>
  <c r="I29" i="1" a="1"/>
  <c r="I29" i="1" s="1"/>
  <c r="J28" i="1" a="1"/>
  <c r="J28" i="1" s="1"/>
  <c r="I28" i="1" a="1"/>
  <c r="I28" i="1" s="1"/>
  <c r="G29" i="1" a="1"/>
  <c r="G29" i="1" s="1"/>
  <c r="H29" i="1" a="1"/>
  <c r="H29" i="1" s="1"/>
  <c r="G30" i="1" a="1"/>
  <c r="G30" i="1" s="1"/>
  <c r="H30" i="1" a="1"/>
  <c r="H30" i="1" s="1"/>
  <c r="G31" i="1" a="1"/>
  <c r="G31" i="1" s="1"/>
  <c r="H31" i="1" a="1"/>
  <c r="H31" i="1" s="1"/>
  <c r="G32" i="1" a="1"/>
  <c r="G32" i="1" s="1"/>
  <c r="H32" i="1" a="1"/>
  <c r="H32" i="1" s="1"/>
  <c r="H28" i="1" a="1"/>
  <c r="H28" i="1" s="1"/>
  <c r="G28" i="1" a="1"/>
  <c r="G28" i="1" s="1"/>
  <c r="AG26" i="1" a="1"/>
  <c r="AG26" i="1" s="1"/>
  <c r="AG25" i="1" s="1"/>
  <c r="AF26" i="1" a="1"/>
  <c r="AF26" i="1" s="1"/>
  <c r="AF25" i="1" s="1"/>
  <c r="AE26" i="1" a="1"/>
  <c r="AE26" i="1" s="1"/>
  <c r="AE25" i="1" s="1"/>
  <c r="AD26" i="1" a="1"/>
  <c r="AD26" i="1" s="1"/>
  <c r="AD25" i="1" s="1"/>
  <c r="AC26" i="1" a="1"/>
  <c r="AC26" i="1" s="1"/>
  <c r="AC25" i="1" s="1"/>
  <c r="AB26" i="1" a="1"/>
  <c r="AB26" i="1" s="1"/>
  <c r="AB25" i="1" s="1"/>
  <c r="Z26" i="1" a="1"/>
  <c r="Z26" i="1" s="1"/>
  <c r="Z25" i="1" s="1"/>
  <c r="Y26" i="1" a="1"/>
  <c r="Y26" i="1" s="1"/>
  <c r="Y25" i="1" s="1"/>
  <c r="X26" i="1" a="1"/>
  <c r="X26" i="1" s="1"/>
  <c r="X25" i="1" s="1"/>
  <c r="W26" i="1" a="1"/>
  <c r="W26" i="1" s="1"/>
  <c r="W25" i="1" s="1"/>
  <c r="V26" i="1" a="1"/>
  <c r="V26" i="1" s="1"/>
  <c r="V25" i="1" s="1"/>
  <c r="U26" i="1" a="1"/>
  <c r="U26" i="1" s="1"/>
  <c r="U25" i="1" s="1"/>
  <c r="S26" i="1" a="1"/>
  <c r="S26" i="1" s="1"/>
  <c r="S25" i="1" s="1"/>
  <c r="R26" i="1" a="1"/>
  <c r="R26" i="1" s="1"/>
  <c r="R25" i="1" s="1"/>
  <c r="Q26" i="1" a="1"/>
  <c r="Q26" i="1" s="1"/>
  <c r="Q25" i="1" s="1"/>
  <c r="P26" i="1" a="1"/>
  <c r="P26" i="1" s="1"/>
  <c r="P25" i="1" s="1"/>
  <c r="O26" i="1" a="1"/>
  <c r="O26" i="1" s="1"/>
  <c r="O25" i="1" s="1"/>
  <c r="N26" i="1" a="1"/>
  <c r="N26" i="1" s="1"/>
  <c r="N25" i="1" s="1"/>
  <c r="L26" i="1" a="1"/>
  <c r="L26" i="1" s="1"/>
  <c r="L25" i="1" s="1"/>
  <c r="K26" i="1" a="1"/>
  <c r="K26" i="1" s="1"/>
  <c r="K25" i="1" s="1"/>
  <c r="J26" i="1" a="1"/>
  <c r="J26" i="1" s="1"/>
  <c r="J25" i="1" s="1"/>
  <c r="I26" i="1" a="1"/>
  <c r="I26" i="1" s="1"/>
  <c r="I25" i="1" s="1"/>
  <c r="H26" i="1" a="1"/>
  <c r="H26" i="1" s="1"/>
  <c r="G26" i="1" a="1"/>
  <c r="G26" i="1" s="1"/>
  <c r="AG22" i="1" a="1"/>
  <c r="AG22" i="1" s="1"/>
  <c r="AF22" i="1" a="1"/>
  <c r="AF22" i="1" s="1"/>
  <c r="AG21" i="1" a="1"/>
  <c r="AG21" i="1" s="1"/>
  <c r="AF21" i="1" a="1"/>
  <c r="AF21" i="1" s="1"/>
  <c r="AE22" i="1" a="1"/>
  <c r="AE22" i="1" s="1"/>
  <c r="AD22" i="1" a="1"/>
  <c r="AD22" i="1" s="1"/>
  <c r="AE21" i="1" a="1"/>
  <c r="AE21" i="1" s="1"/>
  <c r="AD21" i="1" a="1"/>
  <c r="AD21" i="1" s="1"/>
  <c r="AC22" i="1" a="1"/>
  <c r="AC22" i="1" s="1"/>
  <c r="AB22" i="1" a="1"/>
  <c r="AB22" i="1" s="1"/>
  <c r="AC21" i="1" a="1"/>
  <c r="AC21" i="1" s="1"/>
  <c r="AB21" i="1" a="1"/>
  <c r="AB21" i="1" s="1"/>
  <c r="Z22" i="1" a="1"/>
  <c r="Z22" i="1" s="1"/>
  <c r="Y22" i="1" a="1"/>
  <c r="Y22" i="1" s="1"/>
  <c r="Z21" i="1" a="1"/>
  <c r="Z21" i="1" s="1"/>
  <c r="Y21" i="1" a="1"/>
  <c r="Y21" i="1" s="1"/>
  <c r="X22" i="1" a="1"/>
  <c r="X22" i="1" s="1"/>
  <c r="W22" i="1" a="1"/>
  <c r="W22" i="1" s="1"/>
  <c r="X21" i="1" a="1"/>
  <c r="X21" i="1" s="1"/>
  <c r="W21" i="1" a="1"/>
  <c r="W21" i="1" s="1"/>
  <c r="V22" i="1" a="1"/>
  <c r="V22" i="1" s="1"/>
  <c r="U22" i="1" a="1"/>
  <c r="U22" i="1" s="1"/>
  <c r="V21" i="1" a="1"/>
  <c r="V21" i="1" s="1"/>
  <c r="U21" i="1" a="1"/>
  <c r="U21" i="1" s="1"/>
  <c r="S22" i="1" a="1"/>
  <c r="S22" i="1" s="1"/>
  <c r="R22" i="1" a="1"/>
  <c r="R22" i="1" s="1"/>
  <c r="S21" i="1" a="1"/>
  <c r="S21" i="1" s="1"/>
  <c r="R21" i="1" a="1"/>
  <c r="R21" i="1" s="1"/>
  <c r="Q22" i="1" a="1"/>
  <c r="Q22" i="1" s="1"/>
  <c r="P22" i="1" a="1"/>
  <c r="P22" i="1" s="1"/>
  <c r="Q21" i="1" a="1"/>
  <c r="Q21" i="1" s="1"/>
  <c r="P21" i="1" a="1"/>
  <c r="P21" i="1" s="1"/>
  <c r="O22" i="1" a="1"/>
  <c r="O22" i="1" s="1"/>
  <c r="N22" i="1" a="1"/>
  <c r="N22" i="1" s="1"/>
  <c r="O21" i="1" a="1"/>
  <c r="O21" i="1" s="1"/>
  <c r="N21" i="1" a="1"/>
  <c r="N21" i="1" s="1"/>
  <c r="L22" i="1" a="1"/>
  <c r="L22" i="1" s="1"/>
  <c r="K22" i="1" a="1"/>
  <c r="K22" i="1" s="1"/>
  <c r="L21" i="1" a="1"/>
  <c r="L21" i="1" s="1"/>
  <c r="K21" i="1" a="1"/>
  <c r="K21" i="1" s="1"/>
  <c r="J22" i="1" a="1"/>
  <c r="J22" i="1" s="1"/>
  <c r="I22" i="1" a="1"/>
  <c r="I22" i="1" s="1"/>
  <c r="J21" i="1" a="1"/>
  <c r="J21" i="1" s="1"/>
  <c r="I21" i="1" a="1"/>
  <c r="I21" i="1" s="1"/>
  <c r="H22" i="1" a="1"/>
  <c r="H22" i="1" s="1"/>
  <c r="H21" i="1" a="1"/>
  <c r="H21" i="1" s="1"/>
  <c r="G22" i="1" a="1"/>
  <c r="G22" i="1" s="1"/>
  <c r="G21" i="1" a="1"/>
  <c r="G21" i="1" s="1"/>
  <c r="AG17" i="1" a="1"/>
  <c r="AG17" i="1" s="1"/>
  <c r="AG16" i="1" a="1"/>
  <c r="AG16" i="1" s="1"/>
  <c r="AG15" i="1" a="1"/>
  <c r="AG15" i="1" s="1"/>
  <c r="AG14" i="1" a="1"/>
  <c r="AG14" i="1" s="1"/>
  <c r="AE17" i="1" a="1"/>
  <c r="AE17" i="1" s="1"/>
  <c r="AE16" i="1" a="1"/>
  <c r="AE16" i="1" s="1"/>
  <c r="AE15" i="1" a="1"/>
  <c r="AE15" i="1" s="1"/>
  <c r="AE14" i="1" a="1"/>
  <c r="AE14" i="1" s="1"/>
  <c r="AC17" i="1" a="1"/>
  <c r="AC17" i="1" s="1"/>
  <c r="AC16" i="1" a="1"/>
  <c r="AC16" i="1" s="1"/>
  <c r="AC15" i="1" a="1"/>
  <c r="AC15" i="1" s="1"/>
  <c r="AC14" i="1" a="1"/>
  <c r="AC14" i="1" s="1"/>
  <c r="Z17" i="1" a="1"/>
  <c r="Z17" i="1" s="1"/>
  <c r="Z16" i="1" a="1"/>
  <c r="Z16" i="1" s="1"/>
  <c r="Z15" i="1" a="1"/>
  <c r="Z15" i="1" s="1"/>
  <c r="Z14" i="1" a="1"/>
  <c r="Z14" i="1" s="1"/>
  <c r="X17" i="1" a="1"/>
  <c r="X17" i="1" s="1"/>
  <c r="X16" i="1" a="1"/>
  <c r="X16" i="1" s="1"/>
  <c r="X15" i="1" a="1"/>
  <c r="X15" i="1" s="1"/>
  <c r="X14" i="1" a="1"/>
  <c r="X14" i="1" s="1"/>
  <c r="V17" i="1" a="1"/>
  <c r="V17" i="1" s="1"/>
  <c r="V16" i="1" a="1"/>
  <c r="V16" i="1" s="1"/>
  <c r="V15" i="1" a="1"/>
  <c r="V15" i="1" s="1"/>
  <c r="V14" i="1" a="1"/>
  <c r="V14" i="1" s="1"/>
  <c r="S17" i="1" a="1"/>
  <c r="S17" i="1" s="1"/>
  <c r="S16" i="1" a="1"/>
  <c r="S16" i="1" s="1"/>
  <c r="S15" i="1" a="1"/>
  <c r="S15" i="1" s="1"/>
  <c r="S14" i="1" a="1"/>
  <c r="S14" i="1" s="1"/>
  <c r="Q17" i="1" a="1"/>
  <c r="Q17" i="1" s="1"/>
  <c r="Q16" i="1" a="1"/>
  <c r="Q16" i="1" s="1"/>
  <c r="Q15" i="1" a="1"/>
  <c r="Q15" i="1" s="1"/>
  <c r="Q14" i="1" a="1"/>
  <c r="Q14" i="1" s="1"/>
  <c r="O17" i="1" a="1"/>
  <c r="O17" i="1" s="1"/>
  <c r="O16" i="1" a="1"/>
  <c r="O16" i="1" s="1"/>
  <c r="O15" i="1" a="1"/>
  <c r="O15" i="1" s="1"/>
  <c r="O14" i="1" a="1"/>
  <c r="O14" i="1" s="1"/>
  <c r="L17" i="1" a="1"/>
  <c r="L17" i="1" s="1"/>
  <c r="L16" i="1" a="1"/>
  <c r="L16" i="1" s="1"/>
  <c r="L15" i="1" a="1"/>
  <c r="L15" i="1" s="1"/>
  <c r="L14" i="1" a="1"/>
  <c r="L14" i="1" s="1"/>
  <c r="J17" i="1" a="1"/>
  <c r="J17" i="1" s="1"/>
  <c r="J16" i="1" a="1"/>
  <c r="J16" i="1" s="1"/>
  <c r="J15" i="1" a="1"/>
  <c r="J15" i="1" s="1"/>
  <c r="J14" i="1" a="1"/>
  <c r="J14" i="1" s="1"/>
  <c r="H15" i="1" a="1"/>
  <c r="H15" i="1" s="1"/>
  <c r="H16" i="1" a="1"/>
  <c r="H16" i="1" s="1"/>
  <c r="H17" i="1" a="1"/>
  <c r="H17" i="1" s="1"/>
  <c r="H14" i="1" a="1"/>
  <c r="H14" i="1" s="1"/>
  <c r="AF15" i="1" a="1"/>
  <c r="AF15" i="1" s="1"/>
  <c r="AF16" i="1" a="1"/>
  <c r="AF16" i="1" s="1"/>
  <c r="AF17" i="1" a="1"/>
  <c r="AF17" i="1" s="1"/>
  <c r="AD15" i="1" a="1"/>
  <c r="AD15" i="1" s="1"/>
  <c r="AD16" i="1" a="1"/>
  <c r="AD16" i="1" s="1"/>
  <c r="AD17" i="1" a="1"/>
  <c r="AD17" i="1" s="1"/>
  <c r="AD14" i="1" a="1"/>
  <c r="AD14" i="1" s="1"/>
  <c r="AB15" i="1" a="1"/>
  <c r="AB15" i="1" s="1"/>
  <c r="AB16" i="1" a="1"/>
  <c r="AB16" i="1" s="1"/>
  <c r="AB17" i="1" a="1"/>
  <c r="AB17" i="1" s="1"/>
  <c r="AB14" i="1" a="1"/>
  <c r="AB14" i="1" s="1"/>
  <c r="Y15" i="1" a="1"/>
  <c r="Y15" i="1" s="1"/>
  <c r="Y16" i="1" a="1"/>
  <c r="Y16" i="1" s="1"/>
  <c r="Y17" i="1" a="1"/>
  <c r="Y17" i="1" s="1"/>
  <c r="Y14" i="1" a="1"/>
  <c r="Y14" i="1" s="1"/>
  <c r="W15" i="1" a="1"/>
  <c r="W15" i="1" s="1"/>
  <c r="W16" i="1" a="1"/>
  <c r="W16" i="1" s="1"/>
  <c r="W17" i="1" a="1"/>
  <c r="W17" i="1" s="1"/>
  <c r="W14" i="1" a="1"/>
  <c r="W14" i="1" s="1"/>
  <c r="U15" i="1" a="1"/>
  <c r="U15" i="1" s="1"/>
  <c r="U16" i="1" a="1"/>
  <c r="U16" i="1" s="1"/>
  <c r="U17" i="1" a="1"/>
  <c r="U17" i="1" s="1"/>
  <c r="U14" i="1" a="1"/>
  <c r="U14" i="1" s="1"/>
  <c r="R15" i="1" a="1"/>
  <c r="R15" i="1" s="1"/>
  <c r="R16" i="1" a="1"/>
  <c r="R16" i="1" s="1"/>
  <c r="R17" i="1" a="1"/>
  <c r="R17" i="1" s="1"/>
  <c r="R14" i="1" a="1"/>
  <c r="R14" i="1" s="1"/>
  <c r="P15" i="1" a="1"/>
  <c r="P15" i="1" s="1"/>
  <c r="P16" i="1" a="1"/>
  <c r="P16" i="1" s="1"/>
  <c r="P17" i="1" a="1"/>
  <c r="P17" i="1" s="1"/>
  <c r="P14" i="1" a="1"/>
  <c r="P14" i="1" s="1"/>
  <c r="N15" i="1" a="1"/>
  <c r="N15" i="1" s="1"/>
  <c r="N16" i="1" a="1"/>
  <c r="N16" i="1" s="1"/>
  <c r="N17" i="1" a="1"/>
  <c r="N17" i="1" s="1"/>
  <c r="N14" i="1" a="1"/>
  <c r="N14" i="1" s="1"/>
  <c r="K15" i="1" a="1"/>
  <c r="K15" i="1" s="1"/>
  <c r="K16" i="1" a="1"/>
  <c r="K16" i="1" s="1"/>
  <c r="K17" i="1" a="1"/>
  <c r="K17" i="1" s="1"/>
  <c r="K14" i="1" a="1"/>
  <c r="K14" i="1" s="1"/>
  <c r="I15" i="1" a="1"/>
  <c r="I15" i="1" s="1"/>
  <c r="I16" i="1" a="1"/>
  <c r="I16" i="1" s="1"/>
  <c r="I17" i="1" a="1"/>
  <c r="I17" i="1" s="1"/>
  <c r="I14" i="1" a="1"/>
  <c r="I14" i="1" s="1"/>
  <c r="G15" i="1" a="1"/>
  <c r="G15" i="1" s="1"/>
  <c r="G16" i="1" a="1"/>
  <c r="G16" i="1" s="1"/>
  <c r="G17" i="1" a="1"/>
  <c r="G17" i="1" s="1"/>
  <c r="G14" i="1" a="1"/>
  <c r="G14" i="1" s="1"/>
  <c r="V98" i="1" l="1"/>
  <c r="AE98" i="1"/>
  <c r="AC113" i="1"/>
  <c r="U113" i="1"/>
  <c r="U138" i="1"/>
  <c r="W138" i="1"/>
  <c r="Y138" i="1"/>
  <c r="AB138" i="1"/>
  <c r="AD138" i="1"/>
  <c r="AF138" i="1"/>
  <c r="X168" i="1"/>
  <c r="D233" i="1"/>
  <c r="D231" i="1"/>
  <c r="D229" i="1"/>
  <c r="AF98" i="1"/>
  <c r="R138" i="1"/>
  <c r="I317" i="1"/>
  <c r="AG287" i="1"/>
  <c r="O287" i="1"/>
  <c r="Q63" i="1"/>
  <c r="X63" i="1"/>
  <c r="AE63" i="1"/>
  <c r="AG63" i="1"/>
  <c r="P113" i="1"/>
  <c r="W113" i="1"/>
  <c r="AB113" i="1"/>
  <c r="V86" i="1"/>
  <c r="W98" i="1"/>
  <c r="AB98" i="1"/>
  <c r="N138" i="1"/>
  <c r="P138" i="1"/>
  <c r="E232" i="1"/>
  <c r="E230" i="1"/>
  <c r="X86" i="1"/>
  <c r="Z86" i="1"/>
  <c r="AC86" i="1"/>
  <c r="AE86" i="1"/>
  <c r="AG86" i="1"/>
  <c r="AD86" i="1"/>
  <c r="AD63" i="1"/>
  <c r="X98" i="1"/>
  <c r="AC98" i="1"/>
  <c r="AG98" i="1"/>
  <c r="S317" i="1"/>
  <c r="D201" i="1"/>
  <c r="D199" i="1"/>
  <c r="D227" i="1"/>
  <c r="AF317" i="1"/>
  <c r="Y317" i="1"/>
  <c r="P63" i="1"/>
  <c r="W63" i="1"/>
  <c r="AB63" i="1"/>
  <c r="N113" i="1"/>
  <c r="D200" i="1"/>
  <c r="D196" i="1"/>
  <c r="D232" i="1"/>
  <c r="D230" i="1"/>
  <c r="D228" i="1"/>
  <c r="D226" i="1"/>
  <c r="D224" i="1"/>
  <c r="D267" i="1"/>
  <c r="AE317" i="1"/>
  <c r="U63" i="1"/>
  <c r="D167" i="1"/>
  <c r="D165" i="1"/>
  <c r="D163" i="1"/>
  <c r="D161" i="1"/>
  <c r="D159" i="1"/>
  <c r="D157" i="1"/>
  <c r="U86" i="1"/>
  <c r="W86" i="1"/>
  <c r="AB86" i="1"/>
  <c r="P98" i="1"/>
  <c r="U98" i="1"/>
  <c r="Y98" i="1"/>
  <c r="AD98" i="1"/>
  <c r="D137" i="1"/>
  <c r="D166" i="1"/>
  <c r="D164" i="1"/>
  <c r="D162" i="1"/>
  <c r="D160" i="1"/>
  <c r="D158" i="1"/>
  <c r="D192" i="1"/>
  <c r="D188" i="1"/>
  <c r="E137" i="1"/>
  <c r="E135" i="1"/>
  <c r="Y287" i="1"/>
  <c r="E226" i="1"/>
  <c r="AD317" i="1"/>
  <c r="AF214" i="1"/>
  <c r="N98" i="1"/>
  <c r="E133" i="1"/>
  <c r="E131" i="1"/>
  <c r="E129" i="1"/>
  <c r="E231" i="1"/>
  <c r="AG138" i="1"/>
  <c r="AG168" i="1"/>
  <c r="W317" i="1"/>
  <c r="V352" i="1"/>
  <c r="J317" i="1"/>
  <c r="Q287" i="1"/>
  <c r="J352" i="1"/>
  <c r="AC287" i="1"/>
  <c r="AC317" i="1"/>
  <c r="P317" i="1"/>
  <c r="R317" i="1"/>
  <c r="AF63" i="1"/>
  <c r="AF86" i="1"/>
  <c r="U235" i="1"/>
  <c r="E293" i="1"/>
  <c r="K317" i="1"/>
  <c r="AB317" i="1"/>
  <c r="L352" i="1"/>
  <c r="O352" i="1"/>
  <c r="AF113" i="1"/>
  <c r="AF168" i="1"/>
  <c r="D52" i="1"/>
  <c r="L317" i="1"/>
  <c r="AE287" i="1"/>
  <c r="S235" i="1"/>
  <c r="I287" i="1"/>
  <c r="X287" i="1"/>
  <c r="E242" i="1"/>
  <c r="AB235" i="1"/>
  <c r="I235" i="1"/>
  <c r="E288" i="1"/>
  <c r="L287" i="1"/>
  <c r="V235" i="1"/>
  <c r="E236" i="1"/>
  <c r="E346" i="1"/>
  <c r="S352" i="1"/>
  <c r="Q345" i="1"/>
  <c r="AE235" i="1"/>
  <c r="E249" i="1"/>
  <c r="K287" i="1"/>
  <c r="AC345" i="1"/>
  <c r="D184" i="1"/>
  <c r="D215" i="1"/>
  <c r="E134" i="1"/>
  <c r="AG317" i="1"/>
  <c r="AG235" i="1"/>
  <c r="D225" i="1"/>
  <c r="R113" i="1"/>
  <c r="Z98" i="1"/>
  <c r="J214" i="1"/>
  <c r="E52" i="1"/>
  <c r="D124" i="1"/>
  <c r="D197" i="1"/>
  <c r="D195" i="1"/>
  <c r="D193" i="1"/>
  <c r="D191" i="1"/>
  <c r="D189" i="1"/>
  <c r="D185" i="1"/>
  <c r="D183" i="1"/>
  <c r="D181" i="1"/>
  <c r="D223" i="1"/>
  <c r="J138" i="1"/>
  <c r="D155" i="1"/>
  <c r="D153" i="1"/>
  <c r="D151" i="1"/>
  <c r="D149" i="1"/>
  <c r="D147" i="1"/>
  <c r="D111" i="1"/>
  <c r="D179" i="1"/>
  <c r="D177" i="1"/>
  <c r="D222" i="1"/>
  <c r="D220" i="1"/>
  <c r="AE352" i="1"/>
  <c r="X352" i="1"/>
  <c r="AG345" i="1"/>
  <c r="Z352" i="1"/>
  <c r="Z206" i="1"/>
  <c r="D221" i="1"/>
  <c r="D219" i="1"/>
  <c r="D217" i="1"/>
  <c r="E222" i="1"/>
  <c r="E218" i="1"/>
  <c r="P287" i="1"/>
  <c r="D109" i="1"/>
  <c r="D107" i="1"/>
  <c r="D175" i="1"/>
  <c r="D173" i="1"/>
  <c r="AB287" i="1"/>
  <c r="R287" i="1"/>
  <c r="W235" i="1"/>
  <c r="AF287" i="1"/>
  <c r="N287" i="1"/>
  <c r="N235" i="1"/>
  <c r="S287" i="1"/>
  <c r="Z287" i="1"/>
  <c r="N317" i="1"/>
  <c r="Q235" i="1"/>
  <c r="D249" i="1"/>
  <c r="I39" i="1"/>
  <c r="N39" i="1"/>
  <c r="AB39" i="1"/>
  <c r="AF39" i="1"/>
  <c r="S86" i="1"/>
  <c r="L235" i="1"/>
  <c r="P235" i="1"/>
  <c r="J235" i="1"/>
  <c r="D253" i="1"/>
  <c r="E267" i="1"/>
  <c r="V287" i="1"/>
  <c r="L214" i="1"/>
  <c r="J206" i="1"/>
  <c r="Z235" i="1"/>
  <c r="K235" i="1"/>
  <c r="R98" i="1"/>
  <c r="E127" i="1"/>
  <c r="E125" i="1"/>
  <c r="AF235" i="1"/>
  <c r="X235" i="1"/>
  <c r="H63" i="1"/>
  <c r="D176" i="1"/>
  <c r="D172" i="1"/>
  <c r="I20" i="1"/>
  <c r="N20" i="1"/>
  <c r="W20" i="1"/>
  <c r="AB20" i="1"/>
  <c r="AF20" i="1"/>
  <c r="AD53" i="1"/>
  <c r="AG206" i="1"/>
  <c r="D102" i="1"/>
  <c r="D100" i="1"/>
  <c r="D123" i="1"/>
  <c r="D139" i="1"/>
  <c r="D110" i="1"/>
  <c r="D140" i="1"/>
  <c r="R235" i="1"/>
  <c r="D106" i="1"/>
  <c r="AD235" i="1"/>
  <c r="E253" i="1"/>
  <c r="Y235" i="1"/>
  <c r="D47" i="1"/>
  <c r="Z317" i="1"/>
  <c r="O53" i="1"/>
  <c r="S53" i="1"/>
  <c r="X53" i="1"/>
  <c r="AC53" i="1"/>
  <c r="AG53" i="1"/>
  <c r="W287" i="1"/>
  <c r="Q86" i="1"/>
  <c r="AE206" i="1"/>
  <c r="AC235" i="1"/>
  <c r="AD287" i="1"/>
  <c r="U287" i="1"/>
  <c r="V317" i="1"/>
  <c r="E363" i="1"/>
  <c r="D363" i="1"/>
  <c r="E358" i="1"/>
  <c r="D293" i="1"/>
  <c r="D332" i="1"/>
  <c r="O235" i="1"/>
  <c r="H287" i="1"/>
  <c r="J287" i="1"/>
  <c r="D307" i="1"/>
  <c r="D242" i="1"/>
  <c r="E307" i="1"/>
  <c r="D346" i="1"/>
  <c r="H317" i="1"/>
  <c r="E332" i="1"/>
  <c r="E318" i="1"/>
  <c r="D318" i="1"/>
  <c r="D288" i="1"/>
  <c r="E271" i="1"/>
  <c r="D271" i="1"/>
  <c r="H235" i="1"/>
  <c r="D236" i="1"/>
  <c r="X138" i="1"/>
  <c r="U168" i="1"/>
  <c r="O206" i="1"/>
  <c r="S206" i="1"/>
  <c r="O138" i="1"/>
  <c r="Q138" i="1"/>
  <c r="D187" i="1"/>
  <c r="W168" i="1"/>
  <c r="E228" i="1"/>
  <c r="O20" i="1"/>
  <c r="X20" i="1"/>
  <c r="AC20" i="1"/>
  <c r="AG20" i="1"/>
  <c r="O27" i="1"/>
  <c r="X27" i="1"/>
  <c r="AC27" i="1"/>
  <c r="AG27" i="1"/>
  <c r="I63" i="1"/>
  <c r="K138" i="1"/>
  <c r="AC138" i="1"/>
  <c r="J20" i="1"/>
  <c r="W53" i="1"/>
  <c r="AB53" i="1"/>
  <c r="AF53" i="1"/>
  <c r="I98" i="1"/>
  <c r="E139" i="1"/>
  <c r="D154" i="1"/>
  <c r="D152" i="1"/>
  <c r="D146" i="1"/>
  <c r="D144" i="1"/>
  <c r="D171" i="1"/>
  <c r="AC206" i="1"/>
  <c r="E224" i="1"/>
  <c r="E220" i="1"/>
  <c r="E216" i="1"/>
  <c r="H214" i="1"/>
  <c r="D218" i="1"/>
  <c r="D216" i="1"/>
  <c r="Z214" i="1"/>
  <c r="E233" i="1"/>
  <c r="AG214" i="1"/>
  <c r="X214" i="1"/>
  <c r="AE214" i="1"/>
  <c r="AE205" i="1" s="1"/>
  <c r="AC214" i="1"/>
  <c r="AC205" i="1" s="1"/>
  <c r="V214" i="1"/>
  <c r="I214" i="1"/>
  <c r="S214" i="1"/>
  <c r="E217" i="1"/>
  <c r="E219" i="1"/>
  <c r="E221" i="1"/>
  <c r="E223" i="1"/>
  <c r="E225" i="1"/>
  <c r="E227" i="1"/>
  <c r="E229" i="1"/>
  <c r="U53" i="1"/>
  <c r="X206" i="1"/>
  <c r="D211" i="1"/>
  <c r="D210" i="1"/>
  <c r="D208" i="1"/>
  <c r="D212" i="1"/>
  <c r="L206" i="1"/>
  <c r="Q206" i="1"/>
  <c r="V206" i="1"/>
  <c r="K53" i="1"/>
  <c r="Q53" i="1"/>
  <c r="K214" i="1"/>
  <c r="E215" i="1"/>
  <c r="Q214" i="1"/>
  <c r="O214" i="1"/>
  <c r="V168" i="1"/>
  <c r="E173" i="1"/>
  <c r="E177" i="1"/>
  <c r="E179" i="1"/>
  <c r="E181" i="1"/>
  <c r="E185" i="1"/>
  <c r="E189" i="1"/>
  <c r="E193" i="1"/>
  <c r="E197" i="1"/>
  <c r="E201" i="1"/>
  <c r="D169" i="1"/>
  <c r="E174" i="1"/>
  <c r="E178" i="1"/>
  <c r="O168" i="1"/>
  <c r="Q168" i="1"/>
  <c r="D143" i="1"/>
  <c r="E187" i="1"/>
  <c r="E195" i="1"/>
  <c r="D186" i="1"/>
  <c r="S168" i="1"/>
  <c r="Y168" i="1"/>
  <c r="E170" i="1"/>
  <c r="D112" i="1"/>
  <c r="D108" i="1"/>
  <c r="D104" i="1"/>
  <c r="E101" i="1"/>
  <c r="E141" i="1"/>
  <c r="E207" i="1"/>
  <c r="D207" i="1"/>
  <c r="D209" i="1"/>
  <c r="E213" i="1"/>
  <c r="E211" i="1"/>
  <c r="E209" i="1"/>
  <c r="E212" i="1"/>
  <c r="E210" i="1"/>
  <c r="E208" i="1"/>
  <c r="H206" i="1"/>
  <c r="E65" i="1"/>
  <c r="E67" i="1"/>
  <c r="D83" i="1"/>
  <c r="N63" i="1"/>
  <c r="O63" i="1"/>
  <c r="Y63" i="1"/>
  <c r="V138" i="1"/>
  <c r="D66" i="1"/>
  <c r="D68" i="1"/>
  <c r="E69" i="1"/>
  <c r="E71" i="1"/>
  <c r="E73" i="1"/>
  <c r="E75" i="1"/>
  <c r="E77" i="1"/>
  <c r="E79" i="1"/>
  <c r="E81" i="1"/>
  <c r="E83" i="1"/>
  <c r="E64" i="1"/>
  <c r="E66" i="1"/>
  <c r="E68" i="1"/>
  <c r="D82" i="1"/>
  <c r="D85" i="1"/>
  <c r="G98" i="1"/>
  <c r="D67" i="1"/>
  <c r="D69" i="1"/>
  <c r="E70" i="1"/>
  <c r="E72" i="1"/>
  <c r="E74" i="1"/>
  <c r="E76" i="1"/>
  <c r="E78" i="1"/>
  <c r="E80" i="1"/>
  <c r="E82" i="1"/>
  <c r="E85" i="1"/>
  <c r="D115" i="1"/>
  <c r="D117" i="1"/>
  <c r="D119" i="1"/>
  <c r="D121" i="1"/>
  <c r="X113" i="1"/>
  <c r="D156" i="1"/>
  <c r="D150" i="1"/>
  <c r="D148" i="1"/>
  <c r="E172" i="1"/>
  <c r="E176" i="1"/>
  <c r="E180" i="1"/>
  <c r="E182" i="1"/>
  <c r="E184" i="1"/>
  <c r="E186" i="1"/>
  <c r="E188" i="1"/>
  <c r="E190" i="1"/>
  <c r="E192" i="1"/>
  <c r="E194" i="1"/>
  <c r="E196" i="1"/>
  <c r="E198" i="1"/>
  <c r="E200" i="1"/>
  <c r="D99" i="1"/>
  <c r="E117" i="1"/>
  <c r="E119" i="1"/>
  <c r="O113" i="1"/>
  <c r="E167" i="1"/>
  <c r="E163" i="1"/>
  <c r="E159" i="1"/>
  <c r="E155" i="1"/>
  <c r="E151" i="1"/>
  <c r="E147" i="1"/>
  <c r="D141" i="1"/>
  <c r="P86" i="1"/>
  <c r="E105" i="1"/>
  <c r="E109" i="1"/>
  <c r="Q98" i="1"/>
  <c r="E126" i="1"/>
  <c r="D116" i="1"/>
  <c r="D118" i="1"/>
  <c r="D120" i="1"/>
  <c r="D122" i="1"/>
  <c r="K113" i="1"/>
  <c r="E171" i="1"/>
  <c r="E175" i="1"/>
  <c r="E183" i="1"/>
  <c r="E191" i="1"/>
  <c r="E199" i="1"/>
  <c r="J113" i="1"/>
  <c r="E164" i="1"/>
  <c r="E160" i="1"/>
  <c r="E156" i="1"/>
  <c r="E152" i="1"/>
  <c r="E148" i="1"/>
  <c r="D142" i="1"/>
  <c r="D145" i="1"/>
  <c r="L138" i="1"/>
  <c r="E143" i="1"/>
  <c r="Z138" i="1"/>
  <c r="D198" i="1"/>
  <c r="D194" i="1"/>
  <c r="D190" i="1"/>
  <c r="D182" i="1"/>
  <c r="D180" i="1"/>
  <c r="D178" i="1"/>
  <c r="D174" i="1"/>
  <c r="D170" i="1"/>
  <c r="K168" i="1"/>
  <c r="H168" i="1"/>
  <c r="E169" i="1"/>
  <c r="L168" i="1"/>
  <c r="S138" i="1"/>
  <c r="I168" i="1"/>
  <c r="J168" i="1"/>
  <c r="D50" i="1"/>
  <c r="D45" i="1"/>
  <c r="Y53" i="1"/>
  <c r="D75" i="1"/>
  <c r="D77" i="1"/>
  <c r="S63" i="1"/>
  <c r="K98" i="1"/>
  <c r="D132" i="1"/>
  <c r="D130" i="1"/>
  <c r="E118" i="1"/>
  <c r="E144" i="1"/>
  <c r="E142" i="1"/>
  <c r="E140" i="1"/>
  <c r="D49" i="1"/>
  <c r="D51" i="1"/>
  <c r="E165" i="1"/>
  <c r="E161" i="1"/>
  <c r="E157" i="1"/>
  <c r="E153" i="1"/>
  <c r="E149" i="1"/>
  <c r="E32" i="1"/>
  <c r="D131" i="1"/>
  <c r="D129" i="1"/>
  <c r="E136" i="1"/>
  <c r="E128" i="1"/>
  <c r="Y113" i="1"/>
  <c r="E166" i="1"/>
  <c r="E162" i="1"/>
  <c r="E158" i="1"/>
  <c r="E154" i="1"/>
  <c r="E150" i="1"/>
  <c r="E146" i="1"/>
  <c r="I138" i="1"/>
  <c r="H138" i="1"/>
  <c r="E145" i="1"/>
  <c r="E51" i="1"/>
  <c r="D60" i="1"/>
  <c r="D58" i="1"/>
  <c r="D56" i="1"/>
  <c r="D65" i="1"/>
  <c r="D70" i="1"/>
  <c r="D72" i="1"/>
  <c r="D79" i="1"/>
  <c r="D81" i="1"/>
  <c r="E112" i="1"/>
  <c r="E111" i="1"/>
  <c r="E110" i="1"/>
  <c r="E108" i="1"/>
  <c r="E107" i="1"/>
  <c r="E106" i="1"/>
  <c r="E104" i="1"/>
  <c r="E103" i="1"/>
  <c r="E102" i="1"/>
  <c r="E100" i="1"/>
  <c r="D136" i="1"/>
  <c r="D134" i="1"/>
  <c r="D128" i="1"/>
  <c r="D126" i="1"/>
  <c r="E116" i="1"/>
  <c r="E120" i="1"/>
  <c r="D74" i="1"/>
  <c r="D76" i="1"/>
  <c r="S98" i="1"/>
  <c r="L113" i="1"/>
  <c r="S113" i="1"/>
  <c r="D59" i="1"/>
  <c r="D57" i="1"/>
  <c r="D55" i="1"/>
  <c r="D64" i="1"/>
  <c r="D71" i="1"/>
  <c r="D73" i="1"/>
  <c r="D78" i="1"/>
  <c r="D80" i="1"/>
  <c r="Z63" i="1"/>
  <c r="L86" i="1"/>
  <c r="D114" i="1"/>
  <c r="D135" i="1"/>
  <c r="D133" i="1"/>
  <c r="D127" i="1"/>
  <c r="D125" i="1"/>
  <c r="R86" i="1"/>
  <c r="E132" i="1"/>
  <c r="E124" i="1"/>
  <c r="E115" i="1"/>
  <c r="E121" i="1"/>
  <c r="E123" i="1"/>
  <c r="H113" i="1"/>
  <c r="E130" i="1"/>
  <c r="I113" i="1"/>
  <c r="Q113" i="1"/>
  <c r="V113" i="1"/>
  <c r="Z113" i="1"/>
  <c r="E114" i="1"/>
  <c r="E122" i="1"/>
  <c r="R39" i="1"/>
  <c r="Z53" i="1"/>
  <c r="K63" i="1"/>
  <c r="R63" i="1"/>
  <c r="K86" i="1"/>
  <c r="Y86" i="1"/>
  <c r="J98" i="1"/>
  <c r="L98" i="1"/>
  <c r="O98" i="1"/>
  <c r="R20" i="1"/>
  <c r="Y20" i="1"/>
  <c r="V53" i="1"/>
  <c r="AE53" i="1"/>
  <c r="S20" i="1"/>
  <c r="I53" i="1"/>
  <c r="N53" i="1"/>
  <c r="R53" i="1"/>
  <c r="D105" i="1"/>
  <c r="D103" i="1"/>
  <c r="D101" i="1"/>
  <c r="E50" i="1"/>
  <c r="E99" i="1"/>
  <c r="H98" i="1"/>
  <c r="D87" i="1"/>
  <c r="G86" i="1"/>
  <c r="E87" i="1"/>
  <c r="H86" i="1"/>
  <c r="N86" i="1"/>
  <c r="J86" i="1"/>
  <c r="O86" i="1"/>
  <c r="E97" i="1"/>
  <c r="E96" i="1"/>
  <c r="E95" i="1"/>
  <c r="E94" i="1"/>
  <c r="E93" i="1"/>
  <c r="E92" i="1"/>
  <c r="E91" i="1"/>
  <c r="E90" i="1"/>
  <c r="E89" i="1"/>
  <c r="E88" i="1"/>
  <c r="D97" i="1"/>
  <c r="D96" i="1"/>
  <c r="D95" i="1"/>
  <c r="D94" i="1"/>
  <c r="D93" i="1"/>
  <c r="D92" i="1"/>
  <c r="D91" i="1"/>
  <c r="D90" i="1"/>
  <c r="D89" i="1"/>
  <c r="D88" i="1"/>
  <c r="J63" i="1"/>
  <c r="L63" i="1"/>
  <c r="V63" i="1"/>
  <c r="Q20" i="1"/>
  <c r="V20" i="1"/>
  <c r="AE20" i="1"/>
  <c r="D41" i="1"/>
  <c r="I43" i="1"/>
  <c r="K43" i="1"/>
  <c r="N43" i="1"/>
  <c r="P43" i="1"/>
  <c r="R43" i="1"/>
  <c r="U43" i="1"/>
  <c r="W43" i="1"/>
  <c r="Y43" i="1"/>
  <c r="AB43" i="1"/>
  <c r="AD43" i="1"/>
  <c r="AF43" i="1"/>
  <c r="I48" i="1"/>
  <c r="K48" i="1"/>
  <c r="N48" i="1"/>
  <c r="P48" i="1"/>
  <c r="R48" i="1"/>
  <c r="U48" i="1"/>
  <c r="W48" i="1"/>
  <c r="Y48" i="1"/>
  <c r="E59" i="1"/>
  <c r="E57" i="1"/>
  <c r="H13" i="1"/>
  <c r="E15" i="1"/>
  <c r="H20" i="1"/>
  <c r="D42" i="1"/>
  <c r="E60" i="1"/>
  <c r="E58" i="1"/>
  <c r="E56" i="1"/>
  <c r="AB48" i="1"/>
  <c r="AD48" i="1"/>
  <c r="AF48" i="1"/>
  <c r="D54" i="1"/>
  <c r="P53" i="1"/>
  <c r="J39" i="1"/>
  <c r="O39" i="1"/>
  <c r="S39" i="1"/>
  <c r="AC39" i="1"/>
  <c r="AG39" i="1"/>
  <c r="J43" i="1"/>
  <c r="L43" i="1"/>
  <c r="O43" i="1"/>
  <c r="Q43" i="1"/>
  <c r="S43" i="1"/>
  <c r="V43" i="1"/>
  <c r="X43" i="1"/>
  <c r="Z43" i="1"/>
  <c r="AC43" i="1"/>
  <c r="AE43" i="1"/>
  <c r="AG43" i="1"/>
  <c r="J48" i="1"/>
  <c r="L48" i="1"/>
  <c r="O48" i="1"/>
  <c r="Q48" i="1"/>
  <c r="S48" i="1"/>
  <c r="V48" i="1"/>
  <c r="X48" i="1"/>
  <c r="Z48" i="1"/>
  <c r="AC48" i="1"/>
  <c r="AE48" i="1"/>
  <c r="AG48" i="1"/>
  <c r="L53" i="1"/>
  <c r="V13" i="1"/>
  <c r="AE13" i="1"/>
  <c r="P20" i="1"/>
  <c r="U20" i="1"/>
  <c r="AD20" i="1"/>
  <c r="D28" i="1"/>
  <c r="E31" i="1"/>
  <c r="E29" i="1"/>
  <c r="P27" i="1"/>
  <c r="D36" i="1"/>
  <c r="D35" i="1" s="1"/>
  <c r="D38" i="1"/>
  <c r="D37" i="1" s="1"/>
  <c r="N13" i="1"/>
  <c r="W13" i="1"/>
  <c r="AF13" i="1"/>
  <c r="E54" i="1"/>
  <c r="H53" i="1"/>
  <c r="E55" i="1"/>
  <c r="J53" i="1"/>
  <c r="E49" i="1"/>
  <c r="H48" i="1"/>
  <c r="V39" i="1"/>
  <c r="L39" i="1"/>
  <c r="Q39" i="1"/>
  <c r="Z39" i="1"/>
  <c r="D40" i="1"/>
  <c r="K39" i="1"/>
  <c r="P39" i="1"/>
  <c r="U39" i="1"/>
  <c r="Y39" i="1"/>
  <c r="E47" i="1"/>
  <c r="E46" i="1"/>
  <c r="E45" i="1"/>
  <c r="D44" i="1"/>
  <c r="D46" i="1"/>
  <c r="E44" i="1"/>
  <c r="H43" i="1"/>
  <c r="AD39" i="1"/>
  <c r="E40" i="1"/>
  <c r="H39" i="1"/>
  <c r="AE39" i="1"/>
  <c r="E42" i="1"/>
  <c r="E41" i="1"/>
  <c r="W39" i="1"/>
  <c r="X39" i="1"/>
  <c r="E36" i="1"/>
  <c r="E35" i="1" s="1"/>
  <c r="P13" i="1"/>
  <c r="Y13" i="1"/>
  <c r="O13" i="1"/>
  <c r="X13" i="1"/>
  <c r="AG13" i="1"/>
  <c r="D31" i="1"/>
  <c r="D29" i="1"/>
  <c r="N27" i="1"/>
  <c r="AB27" i="1"/>
  <c r="AF27" i="1"/>
  <c r="I13" i="1"/>
  <c r="AB13" i="1"/>
  <c r="Q13" i="1"/>
  <c r="I27" i="1"/>
  <c r="U13" i="1"/>
  <c r="AD13" i="1"/>
  <c r="J13" i="1"/>
  <c r="AC13" i="1"/>
  <c r="D32" i="1"/>
  <c r="D30" i="1"/>
  <c r="D34" i="1"/>
  <c r="D33" i="1" s="1"/>
  <c r="E38" i="1"/>
  <c r="E37" i="1" s="1"/>
  <c r="H37" i="1"/>
  <c r="D17" i="1"/>
  <c r="K13" i="1"/>
  <c r="E19" i="1"/>
  <c r="S13" i="1"/>
  <c r="L20" i="1"/>
  <c r="E24" i="1"/>
  <c r="Z20" i="1"/>
  <c r="J27" i="1"/>
  <c r="L13" i="1"/>
  <c r="D22" i="1"/>
  <c r="D26" i="1"/>
  <c r="D25" i="1" s="1"/>
  <c r="E22" i="1"/>
  <c r="R13" i="1"/>
  <c r="Z13" i="1"/>
  <c r="D21" i="1"/>
  <c r="D24" i="1"/>
  <c r="K20" i="1"/>
  <c r="E30" i="1"/>
  <c r="R27" i="1"/>
  <c r="D16" i="1"/>
  <c r="D19" i="1"/>
  <c r="D15" i="1"/>
  <c r="E14" i="1"/>
  <c r="E17" i="1"/>
  <c r="E21" i="1"/>
  <c r="S27" i="1"/>
  <c r="E34" i="1"/>
  <c r="E33" i="1" s="1"/>
  <c r="H33" i="1"/>
  <c r="U27" i="1"/>
  <c r="Y27" i="1"/>
  <c r="AD27" i="1"/>
  <c r="K27" i="1"/>
  <c r="H27" i="1"/>
  <c r="E28" i="1"/>
  <c r="L27" i="1"/>
  <c r="Q27" i="1"/>
  <c r="V27" i="1"/>
  <c r="Z27" i="1"/>
  <c r="AE27" i="1"/>
  <c r="W27" i="1"/>
  <c r="E26" i="1"/>
  <c r="E25" i="1" s="1"/>
  <c r="H25" i="1"/>
  <c r="E16" i="1"/>
  <c r="D14" i="1"/>
  <c r="AC62" i="1" l="1"/>
  <c r="AC375" i="1" s="1"/>
  <c r="AE62" i="1"/>
  <c r="AE375" i="1" s="1"/>
  <c r="AE345" i="1"/>
  <c r="L345" i="1"/>
  <c r="Z345" i="1"/>
  <c r="S345" i="1"/>
  <c r="V345" i="1"/>
  <c r="X345" i="1"/>
  <c r="O345" i="1"/>
  <c r="J345" i="1"/>
  <c r="AG62" i="1"/>
  <c r="AG375" i="1" s="1"/>
  <c r="O12" i="1"/>
  <c r="O11" i="1" s="1"/>
  <c r="O373" i="1" s="1"/>
  <c r="H205" i="1"/>
  <c r="AG205" i="1"/>
  <c r="X205" i="1"/>
  <c r="Z205" i="1"/>
  <c r="O205" i="1"/>
  <c r="J205" i="1"/>
  <c r="D287" i="1"/>
  <c r="V62" i="1"/>
  <c r="V375" i="1" s="1"/>
  <c r="S205" i="1"/>
  <c r="L205" i="1"/>
  <c r="E287" i="1"/>
  <c r="J62" i="1"/>
  <c r="J375" i="1" s="1"/>
  <c r="E235" i="1"/>
  <c r="D317" i="1"/>
  <c r="O62" i="1"/>
  <c r="O375" i="1" s="1"/>
  <c r="Q62" i="1"/>
  <c r="Q375" i="1" s="1"/>
  <c r="D214" i="1"/>
  <c r="X62" i="1"/>
  <c r="X375" i="1" s="1"/>
  <c r="X12" i="1"/>
  <c r="X11" i="1" s="1"/>
  <c r="D48" i="1"/>
  <c r="D138" i="1"/>
  <c r="E63" i="1"/>
  <c r="Z62" i="1"/>
  <c r="Z375" i="1" s="1"/>
  <c r="E206" i="1"/>
  <c r="J12" i="1"/>
  <c r="J11" i="1" s="1"/>
  <c r="AG12" i="1"/>
  <c r="AG11" i="1" s="1"/>
  <c r="AC12" i="1"/>
  <c r="AC11" i="1" s="1"/>
  <c r="E48" i="1"/>
  <c r="H62" i="1"/>
  <c r="H12" i="1"/>
  <c r="V12" i="1"/>
  <c r="V11" i="1" s="1"/>
  <c r="L62" i="1"/>
  <c r="L375" i="1" s="1"/>
  <c r="E168" i="1"/>
  <c r="E214" i="1"/>
  <c r="V205" i="1"/>
  <c r="E357" i="1"/>
  <c r="H356" i="1"/>
  <c r="H352" i="1" s="1"/>
  <c r="E317" i="1"/>
  <c r="E53" i="1"/>
  <c r="D53" i="1"/>
  <c r="Q205" i="1"/>
  <c r="H11" i="1"/>
  <c r="D168" i="1"/>
  <c r="E138" i="1"/>
  <c r="D113" i="1"/>
  <c r="D63" i="1"/>
  <c r="S62" i="1"/>
  <c r="S375" i="1" s="1"/>
  <c r="E98" i="1"/>
  <c r="E27" i="1"/>
  <c r="S12" i="1"/>
  <c r="S11" i="1" s="1"/>
  <c r="D98" i="1"/>
  <c r="E113" i="1"/>
  <c r="E43" i="1"/>
  <c r="D39" i="1"/>
  <c r="E86" i="1"/>
  <c r="D86" i="1"/>
  <c r="Q12" i="1"/>
  <c r="Q11" i="1" s="1"/>
  <c r="D27" i="1"/>
  <c r="AE12" i="1"/>
  <c r="AE11" i="1" s="1"/>
  <c r="Z12" i="1"/>
  <c r="Z11" i="1" s="1"/>
  <c r="D43" i="1"/>
  <c r="D13" i="1"/>
  <c r="E39" i="1"/>
  <c r="E20" i="1"/>
  <c r="L12" i="1"/>
  <c r="L11" i="1" s="1"/>
  <c r="D20" i="1"/>
  <c r="E13" i="1"/>
  <c r="O203" i="1" l="1"/>
  <c r="H345" i="1"/>
  <c r="O285" i="1"/>
  <c r="H375" i="1"/>
  <c r="E375" i="1" s="1"/>
  <c r="O377" i="1"/>
  <c r="L377" i="1"/>
  <c r="L373" i="1"/>
  <c r="Z377" i="1"/>
  <c r="Z373" i="1"/>
  <c r="AE377" i="1"/>
  <c r="AE373" i="1"/>
  <c r="Q377" i="1"/>
  <c r="Q373" i="1"/>
  <c r="S377" i="1"/>
  <c r="S373" i="1"/>
  <c r="H377" i="1"/>
  <c r="H373" i="1"/>
  <c r="V377" i="1"/>
  <c r="V373" i="1"/>
  <c r="AC377" i="1"/>
  <c r="AC373" i="1"/>
  <c r="AG377" i="1"/>
  <c r="AG373" i="1"/>
  <c r="J377" i="1"/>
  <c r="J373" i="1"/>
  <c r="X377" i="1"/>
  <c r="X373" i="1"/>
  <c r="AG203" i="1"/>
  <c r="AG285" i="1" s="1"/>
  <c r="J203" i="1"/>
  <c r="J285" i="1" s="1"/>
  <c r="Q203" i="1"/>
  <c r="Q285" i="1" s="1"/>
  <c r="AE203" i="1"/>
  <c r="AE285" i="1" s="1"/>
  <c r="V203" i="1"/>
  <c r="V285" i="1" s="1"/>
  <c r="Z203" i="1"/>
  <c r="Z285" i="1" s="1"/>
  <c r="AC203" i="1"/>
  <c r="AC285" i="1" s="1"/>
  <c r="X203" i="1"/>
  <c r="X285" i="1" s="1"/>
  <c r="E205" i="1"/>
  <c r="E356" i="1" a="1"/>
  <c r="E356" i="1" s="1"/>
  <c r="E352" i="1" s="1"/>
  <c r="E345" i="1" s="1"/>
  <c r="L203" i="1"/>
  <c r="L285" i="1" s="1"/>
  <c r="H203" i="1"/>
  <c r="H285" i="1" s="1"/>
  <c r="E62" i="1"/>
  <c r="S203" i="1"/>
  <c r="S285" i="1" s="1"/>
  <c r="E12" i="1"/>
  <c r="E11" i="1" s="1"/>
  <c r="D12" i="1"/>
  <c r="E377" i="1" l="1"/>
  <c r="E373" i="1"/>
  <c r="D11" i="1"/>
  <c r="E203" i="1"/>
  <c r="E285" i="1" s="1"/>
  <c r="P352" i="1" l="1"/>
  <c r="Y352" i="1"/>
  <c r="G356" i="1" a="1"/>
  <c r="G363" i="1"/>
  <c r="N352" i="1"/>
  <c r="AD352" i="1"/>
  <c r="U352" i="1"/>
  <c r="K352" i="1"/>
  <c r="AB352" i="1"/>
  <c r="R352" i="1"/>
  <c r="I352" i="1"/>
  <c r="AF352" i="1"/>
  <c r="W352" i="1"/>
  <c r="AF345" i="1" l="1"/>
  <c r="U345" i="1"/>
  <c r="K345" i="1"/>
  <c r="AD345" i="1"/>
  <c r="Y345" i="1"/>
  <c r="I345" i="1"/>
  <c r="R345" i="1"/>
  <c r="W345" i="1"/>
  <c r="AB345" i="1"/>
  <c r="N345" i="1"/>
  <c r="P345" i="1"/>
  <c r="K206" i="1"/>
  <c r="N206" i="1"/>
  <c r="P206" i="1"/>
  <c r="R206" i="1"/>
  <c r="U206" i="1"/>
  <c r="W206" i="1"/>
  <c r="Y206" i="1"/>
  <c r="AB206" i="1"/>
  <c r="AD206" i="1"/>
  <c r="AF206" i="1"/>
  <c r="I206" i="1" l="1"/>
  <c r="D213" i="1"/>
  <c r="D206" i="1" s="1"/>
  <c r="I86" i="1"/>
  <c r="D361" i="1" l="1"/>
  <c r="G25" i="1"/>
  <c r="G33" i="1"/>
  <c r="G35" i="1"/>
  <c r="G37" i="1"/>
  <c r="D358" i="1" l="1"/>
  <c r="G311" i="1"/>
  <c r="N205" i="1"/>
  <c r="G249" i="1"/>
  <c r="G168" i="1"/>
  <c r="G253" i="1"/>
  <c r="G307" i="1"/>
  <c r="G271" i="1"/>
  <c r="R205" i="1"/>
  <c r="G332" i="1"/>
  <c r="G318" i="1"/>
  <c r="G314" i="1"/>
  <c r="G288" i="1"/>
  <c r="G293" i="1"/>
  <c r="G267" i="1"/>
  <c r="G242" i="1"/>
  <c r="G236" i="1"/>
  <c r="AB205" i="1"/>
  <c r="AD205" i="1"/>
  <c r="AF205" i="1"/>
  <c r="I205" i="1"/>
  <c r="U205" i="1"/>
  <c r="P205" i="1"/>
  <c r="W205" i="1"/>
  <c r="Y205" i="1"/>
  <c r="G214" i="1"/>
  <c r="K205" i="1"/>
  <c r="G206" i="1"/>
  <c r="G138" i="1"/>
  <c r="G113" i="1"/>
  <c r="P62" i="1"/>
  <c r="P375" i="1" s="1"/>
  <c r="G63" i="1"/>
  <c r="G48" i="1"/>
  <c r="U12" i="1"/>
  <c r="U11" i="1" s="1"/>
  <c r="I12" i="1"/>
  <c r="I11" i="1" s="1"/>
  <c r="G53" i="1"/>
  <c r="G43" i="1"/>
  <c r="G39" i="1"/>
  <c r="G20" i="1"/>
  <c r="G13" i="1"/>
  <c r="G27" i="1"/>
  <c r="I373" i="1" l="1"/>
  <c r="U373" i="1"/>
  <c r="D357" i="1"/>
  <c r="G356" i="1"/>
  <c r="G352" i="1" s="1"/>
  <c r="G235" i="1"/>
  <c r="AD62" i="1"/>
  <c r="AD375" i="1" s="1"/>
  <c r="Y62" i="1"/>
  <c r="Y375" i="1" s="1"/>
  <c r="U62" i="1"/>
  <c r="U375" i="1" s="1"/>
  <c r="R62" i="1"/>
  <c r="R375" i="1" s="1"/>
  <c r="N62" i="1"/>
  <c r="N375" i="1" s="1"/>
  <c r="AF62" i="1"/>
  <c r="AF375" i="1" s="1"/>
  <c r="AB62" i="1"/>
  <c r="AB375" i="1" s="1"/>
  <c r="I62" i="1"/>
  <c r="I375" i="1" s="1"/>
  <c r="K62" i="1"/>
  <c r="K375" i="1" s="1"/>
  <c r="W62" i="1"/>
  <c r="W375" i="1" s="1"/>
  <c r="W12" i="1"/>
  <c r="W11" i="1" s="1"/>
  <c r="AB12" i="1"/>
  <c r="AB11" i="1" s="1"/>
  <c r="N12" i="1"/>
  <c r="N11" i="1" s="1"/>
  <c r="P12" i="1"/>
  <c r="P11" i="1" s="1"/>
  <c r="AD12" i="1"/>
  <c r="AD11" i="1" s="1"/>
  <c r="G287" i="1"/>
  <c r="G62" i="1"/>
  <c r="G346" i="1"/>
  <c r="G317" i="1"/>
  <c r="D235" i="1"/>
  <c r="D205" i="1"/>
  <c r="G205" i="1"/>
  <c r="D62" i="1"/>
  <c r="G12" i="1"/>
  <c r="G375" i="1" l="1"/>
  <c r="D375" i="1" s="1"/>
  <c r="U377" i="1"/>
  <c r="I377" i="1"/>
  <c r="AD377" i="1"/>
  <c r="AD373" i="1"/>
  <c r="P377" i="1"/>
  <c r="P373" i="1"/>
  <c r="N373" i="1"/>
  <c r="N377" i="1"/>
  <c r="AB373" i="1"/>
  <c r="AB377" i="1"/>
  <c r="W373" i="1"/>
  <c r="W377" i="1"/>
  <c r="I203" i="1"/>
  <c r="I285" i="1" s="1"/>
  <c r="U203" i="1"/>
  <c r="U285" i="1" s="1"/>
  <c r="D203" i="1"/>
  <c r="D285" i="1" s="1"/>
  <c r="P203" i="1"/>
  <c r="P285" i="1" s="1"/>
  <c r="D356" i="1" a="1"/>
  <c r="D356" i="1" s="1"/>
  <c r="D352" i="1" s="1"/>
  <c r="D345" i="1" s="1"/>
  <c r="G345" i="1"/>
  <c r="AB203" i="1"/>
  <c r="W203" i="1"/>
  <c r="N203" i="1"/>
  <c r="N285" i="1" s="1"/>
  <c r="AD203" i="1"/>
  <c r="G11" i="1"/>
  <c r="D377" i="1" l="1"/>
  <c r="G377" i="1"/>
  <c r="G373" i="1"/>
  <c r="AB285" i="1"/>
  <c r="W285" i="1"/>
  <c r="AD285" i="1"/>
  <c r="G203" i="1"/>
  <c r="G285" i="1" l="1"/>
  <c r="AF12" i="1"/>
  <c r="AF11" i="1" s="1"/>
  <c r="AF373" i="1" l="1"/>
  <c r="AF377" i="1"/>
  <c r="AF203" i="1"/>
  <c r="AF285" i="1" s="1"/>
  <c r="K12" i="1"/>
  <c r="Y12" i="1"/>
  <c r="R12" i="1"/>
  <c r="K11" i="1" l="1"/>
  <c r="R11" i="1"/>
  <c r="Y11" i="1"/>
  <c r="Y377" i="1" l="1"/>
  <c r="Y373" i="1"/>
  <c r="R377" i="1"/>
  <c r="R373" i="1"/>
  <c r="K377" i="1"/>
  <c r="K373" i="1"/>
  <c r="K203" i="1"/>
  <c r="K285" i="1" s="1"/>
  <c r="R203" i="1"/>
  <c r="Y203" i="1"/>
  <c r="D373" i="1" l="1"/>
  <c r="Y285" i="1"/>
  <c r="R285" i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4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(padrão) GM_CONTAS_RECEBER_ABERTOS.odc" keepAlive="1" name="(padrão) GM_CONTAS_RECEBER_ABERTOS" type="5" refreshedVersion="4" onlyUseConnectionFile="1" background="1" saveData="1">
    <dbPr connection="Provider=MSDAORA.1;User ID=agricola;Data Source=192.168.4.3/agricola" command="&quot;AGRICOLA&quot;.&quot;GM_CONTAS_RECEBER_ABERTOS&quot;" commandType="3"/>
  </connection>
</connections>
</file>

<file path=xl/sharedStrings.xml><?xml version="1.0" encoding="utf-8"?>
<sst xmlns="http://schemas.openxmlformats.org/spreadsheetml/2006/main" count="29723" uniqueCount="7567">
  <si>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</si>
  <si>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</si>
  <si>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</si>
  <si>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</si>
  <si>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</si>
  <si>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</si>
  <si>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</si>
  <si>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</si>
  <si>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</si>
  <si>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</si>
  <si>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</si>
  <si>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</si>
  <si>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</si>
  <si>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RECEITA AGRICULTURA</t>
  </si>
  <si>
    <t>..SOJA</t>
  </si>
  <si>
    <t>Venda de Soja - MI</t>
  </si>
  <si>
    <t>Venda de Soja - ME</t>
  </si>
  <si>
    <t>Venda de Residuo de Soja - MI</t>
  </si>
  <si>
    <t>PEPRO de Soja</t>
  </si>
  <si>
    <t>..MILHO</t>
  </si>
  <si>
    <t>Venda de Milho - MI</t>
  </si>
  <si>
    <t>PEPRO de Milho</t>
  </si>
  <si>
    <t>Venda de Residuo de Milho - MI</t>
  </si>
  <si>
    <t>..SILAGEM</t>
  </si>
  <si>
    <t>Venda de Silagem - MI</t>
  </si>
  <si>
    <t>..ALGODÃO</t>
  </si>
  <si>
    <t>Venda de Algodao em Pluma - MI</t>
  </si>
  <si>
    <t>Venda de Algodao em Pluma - ME</t>
  </si>
  <si>
    <t>PEPRO de Algodao</t>
  </si>
  <si>
    <t>Venda de Algodao em Caroco - MI</t>
  </si>
  <si>
    <t>Venda de Algodao em Caroco - ME</t>
  </si>
  <si>
    <t>..CAROÇO</t>
  </si>
  <si>
    <t>Venda de Caroco de Algodao - MI</t>
  </si>
  <si>
    <t>..OUTROS</t>
  </si>
  <si>
    <t>Venda de Arroz</t>
  </si>
  <si>
    <t>Venda de Feijao - MI</t>
  </si>
  <si>
    <t>Venda de Fibrilha de Algodao - MI</t>
  </si>
  <si>
    <t>Venda de Madeira - MI</t>
  </si>
  <si>
    <t>RECEITA PECUARIA</t>
  </si>
  <si>
    <t>RECEITA PRESTACAO SERVICOS</t>
  </si>
  <si>
    <t>RECEITA VENDA EXCEDENTES INSUMOS</t>
  </si>
  <si>
    <t>CUSTEIO / DESPESAS</t>
  </si>
  <si>
    <t>AGRICULTURA</t>
  </si>
  <si>
    <t>PECUARIA</t>
  </si>
  <si>
    <t>PESSOAL E ENCARGOS</t>
  </si>
  <si>
    <t>TRIBUTARIAS</t>
  </si>
  <si>
    <t>INDIRETOS</t>
  </si>
  <si>
    <t>GERAIS e ADMINISTRATIVAS</t>
  </si>
  <si>
    <t>RESULTADO OPERACIONAL</t>
  </si>
  <si>
    <t>RESULTADO FINANCEIRO</t>
  </si>
  <si>
    <t>RECEITAS FINANCEIRAS</t>
  </si>
  <si>
    <t>DESPESAS FINANCEIRAS</t>
  </si>
  <si>
    <t>OUTRAS RECEITAS/DESPESAS</t>
  </si>
  <si>
    <t xml:space="preserve">RETIRADAS/APORTE SOCIOS </t>
  </si>
  <si>
    <t>RECEITA DA VENDA DE BENS</t>
  </si>
  <si>
    <t>RECEITA PARTICIPACOES SOCIETARIAS</t>
  </si>
  <si>
    <t>OUTRAS RECEITAS</t>
  </si>
  <si>
    <t>ADIANTAMENTOS</t>
  </si>
  <si>
    <t>CAIXA E BANCOS</t>
  </si>
  <si>
    <t>RESULTADO BRUTO</t>
  </si>
  <si>
    <t>INVESTIMENTOS</t>
  </si>
  <si>
    <t>BENS IMOVEIS</t>
  </si>
  <si>
    <t>BENS MOVEIS</t>
  </si>
  <si>
    <t>OUTROS</t>
  </si>
  <si>
    <t>PARTICIPAÇÕES SOCIETARIAS</t>
  </si>
  <si>
    <t>MERCADO FINANCEIRO</t>
  </si>
  <si>
    <t>COLIGADAS</t>
  </si>
  <si>
    <t>(+) ENTRADAS</t>
  </si>
  <si>
    <t>Rcbto por conta Agrop. Masutti</t>
  </si>
  <si>
    <t>Rcbto por Conta C.de Julio Empre Imob Lt</t>
  </si>
  <si>
    <t>Rcbto por Conta Armaz Gerais C.Julio</t>
  </si>
  <si>
    <t>Rcbto por Conta Cocaju</t>
  </si>
  <si>
    <t>Rcbto por conta Claides e Outros</t>
  </si>
  <si>
    <t>Rcbto por Conta Realeza Agric e Pec Ltda</t>
  </si>
  <si>
    <t>Rcbto por Conta Hidrecom</t>
  </si>
  <si>
    <t>Rcto por conta Armazens Gerais Masutti</t>
  </si>
  <si>
    <t>Rcto por conta Masutti Participacoes SA</t>
  </si>
  <si>
    <t>Rcbto por Conta Realeza Agric e Pec</t>
  </si>
  <si>
    <t>(-) SAIDAS</t>
  </si>
  <si>
    <t>Pgto por conta Agrop. Masutti</t>
  </si>
  <si>
    <t>Pgto por Conta C.de Julio Empre Imob Lt</t>
  </si>
  <si>
    <t>Pgto por Conta Armaz Gerais C.Julio</t>
  </si>
  <si>
    <t>Pgto por conta Claides e Outros</t>
  </si>
  <si>
    <t>Pgto por Conta Cocaju</t>
  </si>
  <si>
    <t>Pgto por Conta Hidrecom</t>
  </si>
  <si>
    <t>Pgto por conta Armazens Gerais Masutti</t>
  </si>
  <si>
    <t>Pgto por conta Masutti Participacoes SA</t>
  </si>
  <si>
    <t>Pgto por conta Realeza Agrc e pec ltda</t>
  </si>
  <si>
    <t>INSTITUIÇÕES FINANCEIRAS</t>
  </si>
  <si>
    <t>(+) CAPTAÇÕES</t>
  </si>
  <si>
    <t>Rcbto de Emprest e Finan - Custeio</t>
  </si>
  <si>
    <t>CAIXA ECONOMICA FEDERAL</t>
  </si>
  <si>
    <t>BANCO BRADESCO S/A</t>
  </si>
  <si>
    <t>Rcbto de Emprest e Finan - Capital Giro</t>
  </si>
  <si>
    <t>Rcbto Emprestimos de Terceiros</t>
  </si>
  <si>
    <t>VOLNEI MASUTTI</t>
  </si>
  <si>
    <t>Rcbto de Emprest e Finan - Investim</t>
  </si>
  <si>
    <t>BANCO CNH CAPITAL SA</t>
  </si>
  <si>
    <t>BANCO DA AMAZONIA SA</t>
  </si>
  <si>
    <t>(-) PAGAMENTOS</t>
  </si>
  <si>
    <t>Pgto de Emprest e Finan - Custeio</t>
  </si>
  <si>
    <t>BANCO DO BRASIL SA</t>
  </si>
  <si>
    <t>Pgto de Emprest e Finan - Capital Giro</t>
  </si>
  <si>
    <t>Pgto Emprestimos a Terceiros</t>
  </si>
  <si>
    <t>Pgto de Emprest e Finan - Investim</t>
  </si>
  <si>
    <t>Demonstração Resultado Financeiro 2014</t>
  </si>
  <si>
    <t>Conta</t>
  </si>
  <si>
    <t>Descrição</t>
  </si>
  <si>
    <t>Total Ano</t>
  </si>
  <si>
    <t>(=) RESULTADO FINANCEIRO</t>
  </si>
  <si>
    <t>(+) RECEITAS</t>
  </si>
  <si>
    <t>RECEITA ATIVIDADE RURAL</t>
  </si>
  <si>
    <t>Contratos Cancelados</t>
  </si>
  <si>
    <t>Venda Bovinos Corte</t>
  </si>
  <si>
    <t>Venda Bovinos Recria</t>
  </si>
  <si>
    <t>Venda de Couros e Peles</t>
  </si>
  <si>
    <t>Venda de Animais para Trabalho</t>
  </si>
  <si>
    <t>Rcbto Parceria Agricola</t>
  </si>
  <si>
    <t>Rcbto Aluguel Máquinas Agricolas</t>
  </si>
  <si>
    <t>Rcbto Servicos de Armazenagem</t>
  </si>
  <si>
    <t>Rcbto Arrendamento Imoveis Rurais</t>
  </si>
  <si>
    <t>Revenda Excedentes Sementes</t>
  </si>
  <si>
    <t>Revenda Excedentes Fertilizantes</t>
  </si>
  <si>
    <t>Revenda Excedentes Defensivos</t>
  </si>
  <si>
    <t>Revenda Excedentes Calcario</t>
  </si>
  <si>
    <t>Revenda Excedentes Insumos Bovinos</t>
  </si>
  <si>
    <t>Revenda Excedentes Peças</t>
  </si>
  <si>
    <t>Revenda Excedentes Comb e Lubrificantes</t>
  </si>
  <si>
    <t>Venda Maq, Equip e Implementos</t>
  </si>
  <si>
    <t>Venda Veiculos, Motos e Caminhões</t>
  </si>
  <si>
    <t>Venda Imoveis Urbanos</t>
  </si>
  <si>
    <t>Venda Imoveis Rurais</t>
  </si>
  <si>
    <t>Venda Moveis e Utensilios</t>
  </si>
  <si>
    <t>Venda Outros Bens Móveis</t>
  </si>
  <si>
    <t>Rendimentos Aplicacoes Financeiras</t>
  </si>
  <si>
    <t>Juros e Multas Recebidos</t>
  </si>
  <si>
    <t>Descontos Obtidos</t>
  </si>
  <si>
    <t>Variacao Cambial Ativa</t>
  </si>
  <si>
    <t>Cheques Não Compensados</t>
  </si>
  <si>
    <t>Ganhos c/Instrumentos Financeiros</t>
  </si>
  <si>
    <t>Depósito de Valores em Caução</t>
  </si>
  <si>
    <t>Rcbto Lucros Hidrecom</t>
  </si>
  <si>
    <t>Rcbto Lucros Postos Combustiveis</t>
  </si>
  <si>
    <t>Rcbto Dividendos Outras Sociedades</t>
  </si>
  <si>
    <t>Locação Imoveis Urbanos</t>
  </si>
  <si>
    <t>Indenizacao de Seguros</t>
  </si>
  <si>
    <t>Cessao Servidao de Passagem</t>
  </si>
  <si>
    <t xml:space="preserve">Reembolso Folha de Pagamento </t>
  </si>
  <si>
    <t>Reembolso ICMS</t>
  </si>
  <si>
    <t>Reembolso Fundo de Reserva</t>
  </si>
  <si>
    <t>Reembolso Taxas Indea e Afins</t>
  </si>
  <si>
    <t>Reembolso INSS s/Prod não Retido</t>
  </si>
  <si>
    <t>Venda de Ferro Velho e Prod Diversos</t>
  </si>
  <si>
    <t>Supressão Valores Contratados</t>
  </si>
  <si>
    <t>Reembolso Desp Cartorarias</t>
  </si>
  <si>
    <t>Creditos nao identificados</t>
  </si>
  <si>
    <t>(-) DESPESAS DE CUSTEIO</t>
  </si>
  <si>
    <t>CUSTOS E DESPESAS - ATIVIDADE RURAL</t>
  </si>
  <si>
    <t>Insumos (Sem, Fert, Def, etc)</t>
  </si>
  <si>
    <t>Royalties</t>
  </si>
  <si>
    <t>Embalagens</t>
  </si>
  <si>
    <t>Lenha</t>
  </si>
  <si>
    <t>Compra de Soja em Graos</t>
  </si>
  <si>
    <t xml:space="preserve">Compra de Milho em Graos </t>
  </si>
  <si>
    <t>Compra de Caroco de Algodao</t>
  </si>
  <si>
    <t>Arrendamento Áreas - Agricultura</t>
  </si>
  <si>
    <t>Comissoes Safra - Soja/Milho/Algodao</t>
  </si>
  <si>
    <t>Frete Interno - Soja/Milho/Algodão</t>
  </si>
  <si>
    <t>Frete Externo - Soja/Milho/Algodão</t>
  </si>
  <si>
    <t>Frete Compra Insumos/Peças - Agricultura</t>
  </si>
  <si>
    <t>Serviços Portuários / Armazenagem</t>
  </si>
  <si>
    <t>Compra de Producao Cooperados</t>
  </si>
  <si>
    <t>Perdas por Reclassificao de Produto</t>
  </si>
  <si>
    <t>Servicos de Analise de Solo</t>
  </si>
  <si>
    <t>Serviços de Colheita (MO)</t>
  </si>
  <si>
    <t>Royalties - Deposito Judicial</t>
  </si>
  <si>
    <t>Prêmios / Contratos de Opção</t>
  </si>
  <si>
    <t>Multas Washout</t>
  </si>
  <si>
    <t>Compra de Arroz</t>
  </si>
  <si>
    <t>Insumos (Sal, Ração e Medicamentos)</t>
  </si>
  <si>
    <t>Servicos Veterinarios</t>
  </si>
  <si>
    <t>Comissões e Corretagens - Pecuária</t>
  </si>
  <si>
    <t>Arrendamento Áreas - Pecuaria</t>
  </si>
  <si>
    <t>Compra Bovinos Corte</t>
  </si>
  <si>
    <t>Compra Bovinos Recria</t>
  </si>
  <si>
    <t>Compra Animais para trabalho</t>
  </si>
  <si>
    <t>Frete Interno - Pecuária</t>
  </si>
  <si>
    <t>Frete Externo - Pecuária</t>
  </si>
  <si>
    <t>Frete Compra Insumos/Peças - Pecuária</t>
  </si>
  <si>
    <t>Taxas Indea e Afins</t>
  </si>
  <si>
    <t>Salarios e Ordenados</t>
  </si>
  <si>
    <t>Adiantamento Salarial</t>
  </si>
  <si>
    <t>13o Salario</t>
  </si>
  <si>
    <t>Rescisões Contrato Trabaho</t>
  </si>
  <si>
    <t>Abonos/Gratificacoes</t>
  </si>
  <si>
    <t>Acordos Trabalhistas</t>
  </si>
  <si>
    <t>INSS</t>
  </si>
  <si>
    <t>FGTS</t>
  </si>
  <si>
    <t>Planos de Saude</t>
  </si>
  <si>
    <t>Despesas Médicas Laboratoriais</t>
  </si>
  <si>
    <t>Contribuicao Sindical</t>
  </si>
  <si>
    <t>Férias e 1/3 Ferias</t>
  </si>
  <si>
    <t>Previdencia Privada</t>
  </si>
  <si>
    <t>Avulsos e Diaristas</t>
  </si>
  <si>
    <t>FUNRURAL Deposito Judicial</t>
  </si>
  <si>
    <t>FUNRURAL s/ Vendas Producao Agricola</t>
  </si>
  <si>
    <t>FETHAB e IMA s/ Venda Algodao</t>
  </si>
  <si>
    <t>FETHAB e FACS s/Venda Soja</t>
  </si>
  <si>
    <t>ICMS Diferencial Aliquota</t>
  </si>
  <si>
    <t>ICMS Fretes Vendas/Transferencia</t>
  </si>
  <si>
    <t>Taxas IBAMA, SEMA,INCRA,INMETRO, AMPA)</t>
  </si>
  <si>
    <t>Contribuicao Sindical Patronal</t>
  </si>
  <si>
    <t>Impostos Municipais Diversos</t>
  </si>
  <si>
    <t>IRenda s/ Declaração Anual  (Cód 0211)</t>
  </si>
  <si>
    <t>IRenda s/ Folha (Cód 0561)</t>
  </si>
  <si>
    <t>PIS</t>
  </si>
  <si>
    <t>COFINS</t>
  </si>
  <si>
    <t>CSLL</t>
  </si>
  <si>
    <t>IRPJ</t>
  </si>
  <si>
    <t>ITR</t>
  </si>
  <si>
    <t>IPTU</t>
  </si>
  <si>
    <t>IPVA, Licenc, Seguro e Taxas Detran</t>
  </si>
  <si>
    <t>ITBI</t>
  </si>
  <si>
    <t>Taxas e Emolumentos (Estadual/Municipal)</t>
  </si>
  <si>
    <t>IRRF S/JUROS PAGOS P/EXTERIOR</t>
  </si>
  <si>
    <t>Fabov/Fesa/Indea/Fethab (Gado)</t>
  </si>
  <si>
    <t>ICMS s/ Vendas Producao Agricola</t>
  </si>
  <si>
    <t>SENAR s/ Vendas Producao Agricola</t>
  </si>
  <si>
    <t>Combustiveis e Lubrificantes - FAZ</t>
  </si>
  <si>
    <t>Cantina, Copa e Higiene - FAZ</t>
  </si>
  <si>
    <t>Cursos e Treinamentos - FAZ</t>
  </si>
  <si>
    <t>Doacoes e Presentes - FAZ</t>
  </si>
  <si>
    <t>E P I (Equip Protecao Individual) - FAZ</t>
  </si>
  <si>
    <t>Energia Elétrica - FAZ</t>
  </si>
  <si>
    <t>Faculdade, Especialização e MBA - FAZ</t>
  </si>
  <si>
    <t>Insumos para Avicultura - FAZ</t>
  </si>
  <si>
    <t>Insumos para Psicultura - FAZ</t>
  </si>
  <si>
    <t>Insumos para Suinocultura - FAZ</t>
  </si>
  <si>
    <t>Locação Bens Imóveis - FAZ</t>
  </si>
  <si>
    <t>Locação Bens Móveis - FAZ</t>
  </si>
  <si>
    <t xml:space="preserve">Manutencao de Edificações/Instal - FAZ </t>
  </si>
  <si>
    <t>Material Expediente - FAZ</t>
  </si>
  <si>
    <t>Multas Transito - FAZ</t>
  </si>
  <si>
    <t>Pecas de Reposicao - FAZ</t>
  </si>
  <si>
    <t>Pneus, Camaras e Recauchutages - FAZ</t>
  </si>
  <si>
    <t>Seguro (moveis e imoveis) - FAZ</t>
  </si>
  <si>
    <t>Seguro (socios e funcionarios) - FAZ</t>
  </si>
  <si>
    <t>Mao Obra Mecanica - FAZ</t>
  </si>
  <si>
    <t>Transporte de Pessoal- FAZ</t>
  </si>
  <si>
    <t>Uniformes - FAZ</t>
  </si>
  <si>
    <t>Viagens e Estadias - FAZ</t>
  </si>
  <si>
    <t>Telefone Fixo - FAZ</t>
  </si>
  <si>
    <t>Despesas a Ratear Pantanal - FAZ</t>
  </si>
  <si>
    <t xml:space="preserve">Serviços terceiros - FAZ </t>
  </si>
  <si>
    <t>Suprimentos de Informatica - FAZ</t>
  </si>
  <si>
    <t>Softwares (aquisicao e manutenção) - FAZ</t>
  </si>
  <si>
    <t>Aquisição de Lenha</t>
  </si>
  <si>
    <t>Desp c/Corretagens - ADM</t>
  </si>
  <si>
    <t>Agua e Esgoto - ADM</t>
  </si>
  <si>
    <t>Assinaturas Jornais e Revistas - ADM</t>
  </si>
  <si>
    <t>Combustiveis e Lubrificantes - ADM</t>
  </si>
  <si>
    <t>Correios e Despachos - ADM</t>
  </si>
  <si>
    <t>Cantina, Copa e Higiene - ADM</t>
  </si>
  <si>
    <t>Cursos e Treinamentos - ADM</t>
  </si>
  <si>
    <t>Despesas Cartorarias - ADM</t>
  </si>
  <si>
    <t>Doações a Partidos e Comitês - ADM</t>
  </si>
  <si>
    <t>Doacoes e Presentes - ADM</t>
  </si>
  <si>
    <t>Energia Elétrica - ADM</t>
  </si>
  <si>
    <t>Faculdade, Especialização e MBA - ADM</t>
  </si>
  <si>
    <t>Fretes e Carretos - ADM</t>
  </si>
  <si>
    <t>Honorarios Consultoria e Auditoria - ADM</t>
  </si>
  <si>
    <t>Honorários Contabeis - ADM</t>
  </si>
  <si>
    <t>Internet (Fixo e Móvel) - ADM</t>
  </si>
  <si>
    <t>Locação Bens Imóveis - ADM</t>
  </si>
  <si>
    <t>Locação Bens Móveis - ADM</t>
  </si>
  <si>
    <t xml:space="preserve">Manutencao de Edific/Instal - ADM </t>
  </si>
  <si>
    <t>Material Expediente - ADM</t>
  </si>
  <si>
    <t>Multas Transito - ADM</t>
  </si>
  <si>
    <t>Seguro (moveis e imoveis) - ADM</t>
  </si>
  <si>
    <t>Seguro (socios e funcionarios) - ADM</t>
  </si>
  <si>
    <t>Serviços terceiros - ADM</t>
  </si>
  <si>
    <t>Softwares (aquisicao e manutenção) - ADM</t>
  </si>
  <si>
    <t>Telefone Fixo - ADM</t>
  </si>
  <si>
    <t>Telefone Movel - ADM</t>
  </si>
  <si>
    <t>Uniformes - ADM</t>
  </si>
  <si>
    <t>Viagens e Estadias - ADM</t>
  </si>
  <si>
    <t>Honorários Advocaticios - ADM</t>
  </si>
  <si>
    <t>Suprimentos de Informatica - ADM</t>
  </si>
  <si>
    <t>Seguro Protecao Financeira - ADM</t>
  </si>
  <si>
    <t>Juros s/Emprest e Finan - Investimentos</t>
  </si>
  <si>
    <t>Juros s/Emprest e Finan - Custeio</t>
  </si>
  <si>
    <t>Juros s/Emprest e Finan - Capital Giro</t>
  </si>
  <si>
    <t>Juros s/ Emprestimos de Terceiros</t>
  </si>
  <si>
    <t>Juros s/ Saldo Devedor C/C</t>
  </si>
  <si>
    <t>Juros s/ DP e Impostos</t>
  </si>
  <si>
    <t>Juros s/ Adiantamento Clientes</t>
  </si>
  <si>
    <t>VCambial s/ Adiantamento Clientes</t>
  </si>
  <si>
    <t>VCambial s/ DP Fornecedores</t>
  </si>
  <si>
    <t>VCambial s/Emprest e Finan - Investiment</t>
  </si>
  <si>
    <t>VCambial s/Emprest e Finan - Custeio</t>
  </si>
  <si>
    <t>VCambial s/Emprest e Finan - Cap Giro</t>
  </si>
  <si>
    <t>Imposto renda ret s/aplicacoes financ.</t>
  </si>
  <si>
    <t>Multas</t>
  </si>
  <si>
    <t>Tarifas Bancarias</t>
  </si>
  <si>
    <t>Descontos concedidos</t>
  </si>
  <si>
    <t>IOF</t>
  </si>
  <si>
    <t>Perdas c/Instrumentos Financeiros</t>
  </si>
  <si>
    <t>Variações preços Produtos</t>
  </si>
  <si>
    <t>Pró-labore Claides Lazaretti Masutti</t>
  </si>
  <si>
    <t>Pró-labore Volnei Masutti</t>
  </si>
  <si>
    <t>Pró-labore Valdir Masutti Jr</t>
  </si>
  <si>
    <t>Pró-labore Valdinei Masutti</t>
  </si>
  <si>
    <t>Pró-labore Vinicius Masutti</t>
  </si>
  <si>
    <t>(-) INVESTIMENTOS</t>
  </si>
  <si>
    <t>INVESTIMENTOS FIXOS</t>
  </si>
  <si>
    <t>Aquisição de Imóveis Rurais</t>
  </si>
  <si>
    <t>Aquisição de Imóveis Urbanos</t>
  </si>
  <si>
    <t>Construções de Edificações/Instalações</t>
  </si>
  <si>
    <t>Reforma de Edificações/Instalações</t>
  </si>
  <si>
    <t>Aeronaves</t>
  </si>
  <si>
    <t>Tratores</t>
  </si>
  <si>
    <t>Colheitadeiras</t>
  </si>
  <si>
    <t>Plantadeiras e Semeadeiras</t>
  </si>
  <si>
    <t>Pulverizadoes</t>
  </si>
  <si>
    <t>Grades e Implementos Agrícolas</t>
  </si>
  <si>
    <t>Caminhões, Carretas e Muks</t>
  </si>
  <si>
    <t>Veiculos e Motocicletas</t>
  </si>
  <si>
    <t>Computadores e Periféricos</t>
  </si>
  <si>
    <t>Maquinas e Equipamentos</t>
  </si>
  <si>
    <t>Moveis e Utensílios</t>
  </si>
  <si>
    <t>Bens de Pequeno Valor</t>
  </si>
  <si>
    <t>Quotas Consórcios (não contemplados)</t>
  </si>
  <si>
    <t>Cultura Permanente - Eucalipto</t>
  </si>
  <si>
    <t>Pastagens</t>
  </si>
  <si>
    <t>Marcas e Patentes</t>
  </si>
  <si>
    <t>INVESTIMENTOS FINANCEIROS</t>
  </si>
  <si>
    <t>Quotas/Ações - Sociedades</t>
  </si>
  <si>
    <t>Quotas Capital - Cooperativas</t>
  </si>
  <si>
    <t>Ações/Títulos - Mercado Financeiro</t>
  </si>
  <si>
    <t>(+/-) MOVIMENTACAO DE ADIANTAMENTOS</t>
  </si>
  <si>
    <t>DEPARTAMENTO FINANCEIRO</t>
  </si>
  <si>
    <t>Adiantamento de Clientes</t>
  </si>
  <si>
    <t>Adiantamento a Fornecedores</t>
  </si>
  <si>
    <t>Adiantamento Despesas Viagem</t>
  </si>
  <si>
    <t>(+/-) MOVIMENTACAO DE RECURSOS</t>
  </si>
  <si>
    <t>Devolucao Cheques Clientes</t>
  </si>
  <si>
    <t>Devolucao Cheques Proprios</t>
  </si>
  <si>
    <t>Transferencia entre CC (d)</t>
  </si>
  <si>
    <t>Transferencia entre CC (c)</t>
  </si>
  <si>
    <t>Aplicacao Financ (Fixa e Variavel)</t>
  </si>
  <si>
    <t>Resgate Aplic Financ (Fixa e Variavel)</t>
  </si>
  <si>
    <t>Aplicacao Titulo Capitalização</t>
  </si>
  <si>
    <t>Resgate Titulo Capitalização</t>
  </si>
  <si>
    <t>Aplicacao Previdência Privada</t>
  </si>
  <si>
    <t>Resgate Aplicacao Pevidência Privada</t>
  </si>
  <si>
    <t>Devolucão pgto contrato antecipado</t>
  </si>
  <si>
    <t>Devolução pgto a Fornecedor</t>
  </si>
  <si>
    <t>EMPRÉSTIMOS E FINANCIAMENTOS</t>
  </si>
  <si>
    <t>Emprestimos concedidos</t>
  </si>
  <si>
    <t>Devolução de Emprestimos concedidos</t>
  </si>
  <si>
    <t>Pgto por conta Realeza Agrc e Pec</t>
  </si>
  <si>
    <t>..FIBRILHA</t>
  </si>
  <si>
    <t>..ARROZ</t>
  </si>
  <si>
    <t>(-) Contratos Cancelados</t>
  </si>
  <si>
    <t>Venda Bovinos de Corte</t>
  </si>
  <si>
    <t>Rcbto Aluguel Maquinas Agricolas</t>
  </si>
  <si>
    <t>Rcbto Serviços de Armazenagem</t>
  </si>
  <si>
    <t>Rcbto de Arrendamento de Imoveis Rurais</t>
  </si>
  <si>
    <t>Revenda Excedentes de Sementes</t>
  </si>
  <si>
    <t>Revenda Excedentes de Fertilizantes</t>
  </si>
  <si>
    <t>Revenda Excedentes de Defensivos</t>
  </si>
  <si>
    <t>Revenda Excedentes de Calcario</t>
  </si>
  <si>
    <t>Revenda Excedentes de Insumos Bovinos</t>
  </si>
  <si>
    <t>Revenda Excedentes de Peças</t>
  </si>
  <si>
    <t>Revenda Excedentes de Comb. e Lubrificantes</t>
  </si>
  <si>
    <t>Contribuiçõs para Associações</t>
  </si>
  <si>
    <t>COD_CONTA</t>
  </si>
  <si>
    <t>NOME_CLIENTE</t>
  </si>
  <si>
    <t>DATA_LCTO</t>
  </si>
  <si>
    <t>OBSERVACOES</t>
  </si>
  <si>
    <t>DATA_VCTO</t>
  </si>
  <si>
    <t>AMAGGI EXPORTACAO E IMPORTACAO LTDA</t>
  </si>
  <si>
    <t>CARGILL AGRICOLA S/A</t>
  </si>
  <si>
    <t>PAUL REINHART AG</t>
  </si>
  <si>
    <t>CARLOS ANTONIO SCHUMANN JUNIOR</t>
  </si>
  <si>
    <t>PLAST LONA COM DE EMBALAGENS LTDA ME</t>
  </si>
  <si>
    <t>CLAIDES LAZARETTI MASUTTI</t>
  </si>
  <si>
    <t>REGINALDO RICARTE DE SOUZA</t>
  </si>
  <si>
    <t>NISSEY MAQUINAS AGRICOLAS LTDA</t>
  </si>
  <si>
    <t>MINAS FERRO COMERCIO DE FERRO E ACO LTDA</t>
  </si>
  <si>
    <t>CAPITAL COMERCIO DE PECAS PARA TRATORES LTDA - EPP</t>
  </si>
  <si>
    <t>VANZIN INDUSTRIA E COMERCIO DE FERRI E ACO LTDA</t>
  </si>
  <si>
    <t>DISAGUA DISTRIBUIDORA DE ABRASIVOS GUARUJA LTDA</t>
  </si>
  <si>
    <t>PEMAZA S/A</t>
  </si>
  <si>
    <t>PATO BRANCO ALIMENTOS LTDA</t>
  </si>
  <si>
    <t>RECAUCHUTADORA DE PNEUS ROVER LTDA</t>
  </si>
  <si>
    <t>JOSE MARIA LOPES - EPP</t>
  </si>
  <si>
    <t>SILVANO ANTONIO SONAGLIO</t>
  </si>
  <si>
    <t>DISTRIBUIDORA DE AUTO PECAS RONDOBRAS LTDA</t>
  </si>
  <si>
    <t xml:space="preserve">REDMAIK SILVA NUNES </t>
  </si>
  <si>
    <t xml:space="preserve">  27221 NF</t>
  </si>
  <si>
    <t>VINICIUS RICARCO EIDT</t>
  </si>
  <si>
    <t>AGRO SUL PRODUTOS AGROPECUARIOS</t>
  </si>
  <si>
    <t xml:space="preserve">      2014</t>
  </si>
  <si>
    <t>ALESSANDRO MAZUTTI</t>
  </si>
  <si>
    <t xml:space="preserve">      2015</t>
  </si>
  <si>
    <t>TRANSPORTADORA GIOMILA LTDA</t>
  </si>
  <si>
    <t>INES LAZARETE</t>
  </si>
  <si>
    <t>MEDITERRANEAN LOGISTICA ADUANEIRA LTDA</t>
  </si>
  <si>
    <t>EMPRESA UNIAO CASCAVEL DE TRANSP. E TURISMO LTDA</t>
  </si>
  <si>
    <t>CEREALISTA DEMARCHI LTDA</t>
  </si>
  <si>
    <t>CARGO CONTROL DO BRASIL TERMINAL DE CARGAS LTDA</t>
  </si>
  <si>
    <t>VALDIR MASUTTI JUNIOR</t>
  </si>
  <si>
    <t>JOAO BATISTA NICHELI</t>
  </si>
  <si>
    <t>ADT 01-201</t>
  </si>
  <si>
    <t>SECRETARIA DA RECEITA FEDERAL DO BRASIL</t>
  </si>
  <si>
    <t xml:space="preserve">ADELIR FERNANDES </t>
  </si>
  <si>
    <t>NELSON MEDEIROS JUNIOR</t>
  </si>
  <si>
    <t xml:space="preserve">LEILA DE SA RIBEIRO - ME </t>
  </si>
  <si>
    <t>PELEGRINI HOTEL LTDA ME</t>
  </si>
  <si>
    <t>MARIANO DISTRIBUIDORA DE LUBRIFICANTES LTDA</t>
  </si>
  <si>
    <t xml:space="preserve">SOTREQ S.A </t>
  </si>
  <si>
    <t xml:space="preserve">AIR LIQUIDE BRASIL LTDA </t>
  </si>
  <si>
    <t>HIPER MERCADO GOTARDO LTDA</t>
  </si>
  <si>
    <t>IPIRANGA PRODUTOS DE PETROLEO SA</t>
  </si>
  <si>
    <t xml:space="preserve">AGRO AMAZONIA SOLUCOES INTEGRADAS LTDA </t>
  </si>
  <si>
    <t xml:space="preserve">JOSERLEI BALESTRIN </t>
  </si>
  <si>
    <t xml:space="preserve">COIMBRA IMPORTACAO E EXP. LTDA </t>
  </si>
  <si>
    <t>RONDOJET IND. E COM. DE PRODUTOS QUIMICOS LTDA-ME</t>
  </si>
  <si>
    <t>COMERCIAL NOVA AURORA LTDA</t>
  </si>
  <si>
    <t>PORTAL COMERCIO DE FERRAGENS LTDA</t>
  </si>
  <si>
    <t>JOSE LUIZ PEREIRA DE JESUS &amp; CIA LTDA - ME</t>
  </si>
  <si>
    <t>MARILENE IBER</t>
  </si>
  <si>
    <t>L.F. GERHARDT E CIA LTDA</t>
  </si>
  <si>
    <t>HB PECAS  E ACESSORIOS LTDA</t>
  </si>
  <si>
    <t>S.R. PECAS AGRICOLAS LTDA</t>
  </si>
  <si>
    <t>PALUSA DISTRIBUIDORA DE AUTO PECAS LTDA</t>
  </si>
  <si>
    <t>AMAZON COM. DE MANGUEIRAS E FILTROS LTDA ME</t>
  </si>
  <si>
    <t>TRATOR CAMPO LTDA - EPP</t>
  </si>
  <si>
    <t>FOX PNEUS LTDA</t>
  </si>
  <si>
    <t>BERNADETE BACK - ME</t>
  </si>
  <si>
    <t xml:space="preserve">     23033</t>
  </si>
  <si>
    <t>A. M. C DE SOUZA &amp; CIA LTDA EPP</t>
  </si>
  <si>
    <t xml:space="preserve">R &amp; E GONCALVES LTDA - ME </t>
  </si>
  <si>
    <t>F. R. ROCHA &amp; CIA . LTDA.</t>
  </si>
  <si>
    <t>DARIO DE OLIVEIRA SILVA</t>
  </si>
  <si>
    <t>LUCAS PIRES DE ANDRADE</t>
  </si>
  <si>
    <t>JUAREZ RODRIGUES PEREIRA</t>
  </si>
  <si>
    <t>LAELDES RODRIGUES DE FRANCA</t>
  </si>
  <si>
    <t>MODESTO GOLIN</t>
  </si>
  <si>
    <t>ERNI BRESSAN</t>
  </si>
  <si>
    <t>ANDRE LUIZ CAMPAGNOLLI</t>
  </si>
  <si>
    <t>GEO SAUDAD</t>
  </si>
  <si>
    <t>INTERNETI PROVEDOR E INFORMATICA LTDA - ME</t>
  </si>
  <si>
    <t>HONOR 2015</t>
  </si>
  <si>
    <t>OSMAR ANTONIO MARIANO</t>
  </si>
  <si>
    <t>IRYS SILVA RIBEIRO</t>
  </si>
  <si>
    <t>0437078-3</t>
  </si>
  <si>
    <t>0395490-0</t>
  </si>
  <si>
    <t>394073-P-A</t>
  </si>
  <si>
    <t>394237-6-A</t>
  </si>
  <si>
    <t>2001104322</t>
  </si>
  <si>
    <t>2001104321</t>
  </si>
  <si>
    <t>394073-P-B</t>
  </si>
  <si>
    <t>394237-6-B</t>
  </si>
  <si>
    <t>094-14-002</t>
  </si>
  <si>
    <t>2005019959</t>
  </si>
  <si>
    <t>2002005736</t>
  </si>
  <si>
    <t>019702014</t>
  </si>
  <si>
    <t>VALDINEI MASUTTI</t>
  </si>
  <si>
    <t>VINICIUS MASUTTI</t>
  </si>
  <si>
    <t xml:space="preserve">       CTR</t>
  </si>
  <si>
    <t xml:space="preserve">  CONTRATO</t>
  </si>
  <si>
    <t>2015JAQUEL</t>
  </si>
  <si>
    <t xml:space="preserve">   03/2013</t>
  </si>
  <si>
    <t>MERCADOPAGO.COM REPRESENTACOES LTDA</t>
  </si>
  <si>
    <t xml:space="preserve">OSMAR JOSE DOTTO &amp; CIA LTDA - ME </t>
  </si>
  <si>
    <t xml:space="preserve">  794 ADTO</t>
  </si>
  <si>
    <t>WILSON FELLER</t>
  </si>
  <si>
    <t>VIP CORRESPONDENTE FISCAL LTDA - ME</t>
  </si>
  <si>
    <t xml:space="preserve">    COCAJU</t>
  </si>
  <si>
    <t>BANCO DE LAGE LANDEN BRASIL SA</t>
  </si>
  <si>
    <t>AGROPECUARIA MASUTTI LTDA</t>
  </si>
  <si>
    <t xml:space="preserve">  103986-1</t>
  </si>
  <si>
    <t>ARMAZENS GERAIS CAMPOS DE JULIO LTDA</t>
  </si>
  <si>
    <t>DOMINGOS FRANCESCON MAZZUTTI</t>
  </si>
  <si>
    <t xml:space="preserve">    CONT01</t>
  </si>
  <si>
    <t>REALEZA AGRICULTURA E PECUARIA LTDA</t>
  </si>
  <si>
    <t>SALDO</t>
  </si>
  <si>
    <t>Demonstração do Resultado Financeiro</t>
  </si>
  <si>
    <t>Total</t>
  </si>
  <si>
    <t>NOME_EMPRESA</t>
  </si>
  <si>
    <t>DESCRICAO_FILIAL</t>
  </si>
  <si>
    <t>DOCUMENTO</t>
  </si>
  <si>
    <t>SIGLA_MOEDA</t>
  </si>
  <si>
    <t>VALOR_DOCUM</t>
  </si>
  <si>
    <t>VALOR_PAGO</t>
  </si>
  <si>
    <t>PTAX</t>
  </si>
  <si>
    <t>SALDO_CONVERTIDO</t>
  </si>
  <si>
    <t>DESC_FIN_HIST</t>
  </si>
  <si>
    <t>HOJE</t>
  </si>
  <si>
    <t>09-ESCRITORIO</t>
  </si>
  <si>
    <t>291160</t>
  </si>
  <si>
    <t>R$</t>
  </si>
  <si>
    <t>PGTO - JUROS S/ FINANC INVEST</t>
  </si>
  <si>
    <t>SALDO CONTRATO 02 PAS CARREGADEIRAS - AGROP</t>
  </si>
  <si>
    <t>CLAIDES LAZARETTI MASUTTI E OUTROS</t>
  </si>
  <si>
    <t xml:space="preserve"> 96/70232J</t>
  </si>
  <si>
    <t>PGTO - JUROS S/SECURITIZAÇÃO</t>
  </si>
  <si>
    <t>SALDO CONTRATO SECURITIZAÇÃO 96/70232-X</t>
  </si>
  <si>
    <t>PGTO - FIN INVEST BCO DE LAGE</t>
  </si>
  <si>
    <t>96/70232-X</t>
  </si>
  <si>
    <t>PGTO - SECURITIZACAO BCO BRASIL</t>
  </si>
  <si>
    <t>96/70234-6</t>
  </si>
  <si>
    <t>SALDO CONTRATO SECURITIZAÇÃO 96/70234-6</t>
  </si>
  <si>
    <t>96/702346J</t>
  </si>
  <si>
    <t>402287-4</t>
  </si>
  <si>
    <t>PGTO - FIN INVEST BRADESCO - 04 COLHEIT E 04 PLATAF. JD</t>
  </si>
  <si>
    <t>BANCO VOLVO (BRASIL) S/A</t>
  </si>
  <si>
    <t>303288/001</t>
  </si>
  <si>
    <t>02 CAMINHOES RIGIDO MARCA VOLVO MOV VM 330 6X4 FAB 2012</t>
  </si>
  <si>
    <t>0841918-3</t>
  </si>
  <si>
    <t>SALDO 65/66 PRESTAÇÕES CAMINHAO VOLVO FH 460 - AGROP</t>
  </si>
  <si>
    <t xml:space="preserve"> 0841918-3</t>
  </si>
  <si>
    <t>0410895-7</t>
  </si>
  <si>
    <t>03 PLANTADEIRAS JD 2100 - 30 LINHAS</t>
  </si>
  <si>
    <t>04051394</t>
  </si>
  <si>
    <t>JUROS REF FINANC DE 02 PLANTADEIRAS JD SERIE 2100</t>
  </si>
  <si>
    <t>0419957-P</t>
  </si>
  <si>
    <t>PGTO - FIN INVEST BRADESCO</t>
  </si>
  <si>
    <t>CCB 0419957-P - 02 PLANTADEIRA JD 1100  DE 7 A 13 LINHAS</t>
  </si>
  <si>
    <t>BANCO JOHN DEERE SA</t>
  </si>
  <si>
    <t>817422/12</t>
  </si>
  <si>
    <t>US$</t>
  </si>
  <si>
    <t>PGTO - FIN INVEST BCO JONH DEERE</t>
  </si>
  <si>
    <t>04 PULVERIZADORES JOHN DEERE MODELO 4730.</t>
  </si>
  <si>
    <t>PGTO - FIN INVEST CATERPILLAR FINANC</t>
  </si>
  <si>
    <t>0416142-4</t>
  </si>
  <si>
    <t>CREDITO BANCARIO 0416142-4 - 01 TRATORES JD 6145</t>
  </si>
  <si>
    <t>0419956-1</t>
  </si>
  <si>
    <t>CREDITO BANCARIO 0419956-1 - 04 TRATORES JD 6145</t>
  </si>
  <si>
    <t>04220072</t>
  </si>
  <si>
    <t>01 COLHEITADEIRA CEREAIS JD 9770 E 01 DRAPER FLEXIVEL FD 635</t>
  </si>
  <si>
    <t>303286/001</t>
  </si>
  <si>
    <t>03 CAMINHOES TATOR - VOLVO FH 560 6X4 -2013/2012.</t>
  </si>
  <si>
    <t>PGTO - FIN INVEST BCO VOLVO</t>
  </si>
  <si>
    <t>045-0/4023</t>
  </si>
  <si>
    <t>02 COLHEITADEIRAS JD 9770 STS E 02 DRAPER FLEX FD 635</t>
  </si>
  <si>
    <t>01-FAZENDA SAUDADES</t>
  </si>
  <si>
    <t>0427040-1</t>
  </si>
  <si>
    <t>02 GRADES ARADORAS PESADAS C/PNEUS - CIVEMASA GVPF</t>
  </si>
  <si>
    <t>303289/001</t>
  </si>
  <si>
    <t>01 CAMINHAO RIGIDO MARCA VOLVO MOV VM 220 4X2 FAB 2012</t>
  </si>
  <si>
    <t>03-FAZENDA JAQUELINE</t>
  </si>
  <si>
    <t>0432021-2</t>
  </si>
  <si>
    <t>05 GRADES ARADORAS CIVEMASA GVPF (MARCHESAN)</t>
  </si>
  <si>
    <t>SALDO CONTRATO AQUIS 06 COLHEITADEIRAS</t>
  </si>
  <si>
    <t>SALDO CONTRATO AQUIS 02 TRATORES CASE MXM 180</t>
  </si>
  <si>
    <t>SALDO CONTRATO 0394073-P-B (04 COLHEITADEIRAS C/PLATAF)</t>
  </si>
  <si>
    <t>SALDO CONTRATO 0394237-6-A (04 SEMEADORA ADUBADORA)</t>
  </si>
  <si>
    <t>BANCO RABOBANK</t>
  </si>
  <si>
    <t>PGTO - JUROS S/ FINANC CAP DE GIRO</t>
  </si>
  <si>
    <t>1748/04</t>
  </si>
  <si>
    <t>PGTO - FIN CUSTEIO RABOBANK</t>
  </si>
  <si>
    <t>SALDO CONTRATO CCB RABOBANK</t>
  </si>
  <si>
    <t>PGTO - JUROS S/ FINANCIAMENTO CUSTEIO</t>
  </si>
  <si>
    <t>SALDO CONTRATO 0394237-6-B (04 SEMEADORA ADUBADORA)</t>
  </si>
  <si>
    <t>2012014683</t>
  </si>
  <si>
    <t>05 COLHEITADEIRAS DE GRAOS AFX-8120 S/PLATAFORMA</t>
  </si>
  <si>
    <t>SALDO CONTRATO 0395490-0 (PICADOR TRIMAX)</t>
  </si>
  <si>
    <t>SALDO CONTRATO 0394073-P-A (04 COLHEITADEIRAS C/PLATAF)</t>
  </si>
  <si>
    <t>MOACIR ANTONIO BARLETTE</t>
  </si>
  <si>
    <t xml:space="preserve">PGTO PARCELA SALDO FINAL  AQUISIÇÃO DE IMOVEL </t>
  </si>
  <si>
    <t xml:space="preserve"> 875604-13</t>
  </si>
  <si>
    <t>05 TRATORES JOHN DEERE MODELO 8335.</t>
  </si>
  <si>
    <t>BANCO CATERPILLAR S.A.</t>
  </si>
  <si>
    <t>FPS32698</t>
  </si>
  <si>
    <t>01 ESCAVADEIRA HIDRAULICA-320DL CATERPILLAR</t>
  </si>
  <si>
    <t xml:space="preserve">  FPS32698</t>
  </si>
  <si>
    <t>PGTO - ARRENDAMENTO ANTECIPADO-SAFRA FUT</t>
  </si>
  <si>
    <t>01 AERACAO CONDIC MOVEL E 02 SILOS RESFRIADOR - COLSSED</t>
  </si>
  <si>
    <t>96/70214</t>
  </si>
  <si>
    <t>SALDO CONTRATO SECURITIZAÇÃO 96/70214 - VALDINEI</t>
  </si>
  <si>
    <t xml:space="preserve">  96/70214</t>
  </si>
  <si>
    <t>96/70233-8</t>
  </si>
  <si>
    <t>SALDO CONTRATO SECURITIZAÇÃO 96/70233-8</t>
  </si>
  <si>
    <t xml:space="preserve"> 96/70214J</t>
  </si>
  <si>
    <t>96/702338J</t>
  </si>
  <si>
    <t>96/702354J</t>
  </si>
  <si>
    <t>SALDO CONTRATO SECURITIZAÇÃO 96/70235-4</t>
  </si>
  <si>
    <t>0432014-P</t>
  </si>
  <si>
    <t>CREDITO BANCARIO 0432014-P - 03 ARRADOS DE PONTAS</t>
  </si>
  <si>
    <t>816024/12</t>
  </si>
  <si>
    <t>04 PLANTAD 13L, 02 COLHEIT C/PLAT, 02 PULVER, 01 PLANT 25L E 10 TRATORES</t>
  </si>
  <si>
    <t>0432020-4</t>
  </si>
  <si>
    <t>04 SEMEADORAS ADUBADORAS HERCULES</t>
  </si>
  <si>
    <t>HELI CANDIDO DA SILVA</t>
  </si>
  <si>
    <t>PGTO - AQUISIÇÃO IMOVEIS CLAIDES L. E OU</t>
  </si>
  <si>
    <t>COMPRA DE TERRAS EM NOME DE VALDIR MASUTTI JUNIOR</t>
  </si>
  <si>
    <t>2013006539</t>
  </si>
  <si>
    <t>02 PLATAFORMAS MILHOX10 C/24 LINHAS.</t>
  </si>
  <si>
    <t>444489-2</t>
  </si>
  <si>
    <t>FINANC. SISTEMA DE ARMAZ.DE GRAOS - CASP S/A</t>
  </si>
  <si>
    <t>444492-2</t>
  </si>
  <si>
    <t>BRADESCO FINANC INVEST SISTEMA DE ARMAZ DE GRAOS CASP S.A</t>
  </si>
  <si>
    <t>444488-4</t>
  </si>
  <si>
    <t>BRADESCO FIN INVEST 444488-4 CASP S/A</t>
  </si>
  <si>
    <t>931227/13</t>
  </si>
  <si>
    <t>02 TRATORES JD MODELO 6180 J</t>
  </si>
  <si>
    <t>13-FAZENDA TRIUNFO</t>
  </si>
  <si>
    <t>AURICELIA RODRIGUES GOMES CAIRES</t>
  </si>
  <si>
    <t>AQUISIÇÃO 2.482 HA (05 FAZENDAS) EM CANDEIAS DO JAMARI</t>
  </si>
  <si>
    <t>AIR TRACTOR INC.</t>
  </si>
  <si>
    <t xml:space="preserve">CONTRATO </t>
  </si>
  <si>
    <t>PGTO - FIN INVEST AIR TRACTOR INC.</t>
  </si>
  <si>
    <t>FINANC.PARTE AVIÃO AIR TRACTOR AT-502B / 502B-2940 / 2013</t>
  </si>
  <si>
    <t>943946/13</t>
  </si>
  <si>
    <t>01 PLATAF CORTE DRAPER FD 635, 04 PLANTAD 13 L, 01 PLAT CORTE 35 PES E 02 COLHEIT 9770 STS.</t>
  </si>
  <si>
    <t>673755/11</t>
  </si>
  <si>
    <t>SALDO CONTRATO 673755/11 (03 PULVERIZADORES)</t>
  </si>
  <si>
    <t>PGTO - FIN INVEST BCO CNH</t>
  </si>
  <si>
    <t>2004106640</t>
  </si>
  <si>
    <t>SALDO CONTRATO FINANC 10 COLHEITADEIRAS CASE C/PLATAFORMA</t>
  </si>
  <si>
    <t>GE-2011/11</t>
  </si>
  <si>
    <t>PGTO - FIN CAP GIRO BRADESCO</t>
  </si>
  <si>
    <t>ESCRITURA HIPOTECÁRIA - JK - CLAIDES</t>
  </si>
  <si>
    <t>FIR-ME-094-14-0023-9 (FNO AMAZ SUSTENTAVEL RURAL)</t>
  </si>
  <si>
    <t>PGTO - FIN INVEST BCO BASA</t>
  </si>
  <si>
    <t>FPS36630</t>
  </si>
  <si>
    <t>PGTO - FIN INVEST BCO CATERPILAR S.A.</t>
  </si>
  <si>
    <t>CARREGADEIRA DE RODAS - CATERPILAR 924K - ANO 2014</t>
  </si>
  <si>
    <t>FPS36631</t>
  </si>
  <si>
    <t>01 ESCAVADEIRA HIDRAULICA CATERP. 320DL ANO 2014/2014</t>
  </si>
  <si>
    <t>987701/14</t>
  </si>
  <si>
    <t>01 COLHEITADEIRA DE ALGODÃO JD - 7760 - 6 LINHAS</t>
  </si>
  <si>
    <t>2014012925</t>
  </si>
  <si>
    <t>03 PA CARREGADEIRA W-20 TURBO</t>
  </si>
  <si>
    <t>CONTRATO CAMBIO Nº123446933</t>
  </si>
  <si>
    <t>PGTO - ASSINATURA JORNAIS,REVISTAS e TV</t>
  </si>
  <si>
    <t>04-FAZENDA PANTANAL</t>
  </si>
  <si>
    <t>PGTO - LOCACAO BENS MOVEIS</t>
  </si>
  <si>
    <t xml:space="preserve">07-CONF MASUTTI </t>
  </si>
  <si>
    <t>PGTO - SERVIÇOS TÉCNICOS A TERC - FAZEND</t>
  </si>
  <si>
    <t>1020006/14</t>
  </si>
  <si>
    <t>CONTRATO 1020006/14 - 01 TRATOR 8335 -  VOLNEI - FAZ BOA SORTE</t>
  </si>
  <si>
    <t>1020010/14</t>
  </si>
  <si>
    <t>CONTRATO 1020010/14 - FAZ B.SORTE - VOLNEI 01 PLANT., 01 PULV E 10 COLH C/PLAT</t>
  </si>
  <si>
    <t>PGTO - FORNECEDORES EM GERAL</t>
  </si>
  <si>
    <t>DEFENSIVOS</t>
  </si>
  <si>
    <t>2006773-9</t>
  </si>
  <si>
    <t>CEDULA DE CREDITO BANCÁRIO Nº 2006773-9 - FAZ B.SORTE- VOLNEI</t>
  </si>
  <si>
    <t>DEFENSIVO</t>
  </si>
  <si>
    <t>05- FAZENDA VENTANIA</t>
  </si>
  <si>
    <t>BANCO CARGILL</t>
  </si>
  <si>
    <t>PGTO - FIN CAP GIRO BCO CARGIL S/A</t>
  </si>
  <si>
    <t>FPS37398</t>
  </si>
  <si>
    <t>02 EMPILHADEIRA COMBUSTÃO HYSPER MOD H55FT</t>
  </si>
  <si>
    <t>PGTO - SERVIÇOS TÉCNICOS A TERC - ADM</t>
  </si>
  <si>
    <t>0126198416</t>
  </si>
  <si>
    <t>CONTRATO BRADESCO 032469714 E C.CAMBIO 126198416</t>
  </si>
  <si>
    <t>PGTO - SEGUROS VEICULOS / AVIAO</t>
  </si>
  <si>
    <t>PGTO - LOCAÇÃO BENS IMOVEIS</t>
  </si>
  <si>
    <t xml:space="preserve">PGTO - PRÓ-LABORE </t>
  </si>
  <si>
    <t>02-FAZENDA JK</t>
  </si>
  <si>
    <t>PGTO - SERVICOS CONTABEIS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</si>
  <si>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</si>
  <si>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</si>
  <si>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</si>
  <si>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</si>
  <si>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</si>
  <si>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>6466/2</t>
  </si>
  <si>
    <t>SALDO CONTRATO 6466/2 - METROPOLITAN (TRANSF DE CLAIDES)</t>
  </si>
  <si>
    <t>201505014</t>
  </si>
  <si>
    <t>CEDULA RURAL BRADESCO -  INVEST AQUIS 385 BEZERROS</t>
  </si>
  <si>
    <t>11-FAZENDA MARABA</t>
  </si>
  <si>
    <t>PGTO - ASSESSORIA JURIDICA</t>
  </si>
  <si>
    <t>06-FAZENDA CAPIVARA</t>
  </si>
  <si>
    <t>CUSTO PEÇAS</t>
  </si>
  <si>
    <t>CUSTO CANTINA</t>
  </si>
  <si>
    <t>AQUISIÇÃO FAZENDA PONTAL C/1.245,1899 HA - CANDEIAS DO JAMARI - RO</t>
  </si>
  <si>
    <t>CUSTO FAZENDA PANTANAL</t>
  </si>
  <si>
    <t>08-CONF SAUDADES</t>
  </si>
  <si>
    <t>457898</t>
  </si>
  <si>
    <t>CCD 457898/2015 - 02 TRATORES AGRIC BH 180 4X4 HIFLOW</t>
  </si>
  <si>
    <t>JOHN DEERE BRASIL LTDA</t>
  </si>
  <si>
    <t>EMPRESTIMOS DE TERCEIROS - PGTO</t>
  </si>
  <si>
    <t>14-FAZENDA PARAISO</t>
  </si>
  <si>
    <t>02 PLANTADEIRAS JD SERIE 2100</t>
  </si>
  <si>
    <t>AQUISIÇÃO DE 06 IMOVEIS (10A  AO 15A) EM CEREJEIRAS-RO, CFE CONTRATO.</t>
  </si>
  <si>
    <t>2012006977</t>
  </si>
  <si>
    <t>JUROS REF CONTRATO 2012006977 - FINANC  06 COLHEIT GRAOS AFX 8120</t>
  </si>
  <si>
    <t>04220064</t>
  </si>
  <si>
    <t>01 COLHEITADEIRA CEREAIS JD 9770 STS E 01 DRAPER FLEXIVEL FD 635</t>
  </si>
  <si>
    <t>0416138-6</t>
  </si>
  <si>
    <t>CEDULA CREDITO BANCARIO 0416138-6 - COOL SEED</t>
  </si>
  <si>
    <t>045-0/4022</t>
  </si>
  <si>
    <t>01 PLANTADEIRA JD MODELO 1100 DE 7 A 13 LINHAS</t>
  </si>
  <si>
    <t>045-0/2951</t>
  </si>
  <si>
    <t>0427342-7</t>
  </si>
  <si>
    <t>SALDO CONTRATO FINANC 03 COLHEITADEIRAS</t>
  </si>
  <si>
    <t>PGTO - FIN CAP GIRO RABOBANK</t>
  </si>
  <si>
    <t>875604-13</t>
  </si>
  <si>
    <t>ARREDAMENTO SAFRA  2017/2018 - 21.800 SC SOJA P/SAFRA.</t>
  </si>
  <si>
    <t>96/70235-4</t>
  </si>
  <si>
    <t>883955/13</t>
  </si>
  <si>
    <t>04 COLHEITADEIRAS JK 9470 STS C/PLATAFORMA 622 - 22 PÉS</t>
  </si>
  <si>
    <t>0444498-1</t>
  </si>
  <si>
    <t>ELEVADORES E SILO - ROTASILOS - CONTR 0444498-1</t>
  </si>
  <si>
    <t>MULTI COTTON REPRESENTACOES LTDA</t>
  </si>
  <si>
    <t>CONTCOMISS</t>
  </si>
  <si>
    <t>PGTO - COMISSOES/CORRETAGENS S/VENDAS</t>
  </si>
  <si>
    <t>COMISSAO DE VENDA DE EQUIP. ALGODOEIRA - PRORROGADO CONF. AUT. SOUZA</t>
  </si>
  <si>
    <t>943945/13</t>
  </si>
  <si>
    <t>01 PULVERIZADOR JD MODELO 4730</t>
  </si>
  <si>
    <t>2013014468</t>
  </si>
  <si>
    <t>01 PLATAFORMA MILHO 20 LINHAS GTS</t>
  </si>
  <si>
    <t>201201466-</t>
  </si>
  <si>
    <t>05 PLATAFORMAS P/COLHEIT. CASE DRAPER 2162BM 40 PES IMPORTADA.</t>
  </si>
  <si>
    <t>669533/11</t>
  </si>
  <si>
    <t>SALDO CONTRATO 669533/11 (01 PULVERIZADOR)</t>
  </si>
  <si>
    <t>PGTO - ASSESSORIA AGRONOMICA</t>
  </si>
  <si>
    <t>SERV. DE AGRIMENSURA P/ GEOREFERENCIAMENTO DE 47.637,2162 HA - BLOCO FAZ. MASUTTI</t>
  </si>
  <si>
    <t>PGTO - FIN CUSTEIO BRADESCO</t>
  </si>
  <si>
    <t>CONTRATO BRADESCO  Nº123446933</t>
  </si>
  <si>
    <t>NEODI CARLOS FRANCISCO DE OLIVEIRA</t>
  </si>
  <si>
    <t>CUSTO FRETE</t>
  </si>
  <si>
    <t xml:space="preserve"> 201505014</t>
  </si>
  <si>
    <t>PGTO - JUROS S/ EMPRESTIMO DE TERCEIROS</t>
  </si>
  <si>
    <t>0406420-8</t>
  </si>
  <si>
    <t>01 PLANTADEIRA JD 2100  DE 9 A 26 LINHAS</t>
  </si>
  <si>
    <t>CONT 25.12</t>
  </si>
  <si>
    <t>5 PARC CONTR ARREND 25/2012 = 5.760 SCS SOJA + 1.280 SCS MILHO</t>
  </si>
  <si>
    <t>CONTRATO 2012006977 - FINANC  06 COLHEIT GRAOS AFX 8120</t>
  </si>
  <si>
    <t>JUROS CONTRATO FINANC DE 01 PLANTADEIRA JD 2100  DE 9 A 26 LINHAS</t>
  </si>
  <si>
    <t>04047125</t>
  </si>
  <si>
    <t>JUROS REF FINANC 05 COLHEITADEIRAS JD 9770 E 05 PLATAFORMAS JD 35 PES</t>
  </si>
  <si>
    <t>842904/13</t>
  </si>
  <si>
    <t>01 PULVERIZADOR JOHN DEERE 4730 - IMPORTADO.</t>
  </si>
  <si>
    <t>CAMPO FORTE REPRESENTAÇÕES AGRICOLAS LTDA - ME</t>
  </si>
  <si>
    <t xml:space="preserve">    14/010</t>
  </si>
  <si>
    <t>CONTAS A PAGAR COM COMPENSAÇÃO DE CONTRATO DE SNT SOJA</t>
  </si>
  <si>
    <t>CENTRAL AGRICOLA LTDA -EPP</t>
  </si>
  <si>
    <t>NIDERA SEMENTES LTDA</t>
  </si>
  <si>
    <t>PGTO - SERV 3º CONSTRUÇÕES VILHENA</t>
  </si>
  <si>
    <t>SERVIÇOS DE CONSTRUÇÃO DE BARRACÃO EM ESTRUTURA METALICA</t>
  </si>
  <si>
    <t>CUSTO FAZENDA JAQUELINE</t>
  </si>
  <si>
    <t>FINANC 05 COLHEITADEIRAS JD 9770 E 05 PLATAFORMAS JD 35 PES</t>
  </si>
  <si>
    <t>752306/12</t>
  </si>
  <si>
    <t>JUROS REF CONTRATO JOHN DEERE FINANC 05 COLHEIT. ALGODÃO - 7760</t>
  </si>
  <si>
    <t>0383832-3</t>
  </si>
  <si>
    <t>SALDO CONTRATO 0383832-3 (02 SEMEADORAS STARA)</t>
  </si>
  <si>
    <t>0385242-3</t>
  </si>
  <si>
    <t>SALDO CONTRATO 0385242-3 (02 MAQ BASE SEMEADORAS)</t>
  </si>
  <si>
    <t>PGTO - AQUISIÇÃO DE IMOVEIS P/REALEZA AG</t>
  </si>
  <si>
    <t>AQUISIÇÃO DE 304 HA DAS FAZ CHARRUA MAT 21110,FAZ SORANSO MT 2111, FAZ OURO PRETO MAT 2112, FAZ MARIOTTI MAT 2113. (75.000 SC SOJA).</t>
  </si>
  <si>
    <t>DEVANI TEREZINHA FASOLO MAZZUTTI</t>
  </si>
  <si>
    <t xml:space="preserve">  FPS36630</t>
  </si>
  <si>
    <t xml:space="preserve">      7087</t>
  </si>
  <si>
    <t>DEFENSIVOS A SEREM TROCADOS POR SOJA</t>
  </si>
  <si>
    <t>CUSTO COMBUSTIVEL</t>
  </si>
  <si>
    <t>USO EM FAZENDA</t>
  </si>
  <si>
    <t>USO EM MAQUINAS</t>
  </si>
  <si>
    <t>201200693-</t>
  </si>
  <si>
    <t>JUROS CONTRATO 201200693-4/001 - FINANC  06 PLATAFORMAS COLHEIT GRAOS CASE 2162 BM</t>
  </si>
  <si>
    <t xml:space="preserve"> 0427040-1</t>
  </si>
  <si>
    <t>SALDO CONTRATO FINANC 12 COLHEITADEIRAS TC 59</t>
  </si>
  <si>
    <t>ARREND AREA DE TERRA C.JULIO - TOTAL 1.690 HA, ANO 2016 3.250 SCS A 56,00</t>
  </si>
  <si>
    <t>ARREND AREA DE TERRA C.JULIO - TOTAL 1.690 HA, ANO 2017 3.280 SCS A 56,00</t>
  </si>
  <si>
    <t>ARREND AREA DE TERRA C.JULIO - TOTAL 1.690 HA, ANO 2018 3.250 SCS A 56,00</t>
  </si>
  <si>
    <t>13 REF. ANO 2015</t>
  </si>
  <si>
    <t>BANCO ITAU BBA S.A</t>
  </si>
  <si>
    <t>PGTO - FIN CUSTEIO BCO ITAU</t>
  </si>
  <si>
    <t>CEDULA CRED JOHN DEERE 05 COLHEIT. ALGODÃO - 7760</t>
  </si>
  <si>
    <t>JUROS PARCELA ESCRITURA HIPOTECÁRIA - JK - CLAIDES</t>
  </si>
  <si>
    <t>S.SCHISUCO HIROOKA</t>
  </si>
  <si>
    <t xml:space="preserve">   01/2011</t>
  </si>
  <si>
    <t>RESGATE ARQUEOLOGICO EDUC PATRIMONIAL RIO FORMIGA - PRORROGADO CONF. AUT. SOUZA</t>
  </si>
  <si>
    <t>TORRE INDUSTRIA TEXTIL E ARMAZENS GERAIS LTDA</t>
  </si>
  <si>
    <t>ENCONTRO DE CONTAS COM CONTRATO PARTICULAR DE VENDA CONJ BENEFICIAMENTO DE ALGODÃO</t>
  </si>
  <si>
    <t>CONTRATO 201200693-4/001 - FINANC  06 PLATAFORMAS COLHEIT GRAOS CASE 2162 BM</t>
  </si>
  <si>
    <t>SERGIO RODRIGUES DA CUNHA</t>
  </si>
  <si>
    <t xml:space="preserve">       269</t>
  </si>
  <si>
    <t>A PAGAR SOMENTE R$ 10.000,00 OS R$ 70.000,00 SERÁ DESCONTADO DO TRATOR JÁ ENTREGUE COM NF</t>
  </si>
  <si>
    <t>DE FREITAS &amp; SANTOS LTDA - ME</t>
  </si>
  <si>
    <t xml:space="preserve">  2013OBRA</t>
  </si>
  <si>
    <t xml:space="preserve">CONSTRUÇÃO DE BASE PARA SILOS </t>
  </si>
  <si>
    <t xml:space="preserve">  OBRA2013</t>
  </si>
  <si>
    <t>PGTO - SERV 3º CONSTRUÇOES -COMODORO</t>
  </si>
  <si>
    <t xml:space="preserve">   22/2012</t>
  </si>
  <si>
    <t>PGTO AQUIS CAMINHONETA TOYOTA PLACA NDF- 6009 -4X4 SRV/2006</t>
  </si>
  <si>
    <t>SEQ_PLA_RECEBER</t>
  </si>
  <si>
    <t>VALOR_RECEBIDO</t>
  </si>
  <si>
    <t>RCTO - REF CONTRATO ALGODAO</t>
  </si>
  <si>
    <t>RCTO - REF CONTRATO SOJA</t>
  </si>
  <si>
    <t>RCTO - P/CONTA CLAIDES L.MASUTTI E OUTRO</t>
  </si>
  <si>
    <t xml:space="preserve"> 229942601</t>
  </si>
  <si>
    <t>GOTARDO MAQUINAS AGRICOLAS LTDA</t>
  </si>
  <si>
    <t xml:space="preserve">     23909</t>
  </si>
  <si>
    <t>RCTO - VENDA DE MAQUINAS E EQUIP USADOS</t>
  </si>
  <si>
    <t>VENDA</t>
  </si>
  <si>
    <t xml:space="preserve"> 229940201</t>
  </si>
  <si>
    <t xml:space="preserve">     23908</t>
  </si>
  <si>
    <t xml:space="preserve">     23907</t>
  </si>
  <si>
    <t>VENDA DE MAQUINAS</t>
  </si>
  <si>
    <t xml:space="preserve"> 233547101</t>
  </si>
  <si>
    <t xml:space="preserve">    039/12</t>
  </si>
  <si>
    <t>JUROS REF CONTRATO VENDA DE MAQUINAS CFE CONTRATO 39/12.</t>
  </si>
  <si>
    <t xml:space="preserve"> 233546901</t>
  </si>
  <si>
    <t>RCTO - ADIANTAMENTO DE VIAGENS</t>
  </si>
  <si>
    <t>ADIANTAMENTO A FORNECEDORES CREDITO</t>
  </si>
  <si>
    <t xml:space="preserve"> 505492601</t>
  </si>
  <si>
    <t xml:space="preserve">   NTX3214</t>
  </si>
  <si>
    <t>RCTO - REF VENDA MAQ / VEICULOS USADOS</t>
  </si>
  <si>
    <t>VENDA DE VEICULO NTX 3214 - PATRIMONIO 000460</t>
  </si>
  <si>
    <t xml:space="preserve"> 503793001</t>
  </si>
  <si>
    <t xml:space="preserve">       FIB</t>
  </si>
  <si>
    <t>RCTO - REF CONTRATO FIBRILHA DE ALGODAO</t>
  </si>
  <si>
    <t xml:space="preserve">  68523401</t>
  </si>
  <si>
    <t>JEAN PAULO SALVADOR</t>
  </si>
  <si>
    <t xml:space="preserve">   05/2011</t>
  </si>
  <si>
    <t>COLHEITADEIRA, NEW HOLAND, TC 59, PAT.0025, ANO 2002</t>
  </si>
  <si>
    <t xml:space="preserve"> 596564101</t>
  </si>
  <si>
    <t>ARMANDO FERNANDO MATOS</t>
  </si>
  <si>
    <t xml:space="preserve">     29060</t>
  </si>
  <si>
    <t>REF. A 4.000 SCS DE MILHO</t>
  </si>
  <si>
    <t xml:space="preserve"> 596563501</t>
  </si>
  <si>
    <t xml:space="preserve">     29048</t>
  </si>
  <si>
    <t xml:space="preserve"> 553355201</t>
  </si>
  <si>
    <t>GUSTAVO NAKAI DE MAGALHAES E RIBEIRO</t>
  </si>
  <si>
    <t xml:space="preserve"> ICMS09-10</t>
  </si>
  <si>
    <t>RCTO - REEMBOLSO ICMS</t>
  </si>
  <si>
    <t>REEMBOLSO DE ICMS CARREGAMENTO DE CAROÇO 2014</t>
  </si>
  <si>
    <t>RCTO - CLIENTES DIVERSOS</t>
  </si>
  <si>
    <t>FABIO DE CARLOS DIAS</t>
  </si>
  <si>
    <t>VENDA COLHEITADEIRA  JD PAT 000148 E PLATAFORMA JD PAT. Nº</t>
  </si>
  <si>
    <t>RCTO - REF CONTRATO ARROZ</t>
  </si>
  <si>
    <t>RCTO - VENDA SOJA (SMT)</t>
  </si>
  <si>
    <t>RCTO - REF CONTRATO MILHO</t>
  </si>
  <si>
    <t xml:space="preserve"> 229942201</t>
  </si>
  <si>
    <t xml:space="preserve"> 233546501</t>
  </si>
  <si>
    <t xml:space="preserve">     23912</t>
  </si>
  <si>
    <t xml:space="preserve"> 229966601</t>
  </si>
  <si>
    <t xml:space="preserve">     23911</t>
  </si>
  <si>
    <t>RCTO - REF CONTRATO CAROCO</t>
  </si>
  <si>
    <t xml:space="preserve"> 505492201</t>
  </si>
  <si>
    <t xml:space="preserve">   NVX9927</t>
  </si>
  <si>
    <t>VENDA DE VEICULO - UNO NVX 9927 PATRIMONIO 000616</t>
  </si>
  <si>
    <t xml:space="preserve"> 214937902</t>
  </si>
  <si>
    <t>FERNANDO LOPES DOMINGUES E CIA  LTDA ME</t>
  </si>
  <si>
    <t>DEVOLUÇAO REFERENTE A NF 1023 DE 25/10/2012</t>
  </si>
  <si>
    <t>VALMIR ANTONIO KURTZ</t>
  </si>
  <si>
    <t xml:space="preserve">   01/2012</t>
  </si>
  <si>
    <t>COLHEITADEIRA TC 59, PAT. 1283, FROTA 521</t>
  </si>
  <si>
    <t xml:space="preserve"> 610777801</t>
  </si>
  <si>
    <t>ERIVELTON BENEDICTO NAVARRO</t>
  </si>
  <si>
    <t>VENDA DE STS 9750 FROTA 00528 PATRIMONIO 000029 PLATAFORMA 630 FROTA 03641 PATRIMONIO 000086</t>
  </si>
  <si>
    <t xml:space="preserve"> 610777601</t>
  </si>
  <si>
    <t xml:space="preserve"> 187445601</t>
  </si>
  <si>
    <t>EDUARDO CASTRIANI DE JESUS</t>
  </si>
  <si>
    <t xml:space="preserve">     13306</t>
  </si>
  <si>
    <t>VENDA DE COURO</t>
  </si>
  <si>
    <t xml:space="preserve"> 505006301</t>
  </si>
  <si>
    <t xml:space="preserve">MAURO FERNANDO SCHAEDLER </t>
  </si>
  <si>
    <t xml:space="preserve">  CM14/011</t>
  </si>
  <si>
    <t>VENDA DE SOJA PARA ACERTOS JUCA - SOUZA ESTA A PAR DA NEGOCIAÇÃO</t>
  </si>
  <si>
    <t xml:space="preserve"> 627957701</t>
  </si>
  <si>
    <t>UNIPORT PATRIMONIO 000500 FROTA 0200 ANO 1999</t>
  </si>
  <si>
    <t xml:space="preserve"> 229962201</t>
  </si>
  <si>
    <t xml:space="preserve">     23910</t>
  </si>
  <si>
    <t xml:space="preserve"> 229961801</t>
  </si>
  <si>
    <t xml:space="preserve"> 229969501</t>
  </si>
  <si>
    <t xml:space="preserve"> 233546701</t>
  </si>
  <si>
    <t xml:space="preserve"> 229966401</t>
  </si>
  <si>
    <t xml:space="preserve"> 583953601</t>
  </si>
  <si>
    <t>ADIANTAMENTO DE VIAGEM 01-2015 AUTORIZADO POR JOSE LUIZ</t>
  </si>
  <si>
    <t xml:space="preserve"> 596563901</t>
  </si>
  <si>
    <t xml:space="preserve"> 596562701</t>
  </si>
  <si>
    <t xml:space="preserve"> 596562501</t>
  </si>
  <si>
    <t>RCTO - LOCAÇÃO DE BENS MOVEIS</t>
  </si>
  <si>
    <t xml:space="preserve"> 576915901</t>
  </si>
  <si>
    <t xml:space="preserve"> SMT14/017</t>
  </si>
  <si>
    <t>269 SCS A R$ 100,00</t>
  </si>
  <si>
    <t xml:space="preserve"> 274504401</t>
  </si>
  <si>
    <t>ADEMAR FALCAO</t>
  </si>
  <si>
    <t>REF. PAGAMENTO EM DUPLICIDADE</t>
  </si>
  <si>
    <t xml:space="preserve"> 274503801</t>
  </si>
  <si>
    <t>GILSON ANTONIO LORENZZI</t>
  </si>
  <si>
    <t xml:space="preserve"> 259800801</t>
  </si>
  <si>
    <t>JOSE DERLI CAMERA DE VARGAS</t>
  </si>
  <si>
    <t xml:space="preserve">   04/2013</t>
  </si>
  <si>
    <t>VENDA DE COLHEITA PAT. 511, PLATAFORMA PAT. 456</t>
  </si>
  <si>
    <t xml:space="preserve"> 432532301</t>
  </si>
  <si>
    <t>FRANCIELI DOS SANTOS ZAMO NICOLODI</t>
  </si>
  <si>
    <t>CONT PULVE</t>
  </si>
  <si>
    <t>REF. ALUGUEL DE UM PULVERIZADOR PATRIM. 000061 FROTA 001209</t>
  </si>
  <si>
    <t>NADIR RAZINI</t>
  </si>
  <si>
    <t xml:space="preserve"> 583441801</t>
  </si>
  <si>
    <t>RCTO - CHEQUES DEVOLVIDOS EM COBRANCA</t>
  </si>
  <si>
    <t>CH DEV. 850391 BB 2ª APRESENTAÇÃO - REF. NF 27221 PARC. 03</t>
  </si>
  <si>
    <t>ARROZ</t>
  </si>
  <si>
    <t xml:space="preserve"> 229939801</t>
  </si>
  <si>
    <t xml:space="preserve"> 229937201</t>
  </si>
  <si>
    <t xml:space="preserve">  81464001</t>
  </si>
  <si>
    <t>VALDIR LUIZ SARTOR</t>
  </si>
  <si>
    <t xml:space="preserve">   21/2011</t>
  </si>
  <si>
    <t>COLHEITADEIRA TC59 PAT.31, PLATAF SOJA PAT. 51, PLAT. MILHO PAT. 65</t>
  </si>
  <si>
    <t xml:space="preserve"> 404789001</t>
  </si>
  <si>
    <t xml:space="preserve"> LAF143/13</t>
  </si>
  <si>
    <t>ADTO DE DESPESAS DO PORTO LAF 143/13</t>
  </si>
  <si>
    <t xml:space="preserve"> 596563701</t>
  </si>
  <si>
    <t xml:space="preserve"> 596562901</t>
  </si>
  <si>
    <t xml:space="preserve"> 573244301</t>
  </si>
  <si>
    <t>VIRGULINO MARCAL CAMPAGNOLLI</t>
  </si>
  <si>
    <t>VENDA 25 SCS DE SMT 3820 A R$ 130,00</t>
  </si>
  <si>
    <t>MAXWEL MONTEIRO DA SILVA</t>
  </si>
  <si>
    <t>TC59 SERIE 2F3493 CHASSI 16051 PATRIMONIO 000713 FROTA 00554 ANO 2003</t>
  </si>
  <si>
    <t xml:space="preserve"> 229942801</t>
  </si>
  <si>
    <t xml:space="preserve"> 229939601</t>
  </si>
  <si>
    <t xml:space="preserve"> 229937001</t>
  </si>
  <si>
    <t>COMPLEMENTO DE CARGA</t>
  </si>
  <si>
    <t xml:space="preserve"> 596563101</t>
  </si>
  <si>
    <t xml:space="preserve"> 289379201</t>
  </si>
  <si>
    <t xml:space="preserve">      2013</t>
  </si>
  <si>
    <t>VENDA DE MAQUINAS USADAS - PATRIMONIOS 000440 E 000144</t>
  </si>
  <si>
    <t xml:space="preserve"> 185619401</t>
  </si>
  <si>
    <t xml:space="preserve">      CONT</t>
  </si>
  <si>
    <t>VENDA 01 CONJUNTO ALGODEIRA LUMUS, CFE CONTRATO</t>
  </si>
  <si>
    <t xml:space="preserve"> 601514501</t>
  </si>
  <si>
    <t>ADTO REF. NF 794 - FABIANO IRÁ LANÇAR.</t>
  </si>
  <si>
    <t xml:space="preserve"> 427608301</t>
  </si>
  <si>
    <t>PEC-MAQ PEC-FORMAS INDUSTRIA E COMERCIO LTDA - EPP</t>
  </si>
  <si>
    <t>ADTO FORMA</t>
  </si>
  <si>
    <t>ADTO REF. COMPRA DE 100 FORMAS SEXT. LISA  - E-MAIL FABIANO 10/03</t>
  </si>
  <si>
    <t>RCTO - JUROS REF VENDAS</t>
  </si>
  <si>
    <t xml:space="preserve">MARCOS ANTONIO FERNANDES LOUZADA </t>
  </si>
  <si>
    <t xml:space="preserve"> 627957501</t>
  </si>
  <si>
    <t xml:space="preserve"> 229962401</t>
  </si>
  <si>
    <t xml:space="preserve"> 229942401</t>
  </si>
  <si>
    <t xml:space="preserve"> 229969101</t>
  </si>
  <si>
    <t xml:space="preserve"> 229966801</t>
  </si>
  <si>
    <t xml:space="preserve"> 404788501</t>
  </si>
  <si>
    <t xml:space="preserve"> LAF138/13</t>
  </si>
  <si>
    <t>ADTO DE DESPESAS DO PORTO LAF 138/13</t>
  </si>
  <si>
    <t xml:space="preserve"> 610778001</t>
  </si>
  <si>
    <t xml:space="preserve"> 583630901</t>
  </si>
  <si>
    <t xml:space="preserve"> SMT14/021</t>
  </si>
  <si>
    <t>AUTORIZADO PELO JUCA</t>
  </si>
  <si>
    <t xml:space="preserve"> 145897001</t>
  </si>
  <si>
    <t>HELIO ALDO DOS SANTOS</t>
  </si>
  <si>
    <t xml:space="preserve">     22204</t>
  </si>
  <si>
    <t>VENDA IMOBILIZADO-FROTA: 00005; PATR. 00218</t>
  </si>
  <si>
    <t xml:space="preserve"> 515818901</t>
  </si>
  <si>
    <t xml:space="preserve"> 606206001</t>
  </si>
  <si>
    <t>UNIPORT 2000 JACTO PAT. 000239 FROTA 01203 SERIE 01180-F2</t>
  </si>
  <si>
    <t xml:space="preserve"> 229962001</t>
  </si>
  <si>
    <t xml:space="preserve"> 229940001</t>
  </si>
  <si>
    <t xml:space="preserve"> 229936801</t>
  </si>
  <si>
    <t xml:space="preserve"> 229967001</t>
  </si>
  <si>
    <t>SCHEILA FORESTI</t>
  </si>
  <si>
    <t xml:space="preserve"> 317631701</t>
  </si>
  <si>
    <t xml:space="preserve">    221102</t>
  </si>
  <si>
    <t>2º PARCELA DE ROLO FILME</t>
  </si>
  <si>
    <t xml:space="preserve"> 116814301</t>
  </si>
  <si>
    <t xml:space="preserve"> 480266101</t>
  </si>
  <si>
    <t xml:space="preserve">   07/2011</t>
  </si>
  <si>
    <t>COLHEITADEIRA TC 59, PAT. 00028, PLATAFORMA PAT. 001281</t>
  </si>
  <si>
    <t xml:space="preserve"> 579697501</t>
  </si>
  <si>
    <t xml:space="preserve"> SMT14/018</t>
  </si>
  <si>
    <t>VENDIDA POR VOLNEI</t>
  </si>
  <si>
    <t xml:space="preserve"> 553354501</t>
  </si>
  <si>
    <t>ICMS 13-14</t>
  </si>
  <si>
    <t>REEMBOLSO DE ICMS REFERENTE AS CARGAS DO CONTRATO 2013 CARREGADO 2014</t>
  </si>
  <si>
    <t xml:space="preserve"> 628381601</t>
  </si>
  <si>
    <t>ADTO REF. PROCESSO DE EXTINÇÃO DA COCAJU - DIVULGAÇÃO DIÁRIO OFICIAL E JORNAIS DE GRANDE CIRCULAÇÃO.</t>
  </si>
  <si>
    <t xml:space="preserve"> 156468701</t>
  </si>
  <si>
    <t xml:space="preserve">    7/2012</t>
  </si>
  <si>
    <t>RCTO - P/CONTA IMOBILIÁRIA CAMPOS DE JUL</t>
  </si>
  <si>
    <t>VENDA LOTE N 05 QUADRA 39 - LEVINO LIMA DE MORAES</t>
  </si>
  <si>
    <t xml:space="preserve"> 236358001</t>
  </si>
  <si>
    <t xml:space="preserve"> 432531601</t>
  </si>
  <si>
    <t xml:space="preserve"> 615098901</t>
  </si>
  <si>
    <t>CM15/01ARZ</t>
  </si>
  <si>
    <t>CIAGRAM</t>
  </si>
  <si>
    <t xml:space="preserve"> 296652801</t>
  </si>
  <si>
    <t xml:space="preserve"> 01/VOLNEI</t>
  </si>
  <si>
    <t>SOJA PERTENCENTE AO VOLNEI. ESSE VALOR SERÁ AMORTIZADO</t>
  </si>
  <si>
    <t xml:space="preserve"> 229969301</t>
  </si>
  <si>
    <t xml:space="preserve"> 229937401</t>
  </si>
  <si>
    <t xml:space="preserve"> 229968901</t>
  </si>
  <si>
    <t>RCTO - REF REVENDA INSUMOS / PEÇAS</t>
  </si>
  <si>
    <t xml:space="preserve"> 521851501</t>
  </si>
  <si>
    <t>FIB01/2014</t>
  </si>
  <si>
    <t>100% SOBRE RODAS</t>
  </si>
  <si>
    <t xml:space="preserve"> 550470901</t>
  </si>
  <si>
    <t xml:space="preserve"> M-1536/14</t>
  </si>
  <si>
    <t>ADIANTAMENTO INSTRUÇÃO SAG019114.10.07 AGROGRAIN</t>
  </si>
  <si>
    <t xml:space="preserve"> 527768301</t>
  </si>
  <si>
    <t xml:space="preserve"> SMT14/008</t>
  </si>
  <si>
    <t>ACERTO SMT</t>
  </si>
  <si>
    <t xml:space="preserve"> 156469001</t>
  </si>
  <si>
    <t xml:space="preserve">   08/2012</t>
  </si>
  <si>
    <t>VENDA LOTE N 02 QUADRA 40 - LEVINO LIMA DE MORAES</t>
  </si>
  <si>
    <t xml:space="preserve"> 610501401</t>
  </si>
  <si>
    <t>CM14/03ARZ</t>
  </si>
  <si>
    <t>VENDA ARROZ - TROCA POR ARROZ LIMPO</t>
  </si>
  <si>
    <t xml:space="preserve"> 563619402</t>
  </si>
  <si>
    <t>MINERVA S.A.</t>
  </si>
  <si>
    <t xml:space="preserve">     28380</t>
  </si>
  <si>
    <t>EXCEDENTE TORTA DE ALGODAO PARA MINERVA</t>
  </si>
  <si>
    <t xml:space="preserve"> 496003001</t>
  </si>
  <si>
    <t>RAIMUNDO PINHEIRO NUNES</t>
  </si>
  <si>
    <t xml:space="preserve">   01/2014</t>
  </si>
  <si>
    <t>TRATOR PARA PAGAMENTO DE 05/2015 COM BEZERROS</t>
  </si>
  <si>
    <t xml:space="preserve"> 515819101</t>
  </si>
  <si>
    <t>SYNGENTA PROTECAO DE CULTIVOS LTDA</t>
  </si>
  <si>
    <t>USO EM CANTINA</t>
  </si>
  <si>
    <t>RECH AGRICOLA LTDA</t>
  </si>
  <si>
    <t>LAF265/14X</t>
  </si>
  <si>
    <t>ADIANTAMENTO DESPESAS PORTUARIAS LAF 265/14 REINHART</t>
  </si>
  <si>
    <t xml:space="preserve"> 638290101</t>
  </si>
  <si>
    <t xml:space="preserve">      2931</t>
  </si>
  <si>
    <t>VENDA DE TC 59 PAT. 000449 E PLATAFORMA PAT.00457</t>
  </si>
  <si>
    <t xml:space="preserve"> 638289901</t>
  </si>
  <si>
    <t xml:space="preserve"> 638290301</t>
  </si>
  <si>
    <t>Pgto por conta Ciagram Portos e Naveg Am</t>
  </si>
  <si>
    <t>Rcbto por conta Ciagram Portos e Naveg Am</t>
  </si>
  <si>
    <t xml:space="preserve"> 639134201</t>
  </si>
  <si>
    <t>1108195-15</t>
  </si>
  <si>
    <t>CCB 1108195-15 BCO JD - 03 COLHEITADEIRAS C/PLATAFORMA E 01 PLANTADEIRA</t>
  </si>
  <si>
    <t>ESTOQUE</t>
  </si>
  <si>
    <t xml:space="preserve">      ADTO</t>
  </si>
  <si>
    <t>MONTAGENS DE SILOS E SECADORES DOURADOS LTDA - ME</t>
  </si>
  <si>
    <t>GUIMAG GUIMARAES MAQUINAS AGRICOLAS LTDA</t>
  </si>
  <si>
    <t>1301/15</t>
  </si>
  <si>
    <t>PGTO - FIN CUSTEIO B.CARGILL</t>
  </si>
  <si>
    <t>CCE N 1301/15 - REPASSE - BANCO CARGIL S.A.</t>
  </si>
  <si>
    <t xml:space="preserve">AGROINDUSTRIA E PISCICULTURA SANTA CLARA LTDA </t>
  </si>
  <si>
    <t>CIAGRAM PORTOS E NAVEGACAO DA AMAZONIA LTDA</t>
  </si>
  <si>
    <t>CAMBERG PECAS AGRICOLAS LTDA ME</t>
  </si>
  <si>
    <t>PAULINA MACEDO LINHARES</t>
  </si>
  <si>
    <t>SUSANA MACEDO SALVADOR</t>
  </si>
  <si>
    <t>Venda de Soja P/Semente</t>
  </si>
  <si>
    <t xml:space="preserve">ATIVA MATERIAIS ELETRICOS LTDA - EPP </t>
  </si>
  <si>
    <t>EPI MT COM. DE FER. E EQUIP. DE PROT. LTDA ME</t>
  </si>
  <si>
    <t xml:space="preserve">       372</t>
  </si>
  <si>
    <t xml:space="preserve">AQUAPORT LOGISTICA CONSULTORIA LTDA </t>
  </si>
  <si>
    <t>CASP S/A INDUSTRIA E COMERCIO</t>
  </si>
  <si>
    <t xml:space="preserve"> 657267901</t>
  </si>
  <si>
    <t>COBRATEC - TECNOLOGIA EM COBRANCA S/S LTDA - ME</t>
  </si>
  <si>
    <t>ADTO FRETE</t>
  </si>
  <si>
    <t>ADTO REF. FRETE DO LEILÃO REVOLUTIONS - SUSANA E PAULINA</t>
  </si>
  <si>
    <t xml:space="preserve">       355</t>
  </si>
  <si>
    <t>NOTAS LANÇADAS AGORA POR NÃO ESTAR CONCLUIDO A DOCUMENTACAO DA CIAGRAM</t>
  </si>
  <si>
    <t xml:space="preserve">       207</t>
  </si>
  <si>
    <t xml:space="preserve">       188</t>
  </si>
  <si>
    <t xml:space="preserve">       219</t>
  </si>
  <si>
    <t xml:space="preserve">       350</t>
  </si>
  <si>
    <t xml:space="preserve">       349</t>
  </si>
  <si>
    <t xml:space="preserve">       338</t>
  </si>
  <si>
    <t xml:space="preserve">       374</t>
  </si>
  <si>
    <t xml:space="preserve">       375</t>
  </si>
  <si>
    <t xml:space="preserve">       213</t>
  </si>
  <si>
    <t xml:space="preserve">       220</t>
  </si>
  <si>
    <t xml:space="preserve">       366</t>
  </si>
  <si>
    <t xml:space="preserve">       367</t>
  </si>
  <si>
    <t xml:space="preserve">       360</t>
  </si>
  <si>
    <t xml:space="preserve">       358</t>
  </si>
  <si>
    <t xml:space="preserve">       371</t>
  </si>
  <si>
    <t xml:space="preserve">       359</t>
  </si>
  <si>
    <t xml:space="preserve">       365</t>
  </si>
  <si>
    <t xml:space="preserve">       376</t>
  </si>
  <si>
    <t>USO EM OFICINA</t>
  </si>
  <si>
    <t>RODOBENS CAMINHOES RONDONIA LTDA</t>
  </si>
  <si>
    <t>FRETE MERCADORIAS</t>
  </si>
  <si>
    <t xml:space="preserve">       185</t>
  </si>
  <si>
    <t xml:space="preserve">       186</t>
  </si>
  <si>
    <t xml:space="preserve">       354</t>
  </si>
  <si>
    <t xml:space="preserve">       332</t>
  </si>
  <si>
    <t xml:space="preserve">       370</t>
  </si>
  <si>
    <t xml:space="preserve">       377</t>
  </si>
  <si>
    <t xml:space="preserve">       218</t>
  </si>
  <si>
    <t xml:space="preserve">       337</t>
  </si>
  <si>
    <t xml:space="preserve">       361</t>
  </si>
  <si>
    <t xml:space="preserve">       340</t>
  </si>
  <si>
    <t xml:space="preserve">       373</t>
  </si>
  <si>
    <t xml:space="preserve">       339</t>
  </si>
  <si>
    <t>CAMPOS DE JULIO EMPREENDIMENTOS IMOBILIARIOS LTDA</t>
  </si>
  <si>
    <t>1108201-15</t>
  </si>
  <si>
    <t>12 PLATAFORMAS E 10 COLHEITADEIRAS JD S550.</t>
  </si>
  <si>
    <t>1126317-15</t>
  </si>
  <si>
    <t>02 TRATORES JD 8335 - CCB 1126317-15 - VOLNEI MASUTTI  PTAX 3.2409</t>
  </si>
  <si>
    <t>1108205-15</t>
  </si>
  <si>
    <t>02 PLANTADEIRAS E 05 TRATORES JD 7225 J - CCB 1108205-15 - VOLNEI MASUTTI .</t>
  </si>
  <si>
    <t>AERO SIAQ ADMINISTRADORA AEROPORTUARIA LTDA</t>
  </si>
  <si>
    <t>INTERNE/15</t>
  </si>
  <si>
    <t>PARC. 12/12 CONTRATO DE INTERNET 5.8 - RENOVAÇÃO AUTOMÁTICA</t>
  </si>
  <si>
    <t xml:space="preserve"> 672290401</t>
  </si>
  <si>
    <t xml:space="preserve">    P00251</t>
  </si>
  <si>
    <t>ARMAZEM PV</t>
  </si>
  <si>
    <t>1123723-15</t>
  </si>
  <si>
    <t>CCB 1123723/15 BCO JD - VOLNEI - 03 PLANTADEIRAS E 02 PULVERIZADORES</t>
  </si>
  <si>
    <t>OURO FINO QUIMICA LTDA.</t>
  </si>
  <si>
    <t>MAPFRE VERA CRUZ SEGURADORA SA</t>
  </si>
  <si>
    <t xml:space="preserve">ROTASILOS DO BRASIL INDUSTRIA E COMERCIO DE EQUIP </t>
  </si>
  <si>
    <t xml:space="preserve">MOVEIS TV COLOR LTDA </t>
  </si>
  <si>
    <t xml:space="preserve">       348</t>
  </si>
  <si>
    <t>ARROZ EM CASCA CIAGRAM</t>
  </si>
  <si>
    <t>CUSTO GADO</t>
  </si>
  <si>
    <t xml:space="preserve"> 679283601</t>
  </si>
  <si>
    <t>ANTONIO LISBOA ISIDIO SILVA</t>
  </si>
  <si>
    <t xml:space="preserve">   NPO6094</t>
  </si>
  <si>
    <t>VENDA DE STRADA NPO6094</t>
  </si>
  <si>
    <t xml:space="preserve"> REC 06/15</t>
  </si>
  <si>
    <t>COMPRAS CANTINA</t>
  </si>
  <si>
    <t>MAURINO CESAR DOS SANTOS ME</t>
  </si>
  <si>
    <t>7968406</t>
  </si>
  <si>
    <t>COMPRA BOIS LEILAO -  6 TOUROS BRAFORD 13/ 24 MESES - PAGAMENTO NO BOLETO</t>
  </si>
  <si>
    <t>M.M. VAREJAO DE ECONOMIA LTDA</t>
  </si>
  <si>
    <t>7985022</t>
  </si>
  <si>
    <t>COMPRA BOIS LEILAO -  14 TOUROS BRAFORD 13/ 24 MESES - PAGAMENTO NO BOLETO</t>
  </si>
  <si>
    <t>LILA CLAUDIA OLIVEIR SPADONI</t>
  </si>
  <si>
    <t>25% RESTANTE DOS HONORÁRIOS - PROJETOS DE ADEQUAÇÕES BOMBEIROS E LA - POSTOS DE ABASTECIMENTO, OFICINA E LAVADOR</t>
  </si>
  <si>
    <t>CARLOS SIMARELLI E OUTROS</t>
  </si>
  <si>
    <t xml:space="preserve"> 690672701</t>
  </si>
  <si>
    <t>ANTONIO JOSE GEMELLI</t>
  </si>
  <si>
    <t xml:space="preserve">  CAR15/04</t>
  </si>
  <si>
    <t xml:space="preserve">VENDA DE CAROÇO </t>
  </si>
  <si>
    <t>100.000 SCS A R$ 15,50</t>
  </si>
  <si>
    <t xml:space="preserve"> 696086301</t>
  </si>
  <si>
    <t>CM15/09-MI</t>
  </si>
  <si>
    <t>ADTO 06/15</t>
  </si>
  <si>
    <t>Rcto por conta Masutti International LLC</t>
  </si>
  <si>
    <t>Dolar</t>
  </si>
  <si>
    <t>Real</t>
  </si>
  <si>
    <t xml:space="preserve">Dolar </t>
  </si>
  <si>
    <t>Março</t>
  </si>
  <si>
    <t>LUIZ CASSORLA</t>
  </si>
  <si>
    <t xml:space="preserve">       738</t>
  </si>
  <si>
    <t xml:space="preserve">       739</t>
  </si>
  <si>
    <t>735</t>
  </si>
  <si>
    <t xml:space="preserve">LUIZ CASSORLA - CPF 097.579.458-20, BANCO BRADESCO - AG 0549-5 - XC, C/C 66.494-4, REF A COMPRA DE 21 TOUROS REGISTRADOS - LEILAO VR GUAPORE CASSORLA </t>
  </si>
  <si>
    <t>TECNOLOGIA &amp; GESTAO EM AGRO NEGOCIO LTDA - EPP</t>
  </si>
  <si>
    <t xml:space="preserve">       389</t>
  </si>
  <si>
    <t xml:space="preserve"> ARROZ EM CASCA</t>
  </si>
  <si>
    <t xml:space="preserve">       400</t>
  </si>
  <si>
    <t>1364/15</t>
  </si>
  <si>
    <t>CCE  1364/15 - BCO CARGIL - CLAIDES L. MASUTTI</t>
  </si>
  <si>
    <t>CONSTRUTORA E METALURGICA VANZIN</t>
  </si>
  <si>
    <t>PGTO - SERV 3º CONSTRUÇÕES P. VELHO</t>
  </si>
  <si>
    <t xml:space="preserve">       411</t>
  </si>
  <si>
    <t xml:space="preserve">       409</t>
  </si>
  <si>
    <t xml:space="preserve">       412</t>
  </si>
  <si>
    <t xml:space="preserve"> 703458801</t>
  </si>
  <si>
    <t>ADTO REF. SOLIC. ATA DE EXTINÇÃO COCAJU (R$ 800,00) E DISTRATO ARMAZENS GERAIS (R$ 380,00) - SOLIC. MODESTO EM 29/06</t>
  </si>
  <si>
    <t xml:space="preserve"> 706144301</t>
  </si>
  <si>
    <t>Pgto por conta Masutti International LLC</t>
  </si>
  <si>
    <t>Contratos Firmados Soja</t>
  </si>
  <si>
    <t xml:space="preserve">Contratos Firmados Milho </t>
  </si>
  <si>
    <t>(=) RESULTADO MENSAL</t>
  </si>
  <si>
    <t>(+) RECEITA DA ATIVIDADE</t>
  </si>
  <si>
    <t>(-) CUSTEIO E DESPESAS DA ATIVIDADE</t>
  </si>
  <si>
    <t>Exercicio 2017</t>
  </si>
  <si>
    <t xml:space="preserve">       421</t>
  </si>
  <si>
    <t>PRO-LAB 16</t>
  </si>
  <si>
    <t>MARIO GONCALVES FERREIRA</t>
  </si>
  <si>
    <t>CARLOS WEST</t>
  </si>
  <si>
    <t xml:space="preserve"> 719140601</t>
  </si>
  <si>
    <t>ADTO TANQU</t>
  </si>
  <si>
    <t>ADTO REF. 2 TANQUES, 30.000 E 45.000 LITROS E OUTROS EQUIPAMENTOS - E-MAIL SOUZA EM 14/07.</t>
  </si>
  <si>
    <t xml:space="preserve"> 719221101</t>
  </si>
  <si>
    <t xml:space="preserve">   REEICMS</t>
  </si>
  <si>
    <t>REEMBOLSO DE ICMS NF 29405 E 29406</t>
  </si>
  <si>
    <t>SERVIÇOS EM PNEUS</t>
  </si>
  <si>
    <t>TA738533</t>
  </si>
  <si>
    <t>OPERAÇÃO TA738533 - CLAIDES - METROPOLITAN</t>
  </si>
  <si>
    <t>SERVIÇO EM MAQUINAS</t>
  </si>
  <si>
    <t>SERVIÇOS EM MAQUINAS</t>
  </si>
  <si>
    <t>PRODAMA INFORMATICA CUIABA LTDA</t>
  </si>
  <si>
    <t>PGTO - DESPESAS COM SOFTWARES ADM</t>
  </si>
  <si>
    <t>PGTO - POR CONTA CIAGRAM - ATIVO</t>
  </si>
  <si>
    <t>CLAUDIO AEROPEÇAS E MANUT. AERONAUTICA LTDA. EPP</t>
  </si>
  <si>
    <t>JOSE LUIZ PAVANI</t>
  </si>
  <si>
    <t>MILHO CIAGRAM</t>
  </si>
  <si>
    <t xml:space="preserve">       425</t>
  </si>
  <si>
    <t xml:space="preserve">       422</t>
  </si>
  <si>
    <t>CORES ENGENHARIA LTDA</t>
  </si>
  <si>
    <t>ETC HUMAIT</t>
  </si>
  <si>
    <t>PROJETO ARQUITETÔNICO INSTALAÇÃO ETC HUMAITÁ/AM - CIAGRAM</t>
  </si>
  <si>
    <t xml:space="preserve">       423</t>
  </si>
  <si>
    <t xml:space="preserve">       427</t>
  </si>
  <si>
    <t xml:space="preserve">MAX EIXO ALINHAMENTO E BALANCIAMENTO LTDA - ME </t>
  </si>
  <si>
    <t xml:space="preserve">          CM15/17-MI</t>
  </si>
  <si>
    <t>MILHO A CIAGRAM R$ 12,00</t>
  </si>
  <si>
    <t>02-ARMAZEM CEREJEIRAS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</si>
  <si>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</si>
  <si>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</si>
  <si>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</si>
  <si>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</si>
  <si>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PEROTTO PAGOT &amp; PAGOT LTDA </t>
  </si>
  <si>
    <t>PARCELAS 07 A 18 - CONTRATO DE ASSESSORIA E CONSULTORIA.</t>
  </si>
  <si>
    <t xml:space="preserve">ROMES DE  FERREIRA DE FREITAS </t>
  </si>
  <si>
    <t>ACORDO TRABALHISTA - 1ª PARC. R$ 50.000,00 + 25 PARC. DE R$ 2.000,00</t>
  </si>
  <si>
    <t>.</t>
  </si>
  <si>
    <t>SERVIÇOS DE CONSULTORIA CONST E EXPLORAÇÃO EST.TRANSBORDO</t>
  </si>
  <si>
    <t>NATANAEL VIEIRA DA SILVA</t>
  </si>
  <si>
    <t>SERVIÇOS DE ENGENHARIA - PROJETO ARQUIT INSTAL ETC CIAGRAM</t>
  </si>
  <si>
    <t xml:space="preserve"> 743393801</t>
  </si>
  <si>
    <t>ELTON HAMER</t>
  </si>
  <si>
    <t>ADTO SEMEN</t>
  </si>
  <si>
    <t>ADTO PARA COMPENSAR COM NF SEMENTE - R$ 15,00 POR SACO - AUT. SOUZA</t>
  </si>
  <si>
    <t>ADTO 08/15</t>
  </si>
  <si>
    <t xml:space="preserve"> 739799301</t>
  </si>
  <si>
    <t>PGTO - PROJETO ARQUIT. INSTALACAO ETC - CIAGRAM</t>
  </si>
  <si>
    <t>MADECON ENGENHARIA E PARTICIPACOES LTDA</t>
  </si>
  <si>
    <t xml:space="preserve"> 743778201</t>
  </si>
  <si>
    <t>AVANTI AVIACAO COMERCIO DE PECAS LTDA - ME</t>
  </si>
  <si>
    <t>ADTO MANDE</t>
  </si>
  <si>
    <t>ADTO REF. MANGEIRAS CARAVAN - E-MAIL FABIANO EM 11/08 - US$ 380,00 (PTAX 3,4909)</t>
  </si>
  <si>
    <t xml:space="preserve"> 745778601</t>
  </si>
  <si>
    <t xml:space="preserve">         AG-15554/10</t>
  </si>
  <si>
    <t>SEQ_PLA_PAGAR</t>
  </si>
  <si>
    <t xml:space="preserve">  91579301</t>
  </si>
  <si>
    <t xml:space="preserve"> 305760601</t>
  </si>
  <si>
    <t xml:space="preserve"> 305764801</t>
  </si>
  <si>
    <t xml:space="preserve"> 305765101</t>
  </si>
  <si>
    <t xml:space="preserve"> 255817601</t>
  </si>
  <si>
    <t xml:space="preserve"> 255781301</t>
  </si>
  <si>
    <t xml:space="preserve"> 248001601</t>
  </si>
  <si>
    <t xml:space="preserve"> 205161901</t>
  </si>
  <si>
    <t xml:space="preserve"> 205138901</t>
  </si>
  <si>
    <t xml:space="preserve"> 205144201</t>
  </si>
  <si>
    <t xml:space="preserve"> 247688501</t>
  </si>
  <si>
    <t xml:space="preserve"> 268704701</t>
  </si>
  <si>
    <t xml:space="preserve"> 247618201</t>
  </si>
  <si>
    <t xml:space="preserve"> 247636401</t>
  </si>
  <si>
    <t xml:space="preserve"> 231340501</t>
  </si>
  <si>
    <t xml:space="preserve"> 231340801</t>
  </si>
  <si>
    <t xml:space="preserve"> 231308301</t>
  </si>
  <si>
    <t xml:space="preserve"> 259838801</t>
  </si>
  <si>
    <t xml:space="preserve"> 259839201</t>
  </si>
  <si>
    <t xml:space="preserve"> 247654801</t>
  </si>
  <si>
    <t xml:space="preserve"> 247656401</t>
  </si>
  <si>
    <t xml:space="preserve"> 256184401</t>
  </si>
  <si>
    <t xml:space="preserve"> 246840501</t>
  </si>
  <si>
    <t xml:space="preserve"> 246840801</t>
  </si>
  <si>
    <t xml:space="preserve"> 246842601</t>
  </si>
  <si>
    <t xml:space="preserve"> 246843201</t>
  </si>
  <si>
    <t xml:space="preserve"> 268706201</t>
  </si>
  <si>
    <t xml:space="preserve"> 268706501</t>
  </si>
  <si>
    <t xml:space="preserve"> 255739801</t>
  </si>
  <si>
    <t xml:space="preserve"> 255742201</t>
  </si>
  <si>
    <t xml:space="preserve"> 247659701</t>
  </si>
  <si>
    <t xml:space="preserve"> 246875101</t>
  </si>
  <si>
    <t xml:space="preserve"> 253955401</t>
  </si>
  <si>
    <t xml:space="preserve"> 253934801</t>
  </si>
  <si>
    <t xml:space="preserve"> 255834001</t>
  </si>
  <si>
    <t xml:space="preserve"> 255834301</t>
  </si>
  <si>
    <t xml:space="preserve"> 255837601</t>
  </si>
  <si>
    <t xml:space="preserve"> 256691501</t>
  </si>
  <si>
    <t xml:space="preserve"> 256695801</t>
  </si>
  <si>
    <t xml:space="preserve"> 253470901</t>
  </si>
  <si>
    <t xml:space="preserve"> 253469501</t>
  </si>
  <si>
    <t xml:space="preserve"> 259726001</t>
  </si>
  <si>
    <t xml:space="preserve"> 259726601</t>
  </si>
  <si>
    <t xml:space="preserve"> 259727501</t>
  </si>
  <si>
    <t xml:space="preserve"> 255818801</t>
  </si>
  <si>
    <t xml:space="preserve"> 255819401</t>
  </si>
  <si>
    <t xml:space="preserve"> 259728401</t>
  </si>
  <si>
    <t xml:space="preserve"> 259728701</t>
  </si>
  <si>
    <t xml:space="preserve"> 264729401</t>
  </si>
  <si>
    <t xml:space="preserve"> 301969501</t>
  </si>
  <si>
    <t xml:space="preserve"> 301963501</t>
  </si>
  <si>
    <t xml:space="preserve"> 301965301</t>
  </si>
  <si>
    <t xml:space="preserve"> 301965901</t>
  </si>
  <si>
    <t xml:space="preserve"> 301966201</t>
  </si>
  <si>
    <t xml:space="preserve"> 301967401</t>
  </si>
  <si>
    <t xml:space="preserve"> 301967701</t>
  </si>
  <si>
    <t xml:space="preserve"> 301983901</t>
  </si>
  <si>
    <t xml:space="preserve"> 296338601</t>
  </si>
  <si>
    <t xml:space="preserve"> 296339201</t>
  </si>
  <si>
    <t xml:space="preserve"> 305718701</t>
  </si>
  <si>
    <t xml:space="preserve"> 305612701</t>
  </si>
  <si>
    <t xml:space="preserve"> 305614101</t>
  </si>
  <si>
    <t xml:space="preserve"> 305676601</t>
  </si>
  <si>
    <t xml:space="preserve"> 305628401</t>
  </si>
  <si>
    <t xml:space="preserve"> 305631801</t>
  </si>
  <si>
    <t xml:space="preserve"> 305710501</t>
  </si>
  <si>
    <t xml:space="preserve"> 305711101</t>
  </si>
  <si>
    <t xml:space="preserve"> 305716601</t>
  </si>
  <si>
    <t xml:space="preserve"> 300688501</t>
  </si>
  <si>
    <t xml:space="preserve"> 300688801</t>
  </si>
  <si>
    <t xml:space="preserve"> 331853601</t>
  </si>
  <si>
    <t xml:space="preserve"> 331876701</t>
  </si>
  <si>
    <t xml:space="preserve"> 369835501</t>
  </si>
  <si>
    <t xml:space="preserve"> 369840501</t>
  </si>
  <si>
    <t xml:space="preserve"> 412492601</t>
  </si>
  <si>
    <t xml:space="preserve"> 412492801</t>
  </si>
  <si>
    <t xml:space="preserve"> 407783701</t>
  </si>
  <si>
    <t xml:space="preserve"> 400446101</t>
  </si>
  <si>
    <t xml:space="preserve"> 264619701</t>
  </si>
  <si>
    <t xml:space="preserve"> 444376501</t>
  </si>
  <si>
    <t xml:space="preserve"> 444378601</t>
  </si>
  <si>
    <t xml:space="preserve"> 461344201</t>
  </si>
  <si>
    <t xml:space="preserve"> 461346601</t>
  </si>
  <si>
    <t xml:space="preserve"> 461346901</t>
  </si>
  <si>
    <t xml:space="preserve"> 461348201</t>
  </si>
  <si>
    <t xml:space="preserve"> 461348501</t>
  </si>
  <si>
    <t xml:space="preserve"> 461350001</t>
  </si>
  <si>
    <t xml:space="preserve"> 461752301</t>
  </si>
  <si>
    <t xml:space="preserve"> 461754101</t>
  </si>
  <si>
    <t xml:space="preserve"> 461755901</t>
  </si>
  <si>
    <t xml:space="preserve"> 461771601</t>
  </si>
  <si>
    <t xml:space="preserve"> 461773101</t>
  </si>
  <si>
    <t xml:space="preserve"> 461775201</t>
  </si>
  <si>
    <t xml:space="preserve"> 461776401</t>
  </si>
  <si>
    <t xml:space="preserve"> 461778501</t>
  </si>
  <si>
    <t xml:space="preserve"> 461780601</t>
  </si>
  <si>
    <t xml:space="preserve"> 461381701</t>
  </si>
  <si>
    <t xml:space="preserve"> 461382901</t>
  </si>
  <si>
    <t xml:space="preserve"> 461385001</t>
  </si>
  <si>
    <t xml:space="preserve"> 461386501</t>
  </si>
  <si>
    <t xml:space="preserve"> 461386801</t>
  </si>
  <si>
    <t xml:space="preserve"> 461388901</t>
  </si>
  <si>
    <t xml:space="preserve"> 461389801</t>
  </si>
  <si>
    <t xml:space="preserve"> 465681201</t>
  </si>
  <si>
    <t xml:space="preserve"> 483793501</t>
  </si>
  <si>
    <t xml:space="preserve"> 483795001</t>
  </si>
  <si>
    <t xml:space="preserve"> 483774201</t>
  </si>
  <si>
    <t xml:space="preserve"> 483775101</t>
  </si>
  <si>
    <t xml:space="preserve"> 483777201</t>
  </si>
  <si>
    <t xml:space="preserve"> 483787501</t>
  </si>
  <si>
    <t xml:space="preserve"> 506293801</t>
  </si>
  <si>
    <t xml:space="preserve"> 506294701</t>
  </si>
  <si>
    <t xml:space="preserve"> 506326001</t>
  </si>
  <si>
    <t xml:space="preserve"> 518905701</t>
  </si>
  <si>
    <t xml:space="preserve"> 533479401</t>
  </si>
  <si>
    <t xml:space="preserve"> 533481501</t>
  </si>
  <si>
    <t xml:space="preserve"> 533485701</t>
  </si>
  <si>
    <t xml:space="preserve"> 533486601</t>
  </si>
  <si>
    <t xml:space="preserve"> 533486901</t>
  </si>
  <si>
    <t xml:space="preserve"> 533487201</t>
  </si>
  <si>
    <t xml:space="preserve"> 533501501</t>
  </si>
  <si>
    <t xml:space="preserve"> 533503301</t>
  </si>
  <si>
    <t xml:space="preserve"> 533505401</t>
  </si>
  <si>
    <t xml:space="preserve"> 533509001</t>
  </si>
  <si>
    <t xml:space="preserve"> 533511201</t>
  </si>
  <si>
    <t xml:space="preserve"> 541650401</t>
  </si>
  <si>
    <t xml:space="preserve"> 574816101</t>
  </si>
  <si>
    <t xml:space="preserve"> 579809101</t>
  </si>
  <si>
    <t xml:space="preserve"> 579813001</t>
  </si>
  <si>
    <t xml:space="preserve"> 579814001</t>
  </si>
  <si>
    <t xml:space="preserve"> 579826601</t>
  </si>
  <si>
    <t xml:space="preserve"> 599540601</t>
  </si>
  <si>
    <t xml:space="preserve"> 619937401</t>
  </si>
  <si>
    <t xml:space="preserve"> 619911601</t>
  </si>
  <si>
    <t xml:space="preserve"> 619911901</t>
  </si>
  <si>
    <t xml:space="preserve"> 619912201</t>
  </si>
  <si>
    <t xml:space="preserve"> 619914401</t>
  </si>
  <si>
    <t xml:space="preserve"> 647302001</t>
  </si>
  <si>
    <t xml:space="preserve"> 647297601</t>
  </si>
  <si>
    <t xml:space="preserve"> 647301701</t>
  </si>
  <si>
    <t xml:space="preserve"> 659509501</t>
  </si>
  <si>
    <t xml:space="preserve"> 659772501</t>
  </si>
  <si>
    <t xml:space="preserve"> 660308301</t>
  </si>
  <si>
    <t xml:space="preserve"> 660717701</t>
  </si>
  <si>
    <t xml:space="preserve"> 660729301</t>
  </si>
  <si>
    <t xml:space="preserve"> 647303801</t>
  </si>
  <si>
    <t xml:space="preserve"> 666883401</t>
  </si>
  <si>
    <t xml:space="preserve"> 666912101</t>
  </si>
  <si>
    <t xml:space="preserve"> 666913901</t>
  </si>
  <si>
    <t xml:space="preserve"> 678521901</t>
  </si>
  <si>
    <t xml:space="preserve"> 685279401</t>
  </si>
  <si>
    <t xml:space="preserve"> 675032601</t>
  </si>
  <si>
    <t xml:space="preserve"> 675038301</t>
  </si>
  <si>
    <t xml:space="preserve"> 705256601</t>
  </si>
  <si>
    <t xml:space="preserve"> 705284801</t>
  </si>
  <si>
    <t xml:space="preserve"> 705292901</t>
  </si>
  <si>
    <t xml:space="preserve"> 705293501</t>
  </si>
  <si>
    <t xml:space="preserve"> 724739501</t>
  </si>
  <si>
    <t xml:space="preserve"> 729350901</t>
  </si>
  <si>
    <t xml:space="preserve"> 729354001</t>
  </si>
  <si>
    <t xml:space="preserve"> 729354301</t>
  </si>
  <si>
    <t xml:space="preserve"> 729354601</t>
  </si>
  <si>
    <t xml:space="preserve"> 729355201</t>
  </si>
  <si>
    <t xml:space="preserve"> 729356701</t>
  </si>
  <si>
    <t xml:space="preserve"> 729357001</t>
  </si>
  <si>
    <t xml:space="preserve"> 729358501</t>
  </si>
  <si>
    <t xml:space="preserve"> 734063501</t>
  </si>
  <si>
    <t xml:space="preserve"> 734050501</t>
  </si>
  <si>
    <t xml:space="preserve"> 734050901</t>
  </si>
  <si>
    <t>LUCI VANIA CONCI CASAGRANDE-EPP</t>
  </si>
  <si>
    <t>PNEUS VIA NOBRE LTDA</t>
  </si>
  <si>
    <t>SAPEWEST TELECOMUNICACAO E SEGURANCA LTDA-ME</t>
  </si>
  <si>
    <t xml:space="preserve">      3976</t>
  </si>
  <si>
    <t>MENSALIDADE SERVIÇO DE RONDA - CASA SRA. CLAIDES EM CAMPOS DE JÚLIO.</t>
  </si>
  <si>
    <t xml:space="preserve">  40686801</t>
  </si>
  <si>
    <t xml:space="preserve">  68477101</t>
  </si>
  <si>
    <t xml:space="preserve">  72786201</t>
  </si>
  <si>
    <t xml:space="preserve">  72786501</t>
  </si>
  <si>
    <t xml:space="preserve">  91519801</t>
  </si>
  <si>
    <t xml:space="preserve"> 305746901</t>
  </si>
  <si>
    <t xml:space="preserve"> 305747801</t>
  </si>
  <si>
    <t xml:space="preserve"> 104005801</t>
  </si>
  <si>
    <t xml:space="preserve"> 305758501</t>
  </si>
  <si>
    <t xml:space="preserve"> 305742601</t>
  </si>
  <si>
    <t xml:space="preserve"> 305760301</t>
  </si>
  <si>
    <t xml:space="preserve"> 255817001</t>
  </si>
  <si>
    <t xml:space="preserve"> 255790901</t>
  </si>
  <si>
    <t xml:space="preserve"> 255795401</t>
  </si>
  <si>
    <t xml:space="preserve"> 255795801</t>
  </si>
  <si>
    <t xml:space="preserve"> 255779501</t>
  </si>
  <si>
    <t xml:space="preserve"> 160898501</t>
  </si>
  <si>
    <t xml:space="preserve"> 155364501</t>
  </si>
  <si>
    <t xml:space="preserve"> 205152501</t>
  </si>
  <si>
    <t xml:space="preserve"> 247629801</t>
  </si>
  <si>
    <t xml:space="preserve"> 231341101</t>
  </si>
  <si>
    <t xml:space="preserve"> 231342901</t>
  </si>
  <si>
    <t xml:space="preserve"> 259710701</t>
  </si>
  <si>
    <t xml:space="preserve"> 255471901</t>
  </si>
  <si>
    <t xml:space="preserve"> 259709201</t>
  </si>
  <si>
    <t xml:space="preserve"> 259710101</t>
  </si>
  <si>
    <t xml:space="preserve"> 255744301</t>
  </si>
  <si>
    <t xml:space="preserve"> 255818501</t>
  </si>
  <si>
    <t xml:space="preserve"> 259710401</t>
  </si>
  <si>
    <t xml:space="preserve"> 247659401</t>
  </si>
  <si>
    <t xml:space="preserve"> 247656801</t>
  </si>
  <si>
    <t xml:space="preserve"> 256185001</t>
  </si>
  <si>
    <t xml:space="preserve"> 247682801</t>
  </si>
  <si>
    <t xml:space="preserve"> 255741301</t>
  </si>
  <si>
    <t xml:space="preserve"> 246877601</t>
  </si>
  <si>
    <t xml:space="preserve"> 246877901</t>
  </si>
  <si>
    <t xml:space="preserve"> 255740101</t>
  </si>
  <si>
    <t xml:space="preserve"> 246873001</t>
  </si>
  <si>
    <t xml:space="preserve"> 268705001</t>
  </si>
  <si>
    <t xml:space="preserve"> 247661701</t>
  </si>
  <si>
    <t xml:space="preserve"> 255837901</t>
  </si>
  <si>
    <t xml:space="preserve"> 253500301</t>
  </si>
  <si>
    <t xml:space="preserve"> 253473301</t>
  </si>
  <si>
    <t xml:space="preserve"> 256691901</t>
  </si>
  <si>
    <t xml:space="preserve"> 259726901</t>
  </si>
  <si>
    <t xml:space="preserve"> 255820901</t>
  </si>
  <si>
    <t xml:space="preserve"> 255821501</t>
  </si>
  <si>
    <t xml:space="preserve"> 264729801</t>
  </si>
  <si>
    <t xml:space="preserve"> 301968001</t>
  </si>
  <si>
    <t xml:space="preserve"> 301969801</t>
  </si>
  <si>
    <t xml:space="preserve"> 301970101</t>
  </si>
  <si>
    <t xml:space="preserve"> 301985401</t>
  </si>
  <si>
    <t xml:space="preserve"> 301982101</t>
  </si>
  <si>
    <t xml:space="preserve"> 301980901</t>
  </si>
  <si>
    <t xml:space="preserve"> 301898401</t>
  </si>
  <si>
    <t xml:space="preserve"> 301899901</t>
  </si>
  <si>
    <t xml:space="preserve"> 305630601</t>
  </si>
  <si>
    <t xml:space="preserve"> 305716901</t>
  </si>
  <si>
    <t xml:space="preserve"> 305675401</t>
  </si>
  <si>
    <t xml:space="preserve"> 305710201</t>
  </si>
  <si>
    <t xml:space="preserve"> 300606201</t>
  </si>
  <si>
    <t xml:space="preserve"> 333402201</t>
  </si>
  <si>
    <t xml:space="preserve"> 369823301</t>
  </si>
  <si>
    <t xml:space="preserve"> 369825101</t>
  </si>
  <si>
    <t xml:space="preserve"> 369842301</t>
  </si>
  <si>
    <t xml:space="preserve"> 386480201</t>
  </si>
  <si>
    <t xml:space="preserve"> 407656201</t>
  </si>
  <si>
    <t xml:space="preserve"> 407784901</t>
  </si>
  <si>
    <t xml:space="preserve"> 407786101</t>
  </si>
  <si>
    <t xml:space="preserve"> 407770901</t>
  </si>
  <si>
    <t xml:space="preserve"> 400440001</t>
  </si>
  <si>
    <t xml:space="preserve"> 444375601</t>
  </si>
  <si>
    <t xml:space="preserve"> 444376801</t>
  </si>
  <si>
    <t xml:space="preserve"> 444378301</t>
  </si>
  <si>
    <t xml:space="preserve"> 461343901</t>
  </si>
  <si>
    <t xml:space="preserve"> 461345101</t>
  </si>
  <si>
    <t xml:space="preserve"> 461345701</t>
  </si>
  <si>
    <t xml:space="preserve"> 461348801</t>
  </si>
  <si>
    <t xml:space="preserve"> 461351201</t>
  </si>
  <si>
    <t xml:space="preserve"> 461375101</t>
  </si>
  <si>
    <t xml:space="preserve"> 461375401</t>
  </si>
  <si>
    <t xml:space="preserve"> 461743601</t>
  </si>
  <si>
    <t xml:space="preserve"> 461750501</t>
  </si>
  <si>
    <t xml:space="preserve"> 461752601</t>
  </si>
  <si>
    <t xml:space="preserve"> 461756201</t>
  </si>
  <si>
    <t xml:space="preserve"> 461756801</t>
  </si>
  <si>
    <t xml:space="preserve"> 461757401</t>
  </si>
  <si>
    <t xml:space="preserve"> 461758001</t>
  </si>
  <si>
    <t xml:space="preserve"> 461774901</t>
  </si>
  <si>
    <t xml:space="preserve"> 461777001</t>
  </si>
  <si>
    <t xml:space="preserve"> 461382601</t>
  </si>
  <si>
    <t xml:space="preserve"> 461383201</t>
  </si>
  <si>
    <t xml:space="preserve"> 461383501</t>
  </si>
  <si>
    <t xml:space="preserve"> 461383801</t>
  </si>
  <si>
    <t xml:space="preserve"> 461385901</t>
  </si>
  <si>
    <t xml:space="preserve"> 461388601</t>
  </si>
  <si>
    <t xml:space="preserve"> 483792901</t>
  </si>
  <si>
    <t xml:space="preserve"> 483799801</t>
  </si>
  <si>
    <t xml:space="preserve"> 483771801</t>
  </si>
  <si>
    <t xml:space="preserve"> 483773901</t>
  </si>
  <si>
    <t xml:space="preserve"> 483776001</t>
  </si>
  <si>
    <t xml:space="preserve"> 483779001</t>
  </si>
  <si>
    <t xml:space="preserve"> 483779901</t>
  </si>
  <si>
    <t xml:space="preserve"> 483787801</t>
  </si>
  <si>
    <t xml:space="preserve"> 483788101</t>
  </si>
  <si>
    <t xml:space="preserve"> 483789001</t>
  </si>
  <si>
    <t xml:space="preserve"> 483789601</t>
  </si>
  <si>
    <t xml:space="preserve"> 483790801</t>
  </si>
  <si>
    <t xml:space="preserve"> 506267701</t>
  </si>
  <si>
    <t xml:space="preserve"> 506293201</t>
  </si>
  <si>
    <t xml:space="preserve"> 506293501</t>
  </si>
  <si>
    <t xml:space="preserve"> 506294401</t>
  </si>
  <si>
    <t xml:space="preserve"> 533482101</t>
  </si>
  <si>
    <t xml:space="preserve"> 533488501</t>
  </si>
  <si>
    <t xml:space="preserve"> 533501201</t>
  </si>
  <si>
    <t xml:space="preserve"> 533505701</t>
  </si>
  <si>
    <t xml:space="preserve"> 533506901</t>
  </si>
  <si>
    <t xml:space="preserve"> 579811401</t>
  </si>
  <si>
    <t xml:space="preserve"> 579813301</t>
  </si>
  <si>
    <t xml:space="preserve"> 579829701</t>
  </si>
  <si>
    <t xml:space="preserve"> 579832201</t>
  </si>
  <si>
    <t xml:space="preserve"> 619914101</t>
  </si>
  <si>
    <t xml:space="preserve"> 619915001</t>
  </si>
  <si>
    <t xml:space="preserve"> 647298501</t>
  </si>
  <si>
    <t xml:space="preserve"> 647301101</t>
  </si>
  <si>
    <t xml:space="preserve"> 647366501</t>
  </si>
  <si>
    <t xml:space="preserve"> 659307001</t>
  </si>
  <si>
    <t xml:space="preserve"> 659779301</t>
  </si>
  <si>
    <t xml:space="preserve"> 659931801</t>
  </si>
  <si>
    <t xml:space="preserve"> 660710701</t>
  </si>
  <si>
    <t xml:space="preserve"> 660720501</t>
  </si>
  <si>
    <t xml:space="preserve"> 666763401</t>
  </si>
  <si>
    <t xml:space="preserve"> 666763701</t>
  </si>
  <si>
    <t xml:space="preserve"> 666767501</t>
  </si>
  <si>
    <t xml:space="preserve"> 666769001</t>
  </si>
  <si>
    <t xml:space="preserve"> 666911801</t>
  </si>
  <si>
    <t xml:space="preserve"> 666913601</t>
  </si>
  <si>
    <t xml:space="preserve"> 675035901</t>
  </si>
  <si>
    <t xml:space="preserve"> 675036201</t>
  </si>
  <si>
    <t xml:space="preserve"> 675036501</t>
  </si>
  <si>
    <t xml:space="preserve"> 675036801</t>
  </si>
  <si>
    <t xml:space="preserve"> 703445801</t>
  </si>
  <si>
    <t xml:space="preserve"> 705256201</t>
  </si>
  <si>
    <t xml:space="preserve"> 705257201</t>
  </si>
  <si>
    <t xml:space="preserve"> 705285401</t>
  </si>
  <si>
    <t xml:space="preserve"> 705285601</t>
  </si>
  <si>
    <t xml:space="preserve"> 705293101</t>
  </si>
  <si>
    <t xml:space="preserve"> 705294101</t>
  </si>
  <si>
    <t xml:space="preserve"> 724741801</t>
  </si>
  <si>
    <t xml:space="preserve"> 729351201</t>
  </si>
  <si>
    <t xml:space="preserve"> 729351801</t>
  </si>
  <si>
    <t xml:space="preserve"> 735732501</t>
  </si>
  <si>
    <t>201505137</t>
  </si>
  <si>
    <t>CCB BRADESCO Nº 201505137 - CLAIDES</t>
  </si>
  <si>
    <t xml:space="preserve"> 751544001</t>
  </si>
  <si>
    <t xml:space="preserve"> 738599901</t>
  </si>
  <si>
    <t xml:space="preserve"> 734053501</t>
  </si>
  <si>
    <t xml:space="preserve"> 757730501</t>
  </si>
  <si>
    <t xml:space="preserve"> 255366201</t>
  </si>
  <si>
    <t xml:space="preserve">  91514401</t>
  </si>
  <si>
    <t xml:space="preserve"> 305746301</t>
  </si>
  <si>
    <t xml:space="preserve"> 305748101</t>
  </si>
  <si>
    <t xml:space="preserve"> 305741701</t>
  </si>
  <si>
    <t xml:space="preserve"> 305759101</t>
  </si>
  <si>
    <t xml:space="preserve"> 305766001</t>
  </si>
  <si>
    <t xml:space="preserve"> 255788201</t>
  </si>
  <si>
    <t xml:space="preserve"> 255745901</t>
  </si>
  <si>
    <t xml:space="preserve"> 255744601</t>
  </si>
  <si>
    <t xml:space="preserve"> 255778901</t>
  </si>
  <si>
    <t xml:space="preserve"> 255780701</t>
  </si>
  <si>
    <t xml:space="preserve"> 255781001</t>
  </si>
  <si>
    <t xml:space="preserve"> 205145901</t>
  </si>
  <si>
    <t xml:space="preserve"> 205161101</t>
  </si>
  <si>
    <t xml:space="preserve"> 231313701</t>
  </si>
  <si>
    <t xml:space="preserve"> 230196701</t>
  </si>
  <si>
    <t xml:space="preserve"> 230198601</t>
  </si>
  <si>
    <t xml:space="preserve"> 247618501</t>
  </si>
  <si>
    <t xml:space="preserve"> 247638801</t>
  </si>
  <si>
    <t xml:space="preserve"> 253577201</t>
  </si>
  <si>
    <t xml:space="preserve"> 259711601</t>
  </si>
  <si>
    <t xml:space="preserve"> 259712501</t>
  </si>
  <si>
    <t xml:space="preserve"> 259708601</t>
  </si>
  <si>
    <t xml:space="preserve"> 259709801</t>
  </si>
  <si>
    <t xml:space="preserve"> 247654201</t>
  </si>
  <si>
    <t xml:space="preserve"> 246839901</t>
  </si>
  <si>
    <t xml:space="preserve"> 246840201</t>
  </si>
  <si>
    <t xml:space="preserve"> 255740401</t>
  </si>
  <si>
    <t xml:space="preserve"> 246876701</t>
  </si>
  <si>
    <t xml:space="preserve"> 246873601</t>
  </si>
  <si>
    <t xml:space="preserve"> 246842901</t>
  </si>
  <si>
    <t xml:space="preserve"> 255739501</t>
  </si>
  <si>
    <t xml:space="preserve"> 255743701</t>
  </si>
  <si>
    <t xml:space="preserve"> 246873901</t>
  </si>
  <si>
    <t xml:space="preserve"> 246875401</t>
  </si>
  <si>
    <t xml:space="preserve"> 259730201</t>
  </si>
  <si>
    <t xml:space="preserve"> 254128801</t>
  </si>
  <si>
    <t xml:space="preserve"> 253948101</t>
  </si>
  <si>
    <t xml:space="preserve"> 255835801</t>
  </si>
  <si>
    <t xml:space="preserve"> 255836701</t>
  </si>
  <si>
    <t xml:space="preserve"> 255837001</t>
  </si>
  <si>
    <t xml:space="preserve"> 255837301</t>
  </si>
  <si>
    <t xml:space="preserve"> 253454501</t>
  </si>
  <si>
    <t xml:space="preserve"> 253478501</t>
  </si>
  <si>
    <t xml:space="preserve"> 253458501</t>
  </si>
  <si>
    <t xml:space="preserve"> 255819701</t>
  </si>
  <si>
    <t xml:space="preserve"> 264623301</t>
  </si>
  <si>
    <t xml:space="preserve"> 264623601</t>
  </si>
  <si>
    <t xml:space="preserve"> 264729601</t>
  </si>
  <si>
    <t xml:space="preserve"> 301968301</t>
  </si>
  <si>
    <t xml:space="preserve"> 301969201</t>
  </si>
  <si>
    <t xml:space="preserve"> 301981201</t>
  </si>
  <si>
    <t xml:space="preserve"> 301981801</t>
  </si>
  <si>
    <t xml:space="preserve"> 301983001</t>
  </si>
  <si>
    <t xml:space="preserve"> 301900501</t>
  </si>
  <si>
    <t xml:space="preserve"> 305718101</t>
  </si>
  <si>
    <t xml:space="preserve"> 305613801</t>
  </si>
  <si>
    <t xml:space="preserve"> 305676001</t>
  </si>
  <si>
    <t xml:space="preserve"> 305628001</t>
  </si>
  <si>
    <t xml:space="preserve"> 305631001</t>
  </si>
  <si>
    <t xml:space="preserve"> 305680801</t>
  </si>
  <si>
    <t xml:space="preserve"> 305711401</t>
  </si>
  <si>
    <t xml:space="preserve"> 300984701</t>
  </si>
  <si>
    <t xml:space="preserve"> 300984901</t>
  </si>
  <si>
    <t xml:space="preserve"> 300604401</t>
  </si>
  <si>
    <t xml:space="preserve"> 317597401</t>
  </si>
  <si>
    <t xml:space="preserve"> 331876101</t>
  </si>
  <si>
    <t xml:space="preserve"> 369823901</t>
  </si>
  <si>
    <t xml:space="preserve"> 369834901</t>
  </si>
  <si>
    <t xml:space="preserve"> 369842601</t>
  </si>
  <si>
    <t xml:space="preserve"> 369842901</t>
  </si>
  <si>
    <t xml:space="preserve"> 381191101</t>
  </si>
  <si>
    <t xml:space="preserve"> 386477301</t>
  </si>
  <si>
    <t xml:space="preserve"> 386477601</t>
  </si>
  <si>
    <t xml:space="preserve"> 386480501</t>
  </si>
  <si>
    <t xml:space="preserve"> 406997401</t>
  </si>
  <si>
    <t xml:space="preserve"> 412493001</t>
  </si>
  <si>
    <t xml:space="preserve"> 407680601</t>
  </si>
  <si>
    <t xml:space="preserve"> 407753201</t>
  </si>
  <si>
    <t xml:space="preserve"> 407780401</t>
  </si>
  <si>
    <t xml:space="preserve"> 253933001</t>
  </si>
  <si>
    <t xml:space="preserve"> 444378901</t>
  </si>
  <si>
    <t xml:space="preserve"> 461347201</t>
  </si>
  <si>
    <t xml:space="preserve"> 461347901</t>
  </si>
  <si>
    <t xml:space="preserve"> 461350901</t>
  </si>
  <si>
    <t xml:space="preserve"> 461752001</t>
  </si>
  <si>
    <t xml:space="preserve"> 461753501</t>
  </si>
  <si>
    <t xml:space="preserve"> 461773701</t>
  </si>
  <si>
    <t xml:space="preserve"> 461774601</t>
  </si>
  <si>
    <t xml:space="preserve"> 461778201</t>
  </si>
  <si>
    <t xml:space="preserve"> 461382301</t>
  </si>
  <si>
    <t xml:space="preserve"> 461385301</t>
  </si>
  <si>
    <t xml:space="preserve"> 461447801</t>
  </si>
  <si>
    <t xml:space="preserve"> 455548801</t>
  </si>
  <si>
    <t xml:space="preserve"> 483793801</t>
  </si>
  <si>
    <t xml:space="preserve"> 483794701</t>
  </si>
  <si>
    <t xml:space="preserve"> 483795301</t>
  </si>
  <si>
    <t xml:space="preserve"> 483796201</t>
  </si>
  <si>
    <t xml:space="preserve"> 483798301</t>
  </si>
  <si>
    <t xml:space="preserve"> 483770001</t>
  </si>
  <si>
    <t xml:space="preserve"> 483770601</t>
  </si>
  <si>
    <t xml:space="preserve"> 483776601</t>
  </si>
  <si>
    <t xml:space="preserve"> 483776901</t>
  </si>
  <si>
    <t xml:space="preserve"> 483778101</t>
  </si>
  <si>
    <t xml:space="preserve"> 483790501</t>
  </si>
  <si>
    <t xml:space="preserve"> 483791101</t>
  </si>
  <si>
    <t xml:space="preserve"> 518903201</t>
  </si>
  <si>
    <t xml:space="preserve"> 518906601</t>
  </si>
  <si>
    <t xml:space="preserve"> 533483901</t>
  </si>
  <si>
    <t xml:space="preserve"> 533487601</t>
  </si>
  <si>
    <t xml:space="preserve"> 533501801</t>
  </si>
  <si>
    <t xml:space="preserve"> 533503601</t>
  </si>
  <si>
    <t xml:space="preserve"> 533508101</t>
  </si>
  <si>
    <t xml:space="preserve"> 533510901</t>
  </si>
  <si>
    <t xml:space="preserve"> 579808001</t>
  </si>
  <si>
    <t xml:space="preserve"> 579808401</t>
  </si>
  <si>
    <t xml:space="preserve"> 579808701</t>
  </si>
  <si>
    <t xml:space="preserve"> 579813701</t>
  </si>
  <si>
    <t xml:space="preserve"> 579815001</t>
  </si>
  <si>
    <t xml:space="preserve"> 579830701</t>
  </si>
  <si>
    <t xml:space="preserve"> 595480301</t>
  </si>
  <si>
    <t xml:space="preserve"> 619912501</t>
  </si>
  <si>
    <t xml:space="preserve"> 619915301</t>
  </si>
  <si>
    <t xml:space="preserve"> 647302301</t>
  </si>
  <si>
    <t xml:space="preserve"> 647303201</t>
  </si>
  <si>
    <t xml:space="preserve"> 659469201</t>
  </si>
  <si>
    <t xml:space="preserve"> 660718401</t>
  </si>
  <si>
    <t xml:space="preserve"> 660722901</t>
  </si>
  <si>
    <t xml:space="preserve"> 666767201</t>
  </si>
  <si>
    <t xml:space="preserve"> 666768701</t>
  </si>
  <si>
    <t xml:space="preserve"> 666870301</t>
  </si>
  <si>
    <t xml:space="preserve"> 675032001</t>
  </si>
  <si>
    <t xml:space="preserve"> 675038601</t>
  </si>
  <si>
    <t xml:space="preserve"> 705256801</t>
  </si>
  <si>
    <t xml:space="preserve"> 705257601</t>
  </si>
  <si>
    <t xml:space="preserve"> 705257801</t>
  </si>
  <si>
    <t xml:space="preserve"> 705285001</t>
  </si>
  <si>
    <t xml:space="preserve"> 705285201</t>
  </si>
  <si>
    <t xml:space="preserve"> 705285801</t>
  </si>
  <si>
    <t xml:space="preserve"> 705292501</t>
  </si>
  <si>
    <t xml:space="preserve"> 727845301</t>
  </si>
  <si>
    <t xml:space="preserve"> 729352401</t>
  </si>
  <si>
    <t xml:space="preserve"> 739791501</t>
  </si>
  <si>
    <t xml:space="preserve"> 734065301</t>
  </si>
  <si>
    <t xml:space="preserve"> 734050701</t>
  </si>
  <si>
    <t xml:space="preserve"> 734052501</t>
  </si>
  <si>
    <t>BUBANS &amp; BUBANS LTDA</t>
  </si>
  <si>
    <t xml:space="preserve"> 757730301</t>
  </si>
  <si>
    <t xml:space="preserve"> 305746001</t>
  </si>
  <si>
    <t xml:space="preserve"> 305742001</t>
  </si>
  <si>
    <t xml:space="preserve"> 305742901</t>
  </si>
  <si>
    <t xml:space="preserve"> 305743501</t>
  </si>
  <si>
    <t xml:space="preserve"> 305743801</t>
  </si>
  <si>
    <t xml:space="preserve"> 305764201</t>
  </si>
  <si>
    <t xml:space="preserve"> 305765701</t>
  </si>
  <si>
    <t xml:space="preserve"> 305766301</t>
  </si>
  <si>
    <t xml:space="preserve"> 305766601</t>
  </si>
  <si>
    <t xml:space="preserve"> 255350601</t>
  </si>
  <si>
    <t xml:space="preserve"> 305741101</t>
  </si>
  <si>
    <t xml:space="preserve"> 255790101</t>
  </si>
  <si>
    <t xml:space="preserve"> 255745201</t>
  </si>
  <si>
    <t xml:space="preserve"> 255792401</t>
  </si>
  <si>
    <t xml:space="preserve"> 255795001</t>
  </si>
  <si>
    <t xml:space="preserve"> 255780401</t>
  </si>
  <si>
    <t xml:space="preserve"> 247949601</t>
  </si>
  <si>
    <t xml:space="preserve"> 248001901</t>
  </si>
  <si>
    <t xml:space="preserve"> 248002201</t>
  </si>
  <si>
    <t xml:space="preserve"> 160897901</t>
  </si>
  <si>
    <t xml:space="preserve"> 160905301</t>
  </si>
  <si>
    <t xml:space="preserve"> 205155901</t>
  </si>
  <si>
    <t xml:space="preserve"> 247638501</t>
  </si>
  <si>
    <t xml:space="preserve"> 259711001</t>
  </si>
  <si>
    <t xml:space="preserve"> 259712201</t>
  </si>
  <si>
    <t xml:space="preserve"> 259709501</t>
  </si>
  <si>
    <t xml:space="preserve"> 247654501</t>
  </si>
  <si>
    <t xml:space="preserve"> 247680801</t>
  </si>
  <si>
    <t xml:space="preserve"> 256182401</t>
  </si>
  <si>
    <t xml:space="preserve"> 256184701</t>
  </si>
  <si>
    <t xml:space="preserve"> 247683701</t>
  </si>
  <si>
    <t xml:space="preserve"> 246878601</t>
  </si>
  <si>
    <t xml:space="preserve"> 246844101</t>
  </si>
  <si>
    <t xml:space="preserve"> 246844401</t>
  </si>
  <si>
    <t xml:space="preserve"> 254117201</t>
  </si>
  <si>
    <t xml:space="preserve"> 255834901</t>
  </si>
  <si>
    <t xml:space="preserve"> 255835201</t>
  </si>
  <si>
    <t xml:space="preserve"> 259726301</t>
  </si>
  <si>
    <t xml:space="preserve"> 259729001</t>
  </si>
  <si>
    <t xml:space="preserve"> 264623901</t>
  </si>
  <si>
    <t xml:space="preserve"> 301967101</t>
  </si>
  <si>
    <t xml:space="preserve"> 301984201</t>
  </si>
  <si>
    <t xml:space="preserve"> 301985101</t>
  </si>
  <si>
    <t xml:space="preserve"> 301986001</t>
  </si>
  <si>
    <t xml:space="preserve"> 301981501</t>
  </si>
  <si>
    <t xml:space="preserve"> 301980601</t>
  </si>
  <si>
    <t xml:space="preserve"> 301900201</t>
  </si>
  <si>
    <t xml:space="preserve"> 305717201</t>
  </si>
  <si>
    <t xml:space="preserve"> 305674801</t>
  </si>
  <si>
    <t xml:space="preserve"> 305628801</t>
  </si>
  <si>
    <t xml:space="preserve"> 305629201</t>
  </si>
  <si>
    <t xml:space="preserve"> 305681101</t>
  </si>
  <si>
    <t xml:space="preserve"> 305679601</t>
  </si>
  <si>
    <t xml:space="preserve"> 305680201</t>
  </si>
  <si>
    <t xml:space="preserve"> 305709901</t>
  </si>
  <si>
    <t xml:space="preserve"> 300605901</t>
  </si>
  <si>
    <t xml:space="preserve"> 291464601</t>
  </si>
  <si>
    <t xml:space="preserve"> 291465201</t>
  </si>
  <si>
    <t xml:space="preserve"> 300690301</t>
  </si>
  <si>
    <t xml:space="preserve"> 317599401</t>
  </si>
  <si>
    <t xml:space="preserve"> 331852701</t>
  </si>
  <si>
    <t xml:space="preserve"> 369824801</t>
  </si>
  <si>
    <t xml:space="preserve"> 369841101</t>
  </si>
  <si>
    <t xml:space="preserve"> 386480801</t>
  </si>
  <si>
    <t xml:space="preserve"> 407656501</t>
  </si>
  <si>
    <t xml:space="preserve"> 407656801</t>
  </si>
  <si>
    <t xml:space="preserve"> 407784301</t>
  </si>
  <si>
    <t xml:space="preserve"> 407785501</t>
  </si>
  <si>
    <t xml:space="preserve"> 253576001</t>
  </si>
  <si>
    <t xml:space="preserve"> 253933301</t>
  </si>
  <si>
    <t xml:space="preserve"> 444375301</t>
  </si>
  <si>
    <t xml:space="preserve"> 444376201</t>
  </si>
  <si>
    <t xml:space="preserve"> 444377701</t>
  </si>
  <si>
    <t xml:space="preserve"> 444379201</t>
  </si>
  <si>
    <t xml:space="preserve"> 461344501</t>
  </si>
  <si>
    <t xml:space="preserve"> 461346301</t>
  </si>
  <si>
    <t xml:space="preserve"> 461743301</t>
  </si>
  <si>
    <t xml:space="preserve"> 461750801</t>
  </si>
  <si>
    <t xml:space="preserve"> 461755301</t>
  </si>
  <si>
    <t xml:space="preserve"> 461758301</t>
  </si>
  <si>
    <t xml:space="preserve"> 461758901</t>
  </si>
  <si>
    <t xml:space="preserve"> 461771301</t>
  </si>
  <si>
    <t xml:space="preserve"> 461772801</t>
  </si>
  <si>
    <t xml:space="preserve"> 461775801</t>
  </si>
  <si>
    <t xml:space="preserve"> 461776101</t>
  </si>
  <si>
    <t xml:space="preserve"> 461778801</t>
  </si>
  <si>
    <t xml:space="preserve"> 461779401</t>
  </si>
  <si>
    <t xml:space="preserve"> 461780001</t>
  </si>
  <si>
    <t xml:space="preserve"> 461381401</t>
  </si>
  <si>
    <t xml:space="preserve"> 461384401</t>
  </si>
  <si>
    <t xml:space="preserve"> 461387701</t>
  </si>
  <si>
    <t xml:space="preserve"> 461388301</t>
  </si>
  <si>
    <t xml:space="preserve"> 461389201</t>
  </si>
  <si>
    <t xml:space="preserve"> 455548501</t>
  </si>
  <si>
    <t xml:space="preserve"> 461343301</t>
  </si>
  <si>
    <t xml:space="preserve"> 461343601</t>
  </si>
  <si>
    <t xml:space="preserve"> 465681501</t>
  </si>
  <si>
    <t xml:space="preserve"> 483793201</t>
  </si>
  <si>
    <t xml:space="preserve"> 483795601</t>
  </si>
  <si>
    <t xml:space="preserve"> 483797101</t>
  </si>
  <si>
    <t xml:space="preserve"> 483770901</t>
  </si>
  <si>
    <t xml:space="preserve"> 483771501</t>
  </si>
  <si>
    <t xml:space="preserve"> 483772101</t>
  </si>
  <si>
    <t xml:space="preserve"> 483772401</t>
  </si>
  <si>
    <t xml:space="preserve"> 483779301</t>
  </si>
  <si>
    <t xml:space="preserve"> 483780201</t>
  </si>
  <si>
    <t xml:space="preserve"> 483780501</t>
  </si>
  <si>
    <t xml:space="preserve"> 483781101</t>
  </si>
  <si>
    <t xml:space="preserve"> 483788401</t>
  </si>
  <si>
    <t xml:space="preserve"> 506271501</t>
  </si>
  <si>
    <t xml:space="preserve"> 506325101</t>
  </si>
  <si>
    <t xml:space="preserve"> 518902901</t>
  </si>
  <si>
    <t xml:space="preserve"> 518904101</t>
  </si>
  <si>
    <t xml:space="preserve"> 518906901</t>
  </si>
  <si>
    <t xml:space="preserve"> 533479701</t>
  </si>
  <si>
    <t xml:space="preserve"> 533481801</t>
  </si>
  <si>
    <t xml:space="preserve"> 533484201</t>
  </si>
  <si>
    <t xml:space="preserve"> 533485401</t>
  </si>
  <si>
    <t xml:space="preserve"> 533489701</t>
  </si>
  <si>
    <t xml:space="preserve"> 533507501</t>
  </si>
  <si>
    <t xml:space="preserve"> 533509901</t>
  </si>
  <si>
    <t xml:space="preserve"> 558648101</t>
  </si>
  <si>
    <t xml:space="preserve"> 579807401</t>
  </si>
  <si>
    <t xml:space="preserve"> 579809401</t>
  </si>
  <si>
    <t xml:space="preserve"> 579812501</t>
  </si>
  <si>
    <t xml:space="preserve"> 579815701</t>
  </si>
  <si>
    <t xml:space="preserve"> 579816401</t>
  </si>
  <si>
    <t xml:space="preserve"> 619912801</t>
  </si>
  <si>
    <t xml:space="preserve"> 659310701</t>
  </si>
  <si>
    <t xml:space="preserve"> 659762101</t>
  </si>
  <si>
    <t xml:space="preserve"> 659775301</t>
  </si>
  <si>
    <t xml:space="preserve"> 660727701</t>
  </si>
  <si>
    <t xml:space="preserve"> 666761901</t>
  </si>
  <si>
    <t xml:space="preserve"> 666766301</t>
  </si>
  <si>
    <t xml:space="preserve"> 666767801</t>
  </si>
  <si>
    <t xml:space="preserve"> 666883701</t>
  </si>
  <si>
    <t xml:space="preserve"> 666884301</t>
  </si>
  <si>
    <t xml:space="preserve"> 666912401</t>
  </si>
  <si>
    <t xml:space="preserve"> 666913301</t>
  </si>
  <si>
    <t xml:space="preserve"> 675032301</t>
  </si>
  <si>
    <t xml:space="preserve"> 675037101</t>
  </si>
  <si>
    <t xml:space="preserve"> 675038001</t>
  </si>
  <si>
    <t xml:space="preserve"> 703453601</t>
  </si>
  <si>
    <t xml:space="preserve"> 705256401</t>
  </si>
  <si>
    <t xml:space="preserve"> 705284401</t>
  </si>
  <si>
    <t xml:space="preserve"> 705284601</t>
  </si>
  <si>
    <t xml:space="preserve"> 705286401</t>
  </si>
  <si>
    <t xml:space="preserve"> 724740701</t>
  </si>
  <si>
    <t xml:space="preserve"> 729350001</t>
  </si>
  <si>
    <t xml:space="preserve"> 729352701</t>
  </si>
  <si>
    <t xml:space="preserve"> 729355801</t>
  </si>
  <si>
    <t xml:space="preserve"> 729357901</t>
  </si>
  <si>
    <t xml:space="preserve"> 729358201</t>
  </si>
  <si>
    <t xml:space="preserve"> 729388901</t>
  </si>
  <si>
    <t xml:space="preserve"> 671410801</t>
  </si>
  <si>
    <t xml:space="preserve"> 734051101</t>
  </si>
  <si>
    <t xml:space="preserve"> 734051301</t>
  </si>
  <si>
    <t xml:space="preserve"> 734052901</t>
  </si>
  <si>
    <t xml:space="preserve"> 305742301</t>
  </si>
  <si>
    <t xml:space="preserve"> 305760001</t>
  </si>
  <si>
    <t xml:space="preserve"> 305765401</t>
  </si>
  <si>
    <t xml:space="preserve"> 248002501</t>
  </si>
  <si>
    <t xml:space="preserve"> 160898201</t>
  </si>
  <si>
    <t xml:space="preserve"> 247691801</t>
  </si>
  <si>
    <t xml:space="preserve"> 230198901</t>
  </si>
  <si>
    <t xml:space="preserve"> 247620301</t>
  </si>
  <si>
    <t xml:space="preserve"> 247620601</t>
  </si>
  <si>
    <t xml:space="preserve"> 247631901</t>
  </si>
  <si>
    <t xml:space="preserve"> 231342601</t>
  </si>
  <si>
    <t xml:space="preserve"> 253592401</t>
  </si>
  <si>
    <t xml:space="preserve"> 259711301</t>
  </si>
  <si>
    <t xml:space="preserve"> 259712801</t>
  </si>
  <si>
    <t xml:space="preserve"> 247673301</t>
  </si>
  <si>
    <t xml:space="preserve"> 246876101</t>
  </si>
  <si>
    <t xml:space="preserve"> 247681101</t>
  </si>
  <si>
    <t xml:space="preserve"> 246841401</t>
  </si>
  <si>
    <t xml:space="preserve"> 246841701</t>
  </si>
  <si>
    <t xml:space="preserve"> 246842001</t>
  </si>
  <si>
    <t xml:space="preserve"> 246842301</t>
  </si>
  <si>
    <t xml:space="preserve"> 246877301</t>
  </si>
  <si>
    <t xml:space="preserve"> 255742801</t>
  </si>
  <si>
    <t xml:space="preserve"> 247670201</t>
  </si>
  <si>
    <t xml:space="preserve"> 254094701</t>
  </si>
  <si>
    <t xml:space="preserve"> 255839101</t>
  </si>
  <si>
    <t xml:space="preserve"> 253451101</t>
  </si>
  <si>
    <t xml:space="preserve"> 253452801</t>
  </si>
  <si>
    <t xml:space="preserve"> 259727201</t>
  </si>
  <si>
    <t xml:space="preserve"> 255820001</t>
  </si>
  <si>
    <t xml:space="preserve"> 255820301</t>
  </si>
  <si>
    <t xml:space="preserve"> 255822401</t>
  </si>
  <si>
    <t xml:space="preserve"> 301968601</t>
  </si>
  <si>
    <t xml:space="preserve"> 301963801</t>
  </si>
  <si>
    <t xml:space="preserve"> 301984501</t>
  </si>
  <si>
    <t xml:space="preserve"> 301985701</t>
  </si>
  <si>
    <t xml:space="preserve"> 301982401</t>
  </si>
  <si>
    <t xml:space="preserve"> 301982701</t>
  </si>
  <si>
    <t xml:space="preserve"> 301983601</t>
  </si>
  <si>
    <t xml:space="preserve"> 301898101</t>
  </si>
  <si>
    <t xml:space="preserve"> 301898701</t>
  </si>
  <si>
    <t xml:space="preserve"> 305611901</t>
  </si>
  <si>
    <t xml:space="preserve"> 305613501</t>
  </si>
  <si>
    <t xml:space="preserve"> 305674201</t>
  </si>
  <si>
    <t xml:space="preserve"> 305674501</t>
  </si>
  <si>
    <t xml:space="preserve"> 305675101</t>
  </si>
  <si>
    <t xml:space="preserve"> 305676301</t>
  </si>
  <si>
    <t xml:space="preserve"> 305614701</t>
  </si>
  <si>
    <t xml:space="preserve"> 305629601</t>
  </si>
  <si>
    <t xml:space="preserve"> 305679001</t>
  </si>
  <si>
    <t xml:space="preserve"> 305679301</t>
  </si>
  <si>
    <t xml:space="preserve"> 305680501</t>
  </si>
  <si>
    <t xml:space="preserve"> 305709301</t>
  </si>
  <si>
    <t xml:space="preserve"> 305711701</t>
  </si>
  <si>
    <t xml:space="preserve"> 300604101</t>
  </si>
  <si>
    <t xml:space="preserve"> 300984501</t>
  </si>
  <si>
    <t xml:space="preserve"> 300604701</t>
  </si>
  <si>
    <t xml:space="preserve"> 300689101</t>
  </si>
  <si>
    <t xml:space="preserve"> 300690901</t>
  </si>
  <si>
    <t xml:space="preserve"> 331853901</t>
  </si>
  <si>
    <t xml:space="preserve"> 331853001</t>
  </si>
  <si>
    <t xml:space="preserve"> 333400201</t>
  </si>
  <si>
    <t xml:space="preserve"> 333400501</t>
  </si>
  <si>
    <t xml:space="preserve"> 381191701</t>
  </si>
  <si>
    <t xml:space="preserve"> 381194401</t>
  </si>
  <si>
    <t xml:space="preserve"> 386477001</t>
  </si>
  <si>
    <t xml:space="preserve"> 407681201</t>
  </si>
  <si>
    <t xml:space="preserve"> 407753801</t>
  </si>
  <si>
    <t xml:space="preserve"> 254116001</t>
  </si>
  <si>
    <t xml:space="preserve"> 259837401</t>
  </si>
  <si>
    <t xml:space="preserve"> 259837101</t>
  </si>
  <si>
    <t xml:space="preserve"> 444375001</t>
  </si>
  <si>
    <t xml:space="preserve"> 444375901</t>
  </si>
  <si>
    <t xml:space="preserve"> 444377401</t>
  </si>
  <si>
    <t xml:space="preserve"> 444379501</t>
  </si>
  <si>
    <t xml:space="preserve"> 461345401</t>
  </si>
  <si>
    <t xml:space="preserve"> 461347601</t>
  </si>
  <si>
    <t xml:space="preserve"> 461350601</t>
  </si>
  <si>
    <t xml:space="preserve"> 461351501</t>
  </si>
  <si>
    <t xml:space="preserve"> 461352101</t>
  </si>
  <si>
    <t xml:space="preserve"> 461352401</t>
  </si>
  <si>
    <t xml:space="preserve"> 461751701</t>
  </si>
  <si>
    <t xml:space="preserve"> 461753201</t>
  </si>
  <si>
    <t xml:space="preserve"> 461753801</t>
  </si>
  <si>
    <t xml:space="preserve"> 461754401</t>
  </si>
  <si>
    <t xml:space="preserve"> 461755001</t>
  </si>
  <si>
    <t xml:space="preserve"> 461758601</t>
  </si>
  <si>
    <t xml:space="preserve"> 461773401</t>
  </si>
  <si>
    <t xml:space="preserve"> 461780901</t>
  </si>
  <si>
    <t xml:space="preserve"> 461382001</t>
  </si>
  <si>
    <t xml:space="preserve"> 483792301</t>
  </si>
  <si>
    <t xml:space="preserve"> 483798001</t>
  </si>
  <si>
    <t xml:space="preserve"> 483773301</t>
  </si>
  <si>
    <t xml:space="preserve"> 483778401</t>
  </si>
  <si>
    <t xml:space="preserve"> 483779601</t>
  </si>
  <si>
    <t xml:space="preserve"> 483780801</t>
  </si>
  <si>
    <t xml:space="preserve"> 483790201</t>
  </si>
  <si>
    <t xml:space="preserve"> 499282301</t>
  </si>
  <si>
    <t xml:space="preserve"> 499282601</t>
  </si>
  <si>
    <t xml:space="preserve"> 506271801</t>
  </si>
  <si>
    <t xml:space="preserve"> 518904401</t>
  </si>
  <si>
    <t xml:space="preserve"> 533483601</t>
  </si>
  <si>
    <t xml:space="preserve"> 533484501</t>
  </si>
  <si>
    <t xml:space="preserve"> 533484801</t>
  </si>
  <si>
    <t xml:space="preserve"> 533486301</t>
  </si>
  <si>
    <t xml:space="preserve"> 533489101</t>
  </si>
  <si>
    <t xml:space="preserve"> 533502101</t>
  </si>
  <si>
    <t xml:space="preserve"> 533503001</t>
  </si>
  <si>
    <t xml:space="preserve"> 533505101</t>
  </si>
  <si>
    <t xml:space="preserve"> 533507801</t>
  </si>
  <si>
    <t xml:space="preserve"> 533508701</t>
  </si>
  <si>
    <t xml:space="preserve"> 533509301</t>
  </si>
  <si>
    <t xml:space="preserve"> 542613801</t>
  </si>
  <si>
    <t xml:space="preserve"> 558647801</t>
  </si>
  <si>
    <t xml:space="preserve"> 573968901</t>
  </si>
  <si>
    <t xml:space="preserve"> 579812101</t>
  </si>
  <si>
    <t xml:space="preserve"> 579815301</t>
  </si>
  <si>
    <t xml:space="preserve"> 579829301</t>
  </si>
  <si>
    <t xml:space="preserve"> 617216701</t>
  </si>
  <si>
    <t xml:space="preserve"> 619913801</t>
  </si>
  <si>
    <t xml:space="preserve"> 619915601</t>
  </si>
  <si>
    <t xml:space="preserve"> 647300801</t>
  </si>
  <si>
    <t xml:space="preserve"> 659311501</t>
  </si>
  <si>
    <t xml:space="preserve"> 659312201</t>
  </si>
  <si>
    <t xml:space="preserve"> 659482901</t>
  </si>
  <si>
    <t xml:space="preserve"> 659492201</t>
  </si>
  <si>
    <t xml:space="preserve"> 659506801</t>
  </si>
  <si>
    <t xml:space="preserve"> 659777201</t>
  </si>
  <si>
    <t xml:space="preserve"> 659778101</t>
  </si>
  <si>
    <t xml:space="preserve"> 660054701</t>
  </si>
  <si>
    <t xml:space="preserve"> 660721101</t>
  </si>
  <si>
    <t xml:space="preserve"> 660721801</t>
  </si>
  <si>
    <t xml:space="preserve"> 666763101</t>
  </si>
  <si>
    <t xml:space="preserve"> 666766001</t>
  </si>
  <si>
    <t xml:space="preserve"> 666883101</t>
  </si>
  <si>
    <t xml:space="preserve"> 666914201</t>
  </si>
  <si>
    <t xml:space="preserve"> 705286201</t>
  </si>
  <si>
    <t xml:space="preserve"> 705293701</t>
  </si>
  <si>
    <t xml:space="preserve"> 724742401</t>
  </si>
  <si>
    <t xml:space="preserve"> 729350601</t>
  </si>
  <si>
    <t xml:space="preserve"> 729352101</t>
  </si>
  <si>
    <t xml:space="preserve"> 729353701</t>
  </si>
  <si>
    <t xml:space="preserve"> 729356401</t>
  </si>
  <si>
    <t xml:space="preserve"> 729357301</t>
  </si>
  <si>
    <t xml:space="preserve"> 729358801</t>
  </si>
  <si>
    <t xml:space="preserve">                 428</t>
  </si>
  <si>
    <t>MILHO - ARMAZEM</t>
  </si>
  <si>
    <t xml:space="preserve"> 753504001</t>
  </si>
  <si>
    <t xml:space="preserve"> 734064701</t>
  </si>
  <si>
    <t xml:space="preserve"> 738596201</t>
  </si>
  <si>
    <t xml:space="preserve"> 734052001</t>
  </si>
  <si>
    <t xml:space="preserve"> 734053701</t>
  </si>
  <si>
    <t xml:space="preserve">  91579001</t>
  </si>
  <si>
    <t xml:space="preserve"> 104550501</t>
  </si>
  <si>
    <t xml:space="preserve"> 305748701</t>
  </si>
  <si>
    <t xml:space="preserve"> 305746601</t>
  </si>
  <si>
    <t xml:space="preserve"> 305743201</t>
  </si>
  <si>
    <t xml:space="preserve"> 305759401</t>
  </si>
  <si>
    <t xml:space="preserve"> 305741401</t>
  </si>
  <si>
    <t xml:space="preserve"> 255745501</t>
  </si>
  <si>
    <t xml:space="preserve"> 255746201</t>
  </si>
  <si>
    <t xml:space="preserve"> 255796201</t>
  </si>
  <si>
    <t xml:space="preserve"> 255796601</t>
  </si>
  <si>
    <t xml:space="preserve"> 255744901</t>
  </si>
  <si>
    <t xml:space="preserve"> 255778301</t>
  </si>
  <si>
    <t xml:space="preserve"> 255781601</t>
  </si>
  <si>
    <t xml:space="preserve"> 205149601</t>
  </si>
  <si>
    <t xml:space="preserve"> 205161601</t>
  </si>
  <si>
    <t xml:space="preserve"> 205162301</t>
  </si>
  <si>
    <t xml:space="preserve"> 192593901</t>
  </si>
  <si>
    <t xml:space="preserve"> 247686101</t>
  </si>
  <si>
    <t xml:space="preserve"> 247686401</t>
  </si>
  <si>
    <t xml:space="preserve"> 230197001</t>
  </si>
  <si>
    <t xml:space="preserve"> 268704401</t>
  </si>
  <si>
    <t xml:space="preserve"> 259713701</t>
  </si>
  <si>
    <t xml:space="preserve"> 259708901</t>
  </si>
  <si>
    <t xml:space="preserve"> 247657501</t>
  </si>
  <si>
    <t xml:space="preserve"> 247683201</t>
  </si>
  <si>
    <t xml:space="preserve"> 246841101</t>
  </si>
  <si>
    <t xml:space="preserve"> 255741901</t>
  </si>
  <si>
    <t xml:space="preserve"> 246843501</t>
  </si>
  <si>
    <t xml:space="preserve"> 246844701</t>
  </si>
  <si>
    <t xml:space="preserve"> 246845001</t>
  </si>
  <si>
    <t xml:space="preserve"> 255739201</t>
  </si>
  <si>
    <t xml:space="preserve"> 255742501</t>
  </si>
  <si>
    <t xml:space="preserve"> 255743401</t>
  </si>
  <si>
    <t xml:space="preserve"> 255744001</t>
  </si>
  <si>
    <t xml:space="preserve"> 246874201</t>
  </si>
  <si>
    <t xml:space="preserve"> 246874801</t>
  </si>
  <si>
    <t xml:space="preserve"> 253438501</t>
  </si>
  <si>
    <t xml:space="preserve"> 253440801</t>
  </si>
  <si>
    <t xml:space="preserve"> 255836101</t>
  </si>
  <si>
    <t xml:space="preserve"> 255836401</t>
  </si>
  <si>
    <t xml:space="preserve"> 255838501</t>
  </si>
  <si>
    <t xml:space="preserve"> 255838801</t>
  </si>
  <si>
    <t xml:space="preserve"> 255797001</t>
  </si>
  <si>
    <t xml:space="preserve"> 253475901</t>
  </si>
  <si>
    <t xml:space="preserve"> 253479701</t>
  </si>
  <si>
    <t xml:space="preserve"> 259727801</t>
  </si>
  <si>
    <t xml:space="preserve"> 255822101</t>
  </si>
  <si>
    <t xml:space="preserve"> 301968901</t>
  </si>
  <si>
    <t xml:space="preserve"> 301964101</t>
  </si>
  <si>
    <t xml:space="preserve"> 301965001</t>
  </si>
  <si>
    <t xml:space="preserve"> 296338901</t>
  </si>
  <si>
    <t xml:space="preserve"> 305712001</t>
  </si>
  <si>
    <t xml:space="preserve"> 300606501</t>
  </si>
  <si>
    <t xml:space="preserve"> 291464901</t>
  </si>
  <si>
    <t xml:space="preserve"> 300690601</t>
  </si>
  <si>
    <t xml:space="preserve"> 326598501</t>
  </si>
  <si>
    <t xml:space="preserve"> 331875501</t>
  </si>
  <si>
    <t xml:space="preserve"> 369823001</t>
  </si>
  <si>
    <t xml:space="preserve"> 369825701</t>
  </si>
  <si>
    <t xml:space="preserve"> 369835201</t>
  </si>
  <si>
    <t xml:space="preserve"> 369836401</t>
  </si>
  <si>
    <t xml:space="preserve"> 369837001</t>
  </si>
  <si>
    <t xml:space="preserve"> 369840801</t>
  </si>
  <si>
    <t xml:space="preserve"> 381195001</t>
  </si>
  <si>
    <t xml:space="preserve"> 407657101</t>
  </si>
  <si>
    <t xml:space="preserve"> 407657401</t>
  </si>
  <si>
    <t xml:space="preserve"> 407680901</t>
  </si>
  <si>
    <t xml:space="preserve"> 407681501</t>
  </si>
  <si>
    <t xml:space="preserve"> 407681801</t>
  </si>
  <si>
    <t xml:space="preserve"> 407753501</t>
  </si>
  <si>
    <t xml:space="preserve"> 407754101</t>
  </si>
  <si>
    <t xml:space="preserve"> 407770301</t>
  </si>
  <si>
    <t xml:space="preserve"> 407770601</t>
  </si>
  <si>
    <t xml:space="preserve"> 254093501</t>
  </si>
  <si>
    <t xml:space="preserve"> 264620401</t>
  </si>
  <si>
    <t xml:space="preserve"> 263490901</t>
  </si>
  <si>
    <t xml:space="preserve"> 444378001</t>
  </si>
  <si>
    <t xml:space="preserve"> 461351801</t>
  </si>
  <si>
    <t xml:space="preserve"> 461743001</t>
  </si>
  <si>
    <t xml:space="preserve"> 461743901</t>
  </si>
  <si>
    <t xml:space="preserve"> 461772501</t>
  </si>
  <si>
    <t xml:space="preserve"> 461774301</t>
  </si>
  <si>
    <t xml:space="preserve"> 461777901</t>
  </si>
  <si>
    <t xml:space="preserve"> 461387101</t>
  </si>
  <si>
    <t xml:space="preserve"> 461411401</t>
  </si>
  <si>
    <t xml:space="preserve"> 455549101</t>
  </si>
  <si>
    <t xml:space="preserve"> 483792001</t>
  </si>
  <si>
    <t xml:space="preserve"> 483792601</t>
  </si>
  <si>
    <t xml:space="preserve"> 483796801</t>
  </si>
  <si>
    <t xml:space="preserve"> 483797401</t>
  </si>
  <si>
    <t xml:space="preserve"> 483797701</t>
  </si>
  <si>
    <t xml:space="preserve"> 483771201</t>
  </si>
  <si>
    <t xml:space="preserve"> 483772701</t>
  </si>
  <si>
    <t xml:space="preserve"> 483773601</t>
  </si>
  <si>
    <t xml:space="preserve"> 483774801</t>
  </si>
  <si>
    <t xml:space="preserve"> 483776301</t>
  </si>
  <si>
    <t xml:space="preserve"> 483777501</t>
  </si>
  <si>
    <t xml:space="preserve"> 483777801</t>
  </si>
  <si>
    <t xml:space="preserve"> 483778701</t>
  </si>
  <si>
    <t xml:space="preserve"> 483788701</t>
  </si>
  <si>
    <t xml:space="preserve"> 483791401</t>
  </si>
  <si>
    <t xml:space="preserve"> 499279801</t>
  </si>
  <si>
    <t xml:space="preserve"> 506267401</t>
  </si>
  <si>
    <t xml:space="preserve"> 506325401</t>
  </si>
  <si>
    <t xml:space="preserve"> 506326301</t>
  </si>
  <si>
    <t xml:space="preserve"> 518905401</t>
  </si>
  <si>
    <t xml:space="preserve"> 518906301</t>
  </si>
  <si>
    <t xml:space="preserve"> 533482401</t>
  </si>
  <si>
    <t xml:space="preserve"> 533502701</t>
  </si>
  <si>
    <t xml:space="preserve"> 533504501</t>
  </si>
  <si>
    <t xml:space="preserve"> 533511601</t>
  </si>
  <si>
    <t xml:space="preserve"> 558641901</t>
  </si>
  <si>
    <t xml:space="preserve"> 579811801</t>
  </si>
  <si>
    <t xml:space="preserve"> 579816101</t>
  </si>
  <si>
    <t xml:space="preserve"> 579826901</t>
  </si>
  <si>
    <t xml:space="preserve"> 579827301</t>
  </si>
  <si>
    <t xml:space="preserve"> 579831201</t>
  </si>
  <si>
    <t xml:space="preserve"> 647302901</t>
  </si>
  <si>
    <t xml:space="preserve"> 659495501</t>
  </si>
  <si>
    <t xml:space="preserve"> 660725801</t>
  </si>
  <si>
    <t xml:space="preserve"> 666762301</t>
  </si>
  <si>
    <t xml:space="preserve"> 666762801</t>
  </si>
  <si>
    <t xml:space="preserve"> 666766601</t>
  </si>
  <si>
    <t xml:space="preserve"> 666768101</t>
  </si>
  <si>
    <t xml:space="preserve"> 647303501</t>
  </si>
  <si>
    <t xml:space="preserve"> 666913001</t>
  </si>
  <si>
    <t xml:space="preserve"> 675037701</t>
  </si>
  <si>
    <t xml:space="preserve"> 705257001</t>
  </si>
  <si>
    <t xml:space="preserve"> 705286001</t>
  </si>
  <si>
    <t xml:space="preserve"> 705293901</t>
  </si>
  <si>
    <t xml:space="preserve"> 724738801</t>
  </si>
  <si>
    <t xml:space="preserve"> 729354901</t>
  </si>
  <si>
    <t xml:space="preserve"> 729355501</t>
  </si>
  <si>
    <t xml:space="preserve"> 751544701</t>
  </si>
  <si>
    <t xml:space="preserve"> 734063701</t>
  </si>
  <si>
    <t xml:space="preserve"> 734063901</t>
  </si>
  <si>
    <t xml:space="preserve"> 734064301</t>
  </si>
  <si>
    <t xml:space="preserve"> 734050301</t>
  </si>
  <si>
    <t xml:space="preserve"> 734051501</t>
  </si>
  <si>
    <t xml:space="preserve"> 734053101</t>
  </si>
  <si>
    <t>01-CAMPOS DE JULIO</t>
  </si>
  <si>
    <t xml:space="preserve"> 305757901</t>
  </si>
  <si>
    <t xml:space="preserve"> 305763901</t>
  </si>
  <si>
    <t xml:space="preserve"> 305764501</t>
  </si>
  <si>
    <t xml:space="preserve"> 255818201</t>
  </si>
  <si>
    <t xml:space="preserve"> 255746501</t>
  </si>
  <si>
    <t xml:space="preserve"> 255779201</t>
  </si>
  <si>
    <t xml:space="preserve"> 255781901</t>
  </si>
  <si>
    <t xml:space="preserve"> 160898801</t>
  </si>
  <si>
    <t xml:space="preserve"> 231314001</t>
  </si>
  <si>
    <t xml:space="preserve"> 231314301</t>
  </si>
  <si>
    <t xml:space="preserve"> 231308601</t>
  </si>
  <si>
    <t xml:space="preserve"> 259713101</t>
  </si>
  <si>
    <t xml:space="preserve"> 247659101</t>
  </si>
  <si>
    <t xml:space="preserve"> 246875801</t>
  </si>
  <si>
    <t xml:space="preserve"> 247673901</t>
  </si>
  <si>
    <t xml:space="preserve"> 256182101</t>
  </si>
  <si>
    <t xml:space="preserve"> 246839601</t>
  </si>
  <si>
    <t xml:space="preserve"> 246876401</t>
  </si>
  <si>
    <t xml:space="preserve"> 246877001</t>
  </si>
  <si>
    <t xml:space="preserve"> 246878301</t>
  </si>
  <si>
    <t xml:space="preserve"> 246873301</t>
  </si>
  <si>
    <t xml:space="preserve"> 255743101</t>
  </si>
  <si>
    <t xml:space="preserve"> 247662501</t>
  </si>
  <si>
    <t xml:space="preserve"> 253961801</t>
  </si>
  <si>
    <t xml:space="preserve"> 259729601</t>
  </si>
  <si>
    <t xml:space="preserve"> 253948901</t>
  </si>
  <si>
    <t xml:space="preserve"> 264622901</t>
  </si>
  <si>
    <t xml:space="preserve"> 255820601</t>
  </si>
  <si>
    <t xml:space="preserve"> 255821201</t>
  </si>
  <si>
    <t xml:space="preserve"> 255821801</t>
  </si>
  <si>
    <t xml:space="preserve"> 259729301</t>
  </si>
  <si>
    <t xml:space="preserve"> 264729201</t>
  </si>
  <si>
    <t xml:space="preserve"> 301997901</t>
  </si>
  <si>
    <t xml:space="preserve"> 301963201</t>
  </si>
  <si>
    <t xml:space="preserve"> 301965601</t>
  </si>
  <si>
    <t xml:space="preserve"> 301986301</t>
  </si>
  <si>
    <t xml:space="preserve"> 305717501</t>
  </si>
  <si>
    <t xml:space="preserve"> 305717801</t>
  </si>
  <si>
    <t xml:space="preserve"> 305631401</t>
  </si>
  <si>
    <t xml:space="preserve"> 305679901</t>
  </si>
  <si>
    <t xml:space="preserve"> 305710801</t>
  </si>
  <si>
    <t xml:space="preserve"> 305716301</t>
  </si>
  <si>
    <t xml:space="preserve"> 331853301</t>
  </si>
  <si>
    <t xml:space="preserve"> 333400801</t>
  </si>
  <si>
    <t xml:space="preserve"> 369823601</t>
  </si>
  <si>
    <t xml:space="preserve"> 381191401</t>
  </si>
  <si>
    <t xml:space="preserve"> 381193801</t>
  </si>
  <si>
    <t xml:space="preserve"> 395768701</t>
  </si>
  <si>
    <t xml:space="preserve"> 407781001</t>
  </si>
  <si>
    <t xml:space="preserve"> 400441801</t>
  </si>
  <si>
    <t xml:space="preserve"> 400444401</t>
  </si>
  <si>
    <t xml:space="preserve"> 263489601</t>
  </si>
  <si>
    <t xml:space="preserve"> 253952901</t>
  </si>
  <si>
    <t xml:space="preserve"> 264620101</t>
  </si>
  <si>
    <t xml:space="preserve">  77345301</t>
  </si>
  <si>
    <t xml:space="preserve"> 444377101</t>
  </si>
  <si>
    <t xml:space="preserve"> 461344801</t>
  </si>
  <si>
    <t xml:space="preserve"> 461346001</t>
  </si>
  <si>
    <t xml:space="preserve"> 461349101</t>
  </si>
  <si>
    <t xml:space="preserve"> 461349701</t>
  </si>
  <si>
    <t xml:space="preserve"> 461352701</t>
  </si>
  <si>
    <t xml:space="preserve"> 461751401</t>
  </si>
  <si>
    <t xml:space="preserve"> 461752901</t>
  </si>
  <si>
    <t xml:space="preserve"> 461757701</t>
  </si>
  <si>
    <t xml:space="preserve"> 461774001</t>
  </si>
  <si>
    <t xml:space="preserve"> 461775501</t>
  </si>
  <si>
    <t xml:space="preserve"> 461776701</t>
  </si>
  <si>
    <t xml:space="preserve"> 461777301</t>
  </si>
  <si>
    <t xml:space="preserve"> 461779701</t>
  </si>
  <si>
    <t xml:space="preserve"> 461780301</t>
  </si>
  <si>
    <t xml:space="preserve"> 461385601</t>
  </si>
  <si>
    <t xml:space="preserve"> 461386201</t>
  </si>
  <si>
    <t xml:space="preserve"> 461387401</t>
  </si>
  <si>
    <t xml:space="preserve"> 461388001</t>
  </si>
  <si>
    <t xml:space="preserve"> 461389501</t>
  </si>
  <si>
    <t xml:space="preserve"> 483794101</t>
  </si>
  <si>
    <t xml:space="preserve"> 483796501</t>
  </si>
  <si>
    <t xml:space="preserve"> 483770301</t>
  </si>
  <si>
    <t xml:space="preserve"> 483774501</t>
  </si>
  <si>
    <t xml:space="preserve"> 483775401</t>
  </si>
  <si>
    <t xml:space="preserve"> 483775701</t>
  </si>
  <si>
    <t xml:space="preserve"> 483789901</t>
  </si>
  <si>
    <t xml:space="preserve"> 499279501</t>
  </si>
  <si>
    <t xml:space="preserve"> 506268001</t>
  </si>
  <si>
    <t xml:space="preserve"> 506294101</t>
  </si>
  <si>
    <t xml:space="preserve"> 506325701</t>
  </si>
  <si>
    <t xml:space="preserve"> 506326601</t>
  </si>
  <si>
    <t xml:space="preserve"> 231308901</t>
  </si>
  <si>
    <t xml:space="preserve"> 518903501</t>
  </si>
  <si>
    <t xml:space="preserve"> 518903801</t>
  </si>
  <si>
    <t xml:space="preserve"> 518906001</t>
  </si>
  <si>
    <t xml:space="preserve"> 533480601</t>
  </si>
  <si>
    <t xml:space="preserve"> 533483001</t>
  </si>
  <si>
    <t xml:space="preserve"> 533486001</t>
  </si>
  <si>
    <t xml:space="preserve"> 533488801</t>
  </si>
  <si>
    <t xml:space="preserve"> 533489401</t>
  </si>
  <si>
    <t xml:space="preserve"> 533502401</t>
  </si>
  <si>
    <t xml:space="preserve"> 533503901</t>
  </si>
  <si>
    <t xml:space="preserve"> 533506001</t>
  </si>
  <si>
    <t xml:space="preserve"> 533506601</t>
  </si>
  <si>
    <t xml:space="preserve"> 533507201</t>
  </si>
  <si>
    <t xml:space="preserve"> 533508401</t>
  </si>
  <si>
    <t xml:space="preserve"> 533509601</t>
  </si>
  <si>
    <t xml:space="preserve"> 533510501</t>
  </si>
  <si>
    <t xml:space="preserve"> 579807701</t>
  </si>
  <si>
    <t xml:space="preserve"> 406995401</t>
  </si>
  <si>
    <t xml:space="preserve"> 595472401</t>
  </si>
  <si>
    <t xml:space="preserve"> 619915901</t>
  </si>
  <si>
    <t xml:space="preserve"> 619916201</t>
  </si>
  <si>
    <t xml:space="preserve"> 647302601</t>
  </si>
  <si>
    <t xml:space="preserve"> 647298801</t>
  </si>
  <si>
    <t xml:space="preserve"> 659309601</t>
  </si>
  <si>
    <t xml:space="preserve"> 659473901</t>
  </si>
  <si>
    <t xml:space="preserve"> 666868401</t>
  </si>
  <si>
    <t xml:space="preserve"> 666869001</t>
  </si>
  <si>
    <t xml:space="preserve"> 666870601</t>
  </si>
  <si>
    <t xml:space="preserve"> 703452101</t>
  </si>
  <si>
    <t xml:space="preserve"> 692829201</t>
  </si>
  <si>
    <t xml:space="preserve"> 702304501</t>
  </si>
  <si>
    <t xml:space="preserve"> 705257401</t>
  </si>
  <si>
    <t xml:space="preserve"> 705293301</t>
  </si>
  <si>
    <t xml:space="preserve"> 705294501</t>
  </si>
  <si>
    <t xml:space="preserve"> 729350301</t>
  </si>
  <si>
    <t xml:space="preserve"> 734064501</t>
  </si>
  <si>
    <t xml:space="preserve"> 734064901</t>
  </si>
  <si>
    <t xml:space="preserve"> 734052701</t>
  </si>
  <si>
    <t xml:space="preserve">  68476801</t>
  </si>
  <si>
    <t xml:space="preserve"> 305747201</t>
  </si>
  <si>
    <t xml:space="preserve"> 305747501</t>
  </si>
  <si>
    <t xml:space="preserve"> 305748401</t>
  </si>
  <si>
    <t xml:space="preserve"> 305758201</t>
  </si>
  <si>
    <t xml:space="preserve"> 305758801</t>
  </si>
  <si>
    <t xml:space="preserve"> 305759701</t>
  </si>
  <si>
    <t xml:space="preserve"> 255817301</t>
  </si>
  <si>
    <t xml:space="preserve"> 255817901</t>
  </si>
  <si>
    <t xml:space="preserve"> 255782201</t>
  </si>
  <si>
    <t xml:space="preserve"> 255793701</t>
  </si>
  <si>
    <t xml:space="preserve"> 255778601</t>
  </si>
  <si>
    <t xml:space="preserve"> 255779801</t>
  </si>
  <si>
    <t xml:space="preserve"> 255780101</t>
  </si>
  <si>
    <t xml:space="preserve"> 205149201</t>
  </si>
  <si>
    <t xml:space="preserve"> 205152201</t>
  </si>
  <si>
    <t xml:space="preserve"> 205145601</t>
  </si>
  <si>
    <t xml:space="preserve"> 205143901</t>
  </si>
  <si>
    <t xml:space="preserve"> 195893501</t>
  </si>
  <si>
    <t xml:space="preserve"> 247630101</t>
  </si>
  <si>
    <t xml:space="preserve"> 247631601</t>
  </si>
  <si>
    <t xml:space="preserve"> 247636101</t>
  </si>
  <si>
    <t xml:space="preserve"> 231342301</t>
  </si>
  <si>
    <t xml:space="preserve"> 259711901</t>
  </si>
  <si>
    <t xml:space="preserve"> 259713401</t>
  </si>
  <si>
    <t xml:space="preserve"> 259714001</t>
  </si>
  <si>
    <t xml:space="preserve"> 247673601</t>
  </si>
  <si>
    <t xml:space="preserve"> 247680501</t>
  </si>
  <si>
    <t xml:space="preserve"> 256182701</t>
  </si>
  <si>
    <t xml:space="preserve"> 255740701</t>
  </si>
  <si>
    <t xml:space="preserve"> 255741001</t>
  </si>
  <si>
    <t xml:space="preserve"> 255741601</t>
  </si>
  <si>
    <t xml:space="preserve"> 246843801</t>
  </si>
  <si>
    <t xml:space="preserve"> 268706801</t>
  </si>
  <si>
    <t xml:space="preserve"> 247662201</t>
  </si>
  <si>
    <t xml:space="preserve"> 247669501</t>
  </si>
  <si>
    <t xml:space="preserve"> 247669901</t>
  </si>
  <si>
    <t xml:space="preserve"> 246874501</t>
  </si>
  <si>
    <t xml:space="preserve"> 259729901</t>
  </si>
  <si>
    <t xml:space="preserve"> 255834601</t>
  </si>
  <si>
    <t xml:space="preserve"> 255835501</t>
  </si>
  <si>
    <t xml:space="preserve"> 255838201</t>
  </si>
  <si>
    <t xml:space="preserve"> 255839401</t>
  </si>
  <si>
    <t xml:space="preserve"> 253474501</t>
  </si>
  <si>
    <t xml:space="preserve"> 253477101</t>
  </si>
  <si>
    <t xml:space="preserve"> 256696201</t>
  </si>
  <si>
    <t xml:space="preserve"> 259728101</t>
  </si>
  <si>
    <t xml:space="preserve"> 255819101</t>
  </si>
  <si>
    <t xml:space="preserve"> 301996101</t>
  </si>
  <si>
    <t xml:space="preserve"> 301996401</t>
  </si>
  <si>
    <t xml:space="preserve"> 301997601</t>
  </si>
  <si>
    <t xml:space="preserve"> 301964401</t>
  </si>
  <si>
    <t xml:space="preserve"> 301964701</t>
  </si>
  <si>
    <t xml:space="preserve"> 301966501</t>
  </si>
  <si>
    <t xml:space="preserve"> 301966801</t>
  </si>
  <si>
    <t xml:space="preserve"> 301984801</t>
  </si>
  <si>
    <t xml:space="preserve"> 301983301</t>
  </si>
  <si>
    <t xml:space="preserve"> 302026601</t>
  </si>
  <si>
    <t xml:space="preserve"> 296338201</t>
  </si>
  <si>
    <t xml:space="preserve"> 305718401</t>
  </si>
  <si>
    <t xml:space="preserve"> 305611401</t>
  </si>
  <si>
    <t xml:space="preserve"> 305612301</t>
  </si>
  <si>
    <t xml:space="preserve"> 305613101</t>
  </si>
  <si>
    <t xml:space="preserve"> 305675701</t>
  </si>
  <si>
    <t xml:space="preserve"> 305614401</t>
  </si>
  <si>
    <t xml:space="preserve"> 305630101</t>
  </si>
  <si>
    <t xml:space="preserve"> 305681401</t>
  </si>
  <si>
    <t xml:space="preserve"> 305676901</t>
  </si>
  <si>
    <t xml:space="preserve"> 305678701</t>
  </si>
  <si>
    <t xml:space="preserve"> 305709601</t>
  </si>
  <si>
    <t xml:space="preserve"> 305715901</t>
  </si>
  <si>
    <t xml:space="preserve"> 300984301</t>
  </si>
  <si>
    <t xml:space="preserve"> 291465501</t>
  </si>
  <si>
    <t xml:space="preserve"> 331877301</t>
  </si>
  <si>
    <t xml:space="preserve"> 331877901</t>
  </si>
  <si>
    <t xml:space="preserve"> 333402501</t>
  </si>
  <si>
    <t xml:space="preserve"> 333402801</t>
  </si>
  <si>
    <t xml:space="preserve"> 369825401</t>
  </si>
  <si>
    <t xml:space="preserve"> 369834601</t>
  </si>
  <si>
    <t xml:space="preserve"> 369836701</t>
  </si>
  <si>
    <t xml:space="preserve"> 369837301</t>
  </si>
  <si>
    <t xml:space="preserve"> 264620701</t>
  </si>
  <si>
    <t xml:space="preserve"> 407752901</t>
  </si>
  <si>
    <t xml:space="preserve"> 407781601</t>
  </si>
  <si>
    <t xml:space="preserve"> 253591201</t>
  </si>
  <si>
    <t xml:space="preserve"> 254127401</t>
  </si>
  <si>
    <t xml:space="preserve"> 461349401</t>
  </si>
  <si>
    <t xml:space="preserve"> 461350301</t>
  </si>
  <si>
    <t xml:space="preserve"> 461751101</t>
  </si>
  <si>
    <t xml:space="preserve"> 461754701</t>
  </si>
  <si>
    <t xml:space="preserve"> 461755601</t>
  </si>
  <si>
    <t xml:space="preserve"> 461756501</t>
  </si>
  <si>
    <t xml:space="preserve"> 461757101</t>
  </si>
  <si>
    <t xml:space="preserve"> 461771901</t>
  </si>
  <si>
    <t xml:space="preserve"> 461772201</t>
  </si>
  <si>
    <t xml:space="preserve"> 461777601</t>
  </si>
  <si>
    <t xml:space="preserve"> 461779101</t>
  </si>
  <si>
    <t xml:space="preserve"> 461384101</t>
  </si>
  <si>
    <t xml:space="preserve"> 461384701</t>
  </si>
  <si>
    <t xml:space="preserve"> 461343001</t>
  </si>
  <si>
    <t xml:space="preserve"> 465681801</t>
  </si>
  <si>
    <t xml:space="preserve"> 483791701</t>
  </si>
  <si>
    <t xml:space="preserve"> 483794401</t>
  </si>
  <si>
    <t xml:space="preserve"> 483795901</t>
  </si>
  <si>
    <t xml:space="preserve"> 483773001</t>
  </si>
  <si>
    <t xml:space="preserve"> 483789301</t>
  </si>
  <si>
    <t xml:space="preserve"> 506272101</t>
  </si>
  <si>
    <t xml:space="preserve"> 533480001</t>
  </si>
  <si>
    <t xml:space="preserve"> 533480301</t>
  </si>
  <si>
    <t xml:space="preserve"> 533480901</t>
  </si>
  <si>
    <t xml:space="preserve"> 533481201</t>
  </si>
  <si>
    <t xml:space="preserve"> 533482701</t>
  </si>
  <si>
    <t xml:space="preserve"> 533483301</t>
  </si>
  <si>
    <t xml:space="preserve"> 533485101</t>
  </si>
  <si>
    <t xml:space="preserve"> 533487901</t>
  </si>
  <si>
    <t xml:space="preserve"> 533488201</t>
  </si>
  <si>
    <t xml:space="preserve"> 533504201</t>
  </si>
  <si>
    <t xml:space="preserve"> 533504801</t>
  </si>
  <si>
    <t xml:space="preserve"> 533506301</t>
  </si>
  <si>
    <t xml:space="preserve"> 533510201</t>
  </si>
  <si>
    <t xml:space="preserve"> 558646601</t>
  </si>
  <si>
    <t xml:space="preserve"> 619914701</t>
  </si>
  <si>
    <t xml:space="preserve"> 619916501</t>
  </si>
  <si>
    <t xml:space="preserve"> 647297301</t>
  </si>
  <si>
    <t xml:space="preserve"> 647297901</t>
  </si>
  <si>
    <t xml:space="preserve"> 647298201</t>
  </si>
  <si>
    <t xml:space="preserve"> 647301401</t>
  </si>
  <si>
    <t xml:space="preserve"> 647364401</t>
  </si>
  <si>
    <t xml:space="preserve"> 659775901</t>
  </si>
  <si>
    <t xml:space="preserve"> 666766901</t>
  </si>
  <si>
    <t xml:space="preserve"> 666768401</t>
  </si>
  <si>
    <t xml:space="preserve"> 666868701</t>
  </si>
  <si>
    <t xml:space="preserve"> 666869301</t>
  </si>
  <si>
    <t xml:space="preserve"> 666870001</t>
  </si>
  <si>
    <t xml:space="preserve"> 666870901</t>
  </si>
  <si>
    <t xml:space="preserve"> 666884001</t>
  </si>
  <si>
    <t xml:space="preserve"> 666912701</t>
  </si>
  <si>
    <t xml:space="preserve"> 675031401</t>
  </si>
  <si>
    <t xml:space="preserve"> 675031701</t>
  </si>
  <si>
    <t xml:space="preserve"> 675037401</t>
  </si>
  <si>
    <t xml:space="preserve"> 683288401</t>
  </si>
  <si>
    <t xml:space="preserve"> 703451301</t>
  </si>
  <si>
    <t xml:space="preserve"> 703447401</t>
  </si>
  <si>
    <t xml:space="preserve"> 692806801</t>
  </si>
  <si>
    <t xml:space="preserve"> 692829401</t>
  </si>
  <si>
    <t xml:space="preserve"> 702306301</t>
  </si>
  <si>
    <t xml:space="preserve"> 705255801</t>
  </si>
  <si>
    <t xml:space="preserve"> 705256001</t>
  </si>
  <si>
    <t xml:space="preserve"> 705292701</t>
  </si>
  <si>
    <t xml:space="preserve"> 705294301</t>
  </si>
  <si>
    <t xml:space="preserve"> 729351501</t>
  </si>
  <si>
    <t xml:space="preserve"> 729356101</t>
  </si>
  <si>
    <t xml:space="preserve"> 729357601</t>
  </si>
  <si>
    <t xml:space="preserve"> 735729601</t>
  </si>
  <si>
    <t xml:space="preserve"> 734064101</t>
  </si>
  <si>
    <t xml:space="preserve"> 734065101</t>
  </si>
  <si>
    <t xml:space="preserve"> 734053301</t>
  </si>
  <si>
    <t xml:space="preserve"> 505808701</t>
  </si>
  <si>
    <t xml:space="preserve"> 761310301</t>
  </si>
  <si>
    <t xml:space="preserve">         SMT15/02-SJ</t>
  </si>
  <si>
    <t>RCTO - REF CONTRATO SOJA P/SEMENTE</t>
  </si>
  <si>
    <t>48.875 SCS DE 40KG DE SMT</t>
  </si>
  <si>
    <t xml:space="preserve"> 763749701</t>
  </si>
  <si>
    <t xml:space="preserve">          CM15/28-MI</t>
  </si>
  <si>
    <t>ENTREGA NA CIAGRAM EM HUMAITA</t>
  </si>
  <si>
    <t xml:space="preserve"> 753145401</t>
  </si>
  <si>
    <t>REDE EMPREENDIMENTO HOTELEIRO LTDA - EPP</t>
  </si>
  <si>
    <t>ADTO REF. 01 DIÁRIA - FUNC. QUE ACOMPANHOU ATÉ PIAUI (SINISTRO)</t>
  </si>
  <si>
    <t xml:space="preserve"> 749757901</t>
  </si>
  <si>
    <t xml:space="preserve"> MANGUEIRA</t>
  </si>
  <si>
    <t>COMPLEMNTO DE COMPRA DE MANGUEIRA - US$ 350,00 PAGOS EM 11/08 E US$ 300,00 PAGOS HOJE 17/08</t>
  </si>
  <si>
    <t>DU PONT DO BRASIL S.A</t>
  </si>
  <si>
    <t>NORTOX S.A</t>
  </si>
  <si>
    <t xml:space="preserve">             9051316</t>
  </si>
  <si>
    <t xml:space="preserve"> 778312401</t>
  </si>
  <si>
    <t>PGTO - DESPESAS DE VIAGEM</t>
  </si>
  <si>
    <t>SORPACK COMERCIO ATACADISTA DE EMBALAGENS LTDA ME</t>
  </si>
  <si>
    <t>PGTO - ISS RETIDO DE TERCEIROS</t>
  </si>
  <si>
    <t>ISS RETIDO</t>
  </si>
  <si>
    <t>03-ARMAZEM CANDEIAS</t>
  </si>
  <si>
    <t>CONST., CASA DE MAQUINAS, 02 SILOS, MOEGA, BASE TULHA,SECADOR, FORNALHA E PRE-LIMPEZA</t>
  </si>
  <si>
    <t xml:space="preserve"> 772941401</t>
  </si>
  <si>
    <t xml:space="preserve">             9051329</t>
  </si>
  <si>
    <t xml:space="preserve"> 778314101</t>
  </si>
  <si>
    <t xml:space="preserve">             9051336</t>
  </si>
  <si>
    <t xml:space="preserve"> 777872201</t>
  </si>
  <si>
    <t xml:space="preserve">               30621</t>
  </si>
  <si>
    <t xml:space="preserve"> 778077201</t>
  </si>
  <si>
    <t xml:space="preserve">             9051335</t>
  </si>
  <si>
    <t xml:space="preserve"> 777869601</t>
  </si>
  <si>
    <t>CENTRAIS ELETRICAS DE RONDONIA</t>
  </si>
  <si>
    <t>AMARILDO A DE MATOS &amp; CIA LTDA EPP</t>
  </si>
  <si>
    <t>APEDIA  VEICULOS E PECAS LTDA</t>
  </si>
  <si>
    <t xml:space="preserve">                  84</t>
  </si>
  <si>
    <t>MILHO - CIAGRAM</t>
  </si>
  <si>
    <t xml:space="preserve"> 776403101</t>
  </si>
  <si>
    <t xml:space="preserve">                  81</t>
  </si>
  <si>
    <t xml:space="preserve"> 776391301</t>
  </si>
  <si>
    <t>ANDREMAQ MAQUINAS AGRICOLAS LTDA</t>
  </si>
  <si>
    <t xml:space="preserve">                  83</t>
  </si>
  <si>
    <t xml:space="preserve"> 776393101</t>
  </si>
  <si>
    <t xml:space="preserve">             9051328</t>
  </si>
  <si>
    <t xml:space="preserve"> 778317801</t>
  </si>
  <si>
    <t>CMA CONSULTORIA METODOS ASSESSORIA E MERCANTIL LTD</t>
  </si>
  <si>
    <t xml:space="preserve">                  86</t>
  </si>
  <si>
    <t xml:space="preserve"> 776405501</t>
  </si>
  <si>
    <t xml:space="preserve">             9051330</t>
  </si>
  <si>
    <t xml:space="preserve"> 778315901</t>
  </si>
  <si>
    <t xml:space="preserve">             4066141</t>
  </si>
  <si>
    <t xml:space="preserve"> 773923701</t>
  </si>
  <si>
    <t xml:space="preserve">             9051327</t>
  </si>
  <si>
    <t xml:space="preserve"> 778313401</t>
  </si>
  <si>
    <t xml:space="preserve"> 779933101</t>
  </si>
  <si>
    <t xml:space="preserve"> ADT 09/15</t>
  </si>
  <si>
    <t>ADTO REF. CERTIDÃO NEGATIVA NA PGE DE CLAIDES - SOLIC. PELO SR. MODESTO CONF. E-MAIL EM 18/09/2015</t>
  </si>
  <si>
    <t>1143466/15</t>
  </si>
  <si>
    <t>CCB 1143466/15 - VOLNEI - 01 TRATOR ESTEIRA JD 7501.</t>
  </si>
  <si>
    <t xml:space="preserve"> 789477701</t>
  </si>
  <si>
    <t xml:space="preserve"> 789478601</t>
  </si>
  <si>
    <t xml:space="preserve"> 789484001</t>
  </si>
  <si>
    <t xml:space="preserve"> 789485501</t>
  </si>
  <si>
    <t xml:space="preserve">NISSEY MOTORS LTDA </t>
  </si>
  <si>
    <t>2021558-4</t>
  </si>
  <si>
    <t>FINAME 1997716 - SISTEMA DE ARMAZENAGEM DE GRAOS</t>
  </si>
  <si>
    <t>TA738533A</t>
  </si>
  <si>
    <t>OPERAÇÃO TA738533A - CLAIDES - METROPOLITAN</t>
  </si>
  <si>
    <t xml:space="preserve"> 794361201</t>
  </si>
  <si>
    <t xml:space="preserve"> 794363001</t>
  </si>
  <si>
    <t xml:space="preserve"> 794364801</t>
  </si>
  <si>
    <t xml:space="preserve"> 794365401</t>
  </si>
  <si>
    <t>MOSAIC FERTILIZANTES DO BRASIL LTDA</t>
  </si>
  <si>
    <t>BAYER S/A</t>
  </si>
  <si>
    <t>CUSTO SERVICO</t>
  </si>
  <si>
    <t>BELMIR RAMBO</t>
  </si>
  <si>
    <t xml:space="preserve">  CONT2015</t>
  </si>
  <si>
    <t>ALUGUEL POR 12 MESES LIVRE DE ENERGIA - ESCRITÓRIO COMPRAS SAPEZAL</t>
  </si>
  <si>
    <t>POLI FILTRO IND E COM DE PEÇAS PARA AUTOS LTDA</t>
  </si>
  <si>
    <t xml:space="preserve"> 789478301</t>
  </si>
  <si>
    <t xml:space="preserve"> 789479801</t>
  </si>
  <si>
    <t xml:space="preserve"> 789483401</t>
  </si>
  <si>
    <t xml:space="preserve"> 789486101</t>
  </si>
  <si>
    <t xml:space="preserve"> 794358201</t>
  </si>
  <si>
    <t xml:space="preserve"> 794359101</t>
  </si>
  <si>
    <t xml:space="preserve"> 794362101</t>
  </si>
  <si>
    <t xml:space="preserve"> 794364501</t>
  </si>
  <si>
    <t>SERRA-SERVICO DE RECUPERACAO E REVISAO DE AERONAVE</t>
  </si>
  <si>
    <t>CUSTO FAZ JAQUELINE</t>
  </si>
  <si>
    <t xml:space="preserve">   01/2015</t>
  </si>
  <si>
    <t xml:space="preserve">                  88</t>
  </si>
  <si>
    <t>MILHO EM GRAOS CIAGRAM</t>
  </si>
  <si>
    <t xml:space="preserve"> 785011201</t>
  </si>
  <si>
    <t xml:space="preserve">ELETROTEL ELETRICIDADES E TELECOMUNICACOES LTDA </t>
  </si>
  <si>
    <t>ARYSTA LIFESCIENCE DO BRASIL IND.QUIM.E AGROP.LTDA</t>
  </si>
  <si>
    <t xml:space="preserve">               88338</t>
  </si>
  <si>
    <t>LORD 240 EC - BD 20LT</t>
  </si>
  <si>
    <t xml:space="preserve"> 783596401</t>
  </si>
  <si>
    <t xml:space="preserve">               92338</t>
  </si>
  <si>
    <t xml:space="preserve"> 783601501</t>
  </si>
  <si>
    <t>PGTO - SERV 3º CONSTRUÇÕES CEREJEIRAS</t>
  </si>
  <si>
    <t xml:space="preserve">     94151</t>
  </si>
  <si>
    <t>CAPATAZBR - 15.000 LTS</t>
  </si>
  <si>
    <t xml:space="preserve"> 807223601</t>
  </si>
  <si>
    <t xml:space="preserve"> 789477101</t>
  </si>
  <si>
    <t xml:space="preserve"> 789481301</t>
  </si>
  <si>
    <t xml:space="preserve"> 789482801</t>
  </si>
  <si>
    <t xml:space="preserve"> 789483701</t>
  </si>
  <si>
    <t xml:space="preserve"> 789484901</t>
  </si>
  <si>
    <t xml:space="preserve"> 789485201</t>
  </si>
  <si>
    <t xml:space="preserve"> 789485801</t>
  </si>
  <si>
    <t xml:space="preserve"> 789487001</t>
  </si>
  <si>
    <t xml:space="preserve"> 794358501</t>
  </si>
  <si>
    <t xml:space="preserve"> 794364201</t>
  </si>
  <si>
    <t xml:space="preserve"> 794366001</t>
  </si>
  <si>
    <t xml:space="preserve">               94338</t>
  </si>
  <si>
    <t xml:space="preserve"> 783613001</t>
  </si>
  <si>
    <t xml:space="preserve">      1247</t>
  </si>
  <si>
    <t>REF. A NF DE SEMENTE DE BRACHIARIA</t>
  </si>
  <si>
    <t xml:space="preserve"> 802858701</t>
  </si>
  <si>
    <t>7033/01</t>
  </si>
  <si>
    <t>PGTO JUROS FINANC  CCB 733/01 RABOBANK 22/10/2015 (PTAX 3,9104)</t>
  </si>
  <si>
    <t xml:space="preserve"> 808771801</t>
  </si>
  <si>
    <t xml:space="preserve">      7090</t>
  </si>
  <si>
    <t>TROCA POR SEMENTES</t>
  </si>
  <si>
    <t xml:space="preserve"> 802275701</t>
  </si>
  <si>
    <t>BRITO &amp; KORB LTDA EPP</t>
  </si>
  <si>
    <t xml:space="preserve"> 789480401</t>
  </si>
  <si>
    <t xml:space="preserve"> 789487901</t>
  </si>
  <si>
    <t xml:space="preserve"> 794361801</t>
  </si>
  <si>
    <t xml:space="preserve"> 794362401</t>
  </si>
  <si>
    <t xml:space="preserve"> 794363301</t>
  </si>
  <si>
    <t xml:space="preserve">                  87</t>
  </si>
  <si>
    <t xml:space="preserve"> 784987901</t>
  </si>
  <si>
    <t xml:space="preserve">               90338</t>
  </si>
  <si>
    <t xml:space="preserve"> 783606501</t>
  </si>
  <si>
    <t xml:space="preserve">FORTALEZA DISTRIBUIDORA DE MATERIAL DE CONSTRUCAO </t>
  </si>
  <si>
    <t xml:space="preserve"> 809316401</t>
  </si>
  <si>
    <t xml:space="preserve"> 789476801</t>
  </si>
  <si>
    <t xml:space="preserve"> 789478001</t>
  </si>
  <si>
    <t xml:space="preserve"> 789481901</t>
  </si>
  <si>
    <t xml:space="preserve"> 789482201</t>
  </si>
  <si>
    <t xml:space="preserve"> 789486401</t>
  </si>
  <si>
    <t xml:space="preserve"> 789487301</t>
  </si>
  <si>
    <t xml:space="preserve">                  89</t>
  </si>
  <si>
    <t xml:space="preserve"> 785017701</t>
  </si>
  <si>
    <t xml:space="preserve"> 794357601</t>
  </si>
  <si>
    <t xml:space="preserve"> 794357901</t>
  </si>
  <si>
    <t xml:space="preserve"> 794358801</t>
  </si>
  <si>
    <t xml:space="preserve"> 794360301</t>
  </si>
  <si>
    <t xml:space="preserve"> 794361501</t>
  </si>
  <si>
    <t xml:space="preserve"> 794362701</t>
  </si>
  <si>
    <t xml:space="preserve">               93338</t>
  </si>
  <si>
    <t xml:space="preserve"> 783571801</t>
  </si>
  <si>
    <t>VIPAL AUTO PECAS LTDA</t>
  </si>
  <si>
    <t xml:space="preserve">     94142</t>
  </si>
  <si>
    <t>CAPATAZBR  - 5.000 LTS</t>
  </si>
  <si>
    <t xml:space="preserve"> 807229801</t>
  </si>
  <si>
    <t xml:space="preserve">     94298</t>
  </si>
  <si>
    <t>DESAFIOBR - 2.500 KG</t>
  </si>
  <si>
    <t xml:space="preserve"> 807231301</t>
  </si>
  <si>
    <t xml:space="preserve"> 789483101</t>
  </si>
  <si>
    <t xml:space="preserve"> 789484601</t>
  </si>
  <si>
    <t xml:space="preserve"> 789486701</t>
  </si>
  <si>
    <t xml:space="preserve"> 789487601</t>
  </si>
  <si>
    <t xml:space="preserve"> 789488401</t>
  </si>
  <si>
    <t xml:space="preserve"> 794360001</t>
  </si>
  <si>
    <t xml:space="preserve"> 794366301</t>
  </si>
  <si>
    <t>NUFARM INDUSTRIA QUIMICA E FARMACEUTICA S.A</t>
  </si>
  <si>
    <t xml:space="preserve"> 300014529</t>
  </si>
  <si>
    <t>SUMYZIN 500</t>
  </si>
  <si>
    <t xml:space="preserve"> 801074101</t>
  </si>
  <si>
    <t xml:space="preserve"> 809316601</t>
  </si>
  <si>
    <t xml:space="preserve"> 807227101</t>
  </si>
  <si>
    <t xml:space="preserve"> 789476501</t>
  </si>
  <si>
    <t xml:space="preserve"> 789478901</t>
  </si>
  <si>
    <t xml:space="preserve"> 789479201</t>
  </si>
  <si>
    <t xml:space="preserve"> 789479501</t>
  </si>
  <si>
    <t xml:space="preserve"> 789480701</t>
  </si>
  <si>
    <t xml:space="preserve"> 789481601</t>
  </si>
  <si>
    <t xml:space="preserve"> 789482501</t>
  </si>
  <si>
    <t>DOW AGROSCIENCES INDUSTRIAL LTDA</t>
  </si>
  <si>
    <t xml:space="preserve"> 794359401</t>
  </si>
  <si>
    <t xml:space="preserve"> 794365101</t>
  </si>
  <si>
    <t xml:space="preserve"> 794365701</t>
  </si>
  <si>
    <t xml:space="preserve"> 794369701</t>
  </si>
  <si>
    <t xml:space="preserve">               91338</t>
  </si>
  <si>
    <t xml:space="preserve"> 783609801</t>
  </si>
  <si>
    <t>PGTO CAPITAL FINANC  CCB 733/01 RABOBANK 22/10/2015 (PTAX 3,9104)</t>
  </si>
  <si>
    <t xml:space="preserve"> 808770001</t>
  </si>
  <si>
    <t xml:space="preserve">                  16</t>
  </si>
  <si>
    <t>PLANTIO EUCALIPTOS SEDE CONF SAUDADES - PRORROGADO - CONF. FABIANO</t>
  </si>
  <si>
    <t xml:space="preserve"> 789477401</t>
  </si>
  <si>
    <t xml:space="preserve"> 789480101</t>
  </si>
  <si>
    <t xml:space="preserve"> 789481001</t>
  </si>
  <si>
    <t xml:space="preserve"> 789484301</t>
  </si>
  <si>
    <t xml:space="preserve"> 794359701</t>
  </si>
  <si>
    <t xml:space="preserve"> 794363601</t>
  </si>
  <si>
    <t xml:space="preserve"> 794363901</t>
  </si>
  <si>
    <t xml:space="preserve">               89338</t>
  </si>
  <si>
    <t xml:space="preserve"> 783579801</t>
  </si>
  <si>
    <t xml:space="preserve">               95338</t>
  </si>
  <si>
    <t xml:space="preserve"> 783614601</t>
  </si>
  <si>
    <t>CUSTO FRETE COMBUSTIVEL</t>
  </si>
  <si>
    <t xml:space="preserve"> 791643801</t>
  </si>
  <si>
    <t xml:space="preserve">          CM16/03-MI</t>
  </si>
  <si>
    <t>100.000 SCS A R$ 19,00</t>
  </si>
  <si>
    <t xml:space="preserve"> 791645901</t>
  </si>
  <si>
    <t xml:space="preserve">          CM16/07-MI</t>
  </si>
  <si>
    <t>100.000 SCS A R$ 21,00</t>
  </si>
  <si>
    <t xml:space="preserve"> 791604601</t>
  </si>
  <si>
    <t xml:space="preserve">          CM16/02-MI</t>
  </si>
  <si>
    <t>200.000 SCS A R$ 19,00</t>
  </si>
  <si>
    <t xml:space="preserve"> 791615501</t>
  </si>
  <si>
    <t xml:space="preserve">          CM16/05-MI</t>
  </si>
  <si>
    <t>300.000 SCS A R$ 20,50</t>
  </si>
  <si>
    <t>COOL SEED IND.E COM. DE EQUIP.  AGRICOLAS LTDA</t>
  </si>
  <si>
    <t xml:space="preserve"> 791649001</t>
  </si>
  <si>
    <t xml:space="preserve">          CM16/04-MI</t>
  </si>
  <si>
    <t xml:space="preserve"> 791644301</t>
  </si>
  <si>
    <t xml:space="preserve"> 816908701</t>
  </si>
  <si>
    <t xml:space="preserve">          CM15/32-MI</t>
  </si>
  <si>
    <t>ULTIMO CARREGAMENTO - 41 SCS</t>
  </si>
  <si>
    <t xml:space="preserve"> 791651801</t>
  </si>
  <si>
    <t xml:space="preserve"> 791600101</t>
  </si>
  <si>
    <t xml:space="preserve">          CM16/01-MI</t>
  </si>
  <si>
    <t xml:space="preserve"> 791606701</t>
  </si>
  <si>
    <t xml:space="preserve"> 791173201</t>
  </si>
  <si>
    <t xml:space="preserve">          CM16/03-SJ</t>
  </si>
  <si>
    <t>50.000 SCS A R$ 64,00</t>
  </si>
  <si>
    <t>SOLAE DO BRASIL INDU. E COMERCIO DE ALIMENTOS LTDA</t>
  </si>
  <si>
    <t xml:space="preserve">          CM16/04-SJ</t>
  </si>
  <si>
    <t>133.333 SCS A UU$ 18,60</t>
  </si>
  <si>
    <t xml:space="preserve"> 791645401</t>
  </si>
  <si>
    <t xml:space="preserve"> 791168401</t>
  </si>
  <si>
    <t xml:space="preserve"> 802294301</t>
  </si>
  <si>
    <t>REEMB DESP</t>
  </si>
  <si>
    <t>REEMBOLSO DE DESPESAS CONFORME E-MAIL SOUZA EM 13/10</t>
  </si>
  <si>
    <t xml:space="preserve"> 791602701</t>
  </si>
  <si>
    <t xml:space="preserve"> 791174601</t>
  </si>
  <si>
    <t xml:space="preserve"> 791661801</t>
  </si>
  <si>
    <t xml:space="preserve">          CM16/06-MI</t>
  </si>
  <si>
    <t xml:space="preserve"> 802151501</t>
  </si>
  <si>
    <t>CM15/10-MI C</t>
  </si>
  <si>
    <t>RCTO - VENDA DE PRODUTOS AGRICOLAS</t>
  </si>
  <si>
    <t>COMPLEMENTO CONTRATO CM15/10-MI - 404.420 KG.</t>
  </si>
  <si>
    <t xml:space="preserve"> 784094501</t>
  </si>
  <si>
    <t>15.000 SC R$ 75,00</t>
  </si>
  <si>
    <t xml:space="preserve"> 791603801</t>
  </si>
  <si>
    <t xml:space="preserve"> 791659501</t>
  </si>
  <si>
    <t>ADIANTAMENTO DE VIAGENS</t>
  </si>
  <si>
    <t xml:space="preserve"> 784092601</t>
  </si>
  <si>
    <t xml:space="preserve">         SMT15/01-SJ</t>
  </si>
  <si>
    <t>13.334 SCS A R$ 75,00</t>
  </si>
  <si>
    <t>Frete Venda de Algodão em Pluma</t>
  </si>
  <si>
    <t>VALOR</t>
  </si>
  <si>
    <t xml:space="preserve">PGTO - AQUISIÇÃO DE IMOVEIS </t>
  </si>
  <si>
    <t xml:space="preserve">            912077-1</t>
  </si>
  <si>
    <t>OI S.A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</si>
  <si>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</si>
  <si>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</si>
  <si>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</si>
  <si>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>PGTO - ARRENDAMENTO DE TERRAS P/LAVOURA</t>
  </si>
  <si>
    <t>CIMENTO</t>
  </si>
  <si>
    <t xml:space="preserve">    178942</t>
  </si>
  <si>
    <t>PEDIDO ANTERIOR NO SISTEMA EM NOME DE CROPFIELD</t>
  </si>
  <si>
    <t xml:space="preserve"> 831532301</t>
  </si>
  <si>
    <t>PRÓ-LABORE ANO 2016</t>
  </si>
  <si>
    <t xml:space="preserve"> 855527801</t>
  </si>
  <si>
    <t xml:space="preserve"> 855528601</t>
  </si>
  <si>
    <t xml:space="preserve"> 855529001</t>
  </si>
  <si>
    <t>CONTRATO 1</t>
  </si>
  <si>
    <t>PGTO - CONSTRUÇÕES PORTO CIAGRAM</t>
  </si>
  <si>
    <t>CONSTRUÇÃO PARTE PORTO EXPORTAÇÃO CIAGRAM EM HUMAITA-AM</t>
  </si>
  <si>
    <t xml:space="preserve">E.M.PUERTA - ME </t>
  </si>
  <si>
    <t>CONT SILO PVH</t>
  </si>
  <si>
    <t>MONTAGEM DE 02 SILOS, 1 SECADOR, PRÉ-LIMPEZA E OUTROS. PGTO CONFORME ANDAMENTO DA OBRA</t>
  </si>
  <si>
    <t>CONT SILO CEREJEIRAS</t>
  </si>
  <si>
    <t>MONTAGEM DE 2 SILOS NO ARMAZÉM DE CEREJEIRAS - PGTO CONF. ANDAMENTO DA OBRA.</t>
  </si>
  <si>
    <t xml:space="preserve"> 843823001</t>
  </si>
  <si>
    <t>CCB2025720</t>
  </si>
  <si>
    <t>1997716-SISTEMA DE ARMAZENAGEM DE GRAOS/CASP</t>
  </si>
  <si>
    <t xml:space="preserve"> 845504401</t>
  </si>
  <si>
    <t xml:space="preserve"> 845505601</t>
  </si>
  <si>
    <t>CUSTO 01237</t>
  </si>
  <si>
    <t xml:space="preserve"> 842255401</t>
  </si>
  <si>
    <t xml:space="preserve">      2016</t>
  </si>
  <si>
    <t>MENSALIDADE HONORÁRIOS 2016</t>
  </si>
  <si>
    <t xml:space="preserve"> 858254601</t>
  </si>
  <si>
    <t xml:space="preserve"> 858255601</t>
  </si>
  <si>
    <t>2016-TORRE</t>
  </si>
  <si>
    <t>ALUGUEL LOCAL INSTALAÇÃO DA TORRE FERNANDES - ANO 2016 - 90% DO SALÁRIO MÍNIMO</t>
  </si>
  <si>
    <t xml:space="preserve">               94295</t>
  </si>
  <si>
    <t xml:space="preserve">    178950</t>
  </si>
  <si>
    <t>COMPLEX BAGUAL</t>
  </si>
  <si>
    <t xml:space="preserve"> 832545801</t>
  </si>
  <si>
    <t>BOASAFRA COMERCIO E REPRESENTACOES LTDA</t>
  </si>
  <si>
    <t xml:space="preserve"> 855528401</t>
  </si>
  <si>
    <t>BEZ BATTI E MACHADO LTDA</t>
  </si>
  <si>
    <t xml:space="preserve">               22246</t>
  </si>
  <si>
    <t>CUSTO PV - FAZ. PANTANAL</t>
  </si>
  <si>
    <t xml:space="preserve"> 843810401</t>
  </si>
  <si>
    <t>1063151200</t>
  </si>
  <si>
    <t>CCE/ITAU N. 106315120000400 - CLAIDES</t>
  </si>
  <si>
    <t xml:space="preserve"> 851236401</t>
  </si>
  <si>
    <t xml:space="preserve"> 845505001</t>
  </si>
  <si>
    <t xml:space="preserve"> 845507401</t>
  </si>
  <si>
    <t>ICCAP IMPLEMENTOS RODOVIARIOS LTDA</t>
  </si>
  <si>
    <t xml:space="preserve"> 842254201</t>
  </si>
  <si>
    <t xml:space="preserve"> 842255001</t>
  </si>
  <si>
    <t xml:space="preserve"> 858287501</t>
  </si>
  <si>
    <t>CEREJEIRAS COMERCIO DE FERRAGENS LTDA - EPP</t>
  </si>
  <si>
    <t>CUSTO 00557</t>
  </si>
  <si>
    <t xml:space="preserve"> 855528201</t>
  </si>
  <si>
    <t>TOLEDO DO BRASIL INDUSTRIA DE BALANÇAS LTDA</t>
  </si>
  <si>
    <t>ONEVAN HEREDIA - ME</t>
  </si>
  <si>
    <t>MACROSEEDS INDUSTRIA E COMERCIO DE INSUMOS AGRICOL</t>
  </si>
  <si>
    <t xml:space="preserve">              905001</t>
  </si>
  <si>
    <t xml:space="preserve"> 845019801</t>
  </si>
  <si>
    <t xml:space="preserve"> 845504101</t>
  </si>
  <si>
    <t xml:space="preserve"> 845506201</t>
  </si>
  <si>
    <t xml:space="preserve"> 845506501</t>
  </si>
  <si>
    <t xml:space="preserve">    178952</t>
  </si>
  <si>
    <t xml:space="preserve"> 832547501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</si>
  <si>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</si>
  <si>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</si>
  <si>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</si>
  <si>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</si>
  <si>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 855528001</t>
  </si>
  <si>
    <t xml:space="preserve">          CCB2025720</t>
  </si>
  <si>
    <t xml:space="preserve"> 845503801</t>
  </si>
  <si>
    <t xml:space="preserve"> 845505301</t>
  </si>
  <si>
    <t xml:space="preserve"> 845505901</t>
  </si>
  <si>
    <t xml:space="preserve"> 842255801</t>
  </si>
  <si>
    <t xml:space="preserve"> 858254801</t>
  </si>
  <si>
    <t xml:space="preserve"> 858286901</t>
  </si>
  <si>
    <t xml:space="preserve"> 832385401</t>
  </si>
  <si>
    <t xml:space="preserve"> 832384101</t>
  </si>
  <si>
    <t xml:space="preserve">IRMAOS RIBEIRO COMERCIO DE EMBALAGENS LTDA - EPP </t>
  </si>
  <si>
    <t xml:space="preserve"> 855528801</t>
  </si>
  <si>
    <t xml:space="preserve"> 845506801</t>
  </si>
  <si>
    <t xml:space="preserve"> 858255001</t>
  </si>
  <si>
    <t xml:space="preserve"> 858255401</t>
  </si>
  <si>
    <t>J. D. MATOS DE ABREU - EPP</t>
  </si>
  <si>
    <t xml:space="preserve">                 203</t>
  </si>
  <si>
    <t xml:space="preserve">           9051350-1</t>
  </si>
  <si>
    <t xml:space="preserve">    178945</t>
  </si>
  <si>
    <t xml:space="preserve"> 831510401</t>
  </si>
  <si>
    <t>PÇ COLHEITADEIRA</t>
  </si>
  <si>
    <t xml:space="preserve">OLENINA G. DE SA </t>
  </si>
  <si>
    <t>PÇ TRATOR</t>
  </si>
  <si>
    <t xml:space="preserve"> 843800301</t>
  </si>
  <si>
    <t xml:space="preserve"> 845503501</t>
  </si>
  <si>
    <t xml:space="preserve"> 845504701</t>
  </si>
  <si>
    <t xml:space="preserve"> 845507101</t>
  </si>
  <si>
    <t>CUSTO SERVIÇO</t>
  </si>
  <si>
    <t xml:space="preserve"> 858286501</t>
  </si>
  <si>
    <t xml:space="preserve"> 858286701</t>
  </si>
  <si>
    <t xml:space="preserve"> 858287101</t>
  </si>
  <si>
    <t>KAIROS COMERCIO DE PECAS E LUBRIFICANTE LTDA</t>
  </si>
  <si>
    <t xml:space="preserve">    178943</t>
  </si>
  <si>
    <t xml:space="preserve"> 831521401</t>
  </si>
  <si>
    <t xml:space="preserve">    178941</t>
  </si>
  <si>
    <t xml:space="preserve"> 831538001</t>
  </si>
  <si>
    <t>CUSTO ESCRITORIO COMPRAS</t>
  </si>
  <si>
    <t>PGTO - SERV 3º CONSTRUÇÕES CAMPOS JULIO</t>
  </si>
  <si>
    <t>REIPAR COMERCIO DE PARAFUSOS E FERRAGENS LTDA -ME</t>
  </si>
  <si>
    <t xml:space="preserve">          1063151200</t>
  </si>
  <si>
    <t xml:space="preserve"> 851301901</t>
  </si>
  <si>
    <t xml:space="preserve">           9051350-2</t>
  </si>
  <si>
    <t xml:space="preserve">    178951</t>
  </si>
  <si>
    <t xml:space="preserve"> 832550601</t>
  </si>
  <si>
    <t>PÇ PLANTADEIRA</t>
  </si>
  <si>
    <t>CUSTO FAZ. PANTANAL</t>
  </si>
  <si>
    <t xml:space="preserve">              912077</t>
  </si>
  <si>
    <t xml:space="preserve"> 849108901</t>
  </si>
  <si>
    <t xml:space="preserve"> 851298701</t>
  </si>
  <si>
    <t xml:space="preserve"> 842253801</t>
  </si>
  <si>
    <t xml:space="preserve"> 842254601</t>
  </si>
  <si>
    <t xml:space="preserve"> 858255201</t>
  </si>
  <si>
    <t xml:space="preserve"> 858287301</t>
  </si>
  <si>
    <t xml:space="preserve"> 858029201</t>
  </si>
  <si>
    <t>ADTO ACERT</t>
  </si>
  <si>
    <t>ADTO REF. NFS VENCIDAS QUE NÃO ESTAVAM NO SISTEMA - ACERTO EM 21/12</t>
  </si>
  <si>
    <t xml:space="preserve"> CASP ADTO</t>
  </si>
  <si>
    <t xml:space="preserve"> 729044301</t>
  </si>
  <si>
    <t>ADTO REF. PARC. 3/10 AQUISIÇÃO DE SISTEMA DE SILO  - ARMAZÉM CANDEIAS DO JAMARI</t>
  </si>
  <si>
    <t xml:space="preserve"> 831297001</t>
  </si>
  <si>
    <t xml:space="preserve">            CAR16/02</t>
  </si>
  <si>
    <t>750 TONS A R$ 380,00</t>
  </si>
  <si>
    <t xml:space="preserve"> 829064701</t>
  </si>
  <si>
    <t xml:space="preserve">         AG-15959/10</t>
  </si>
  <si>
    <t>AG-15959/10</t>
  </si>
  <si>
    <t>ACERTO DE SMT</t>
  </si>
  <si>
    <t xml:space="preserve"> 821533801</t>
  </si>
  <si>
    <t>GUILHERME ERSE MOREIRA MENDES</t>
  </si>
  <si>
    <t xml:space="preserve">         CM15/05-ARZ</t>
  </si>
  <si>
    <t>R$ 135,00 POR SACA</t>
  </si>
  <si>
    <t xml:space="preserve">VENDA DE UMA PLANTADEIRA JD PATRIMONIO 000671 ANO 2012 </t>
  </si>
  <si>
    <t xml:space="preserve"> 841962701</t>
  </si>
  <si>
    <t>AGROPECUARIA ITAUNA LTDA</t>
  </si>
  <si>
    <t xml:space="preserve">            15/06-SJ</t>
  </si>
  <si>
    <t>10 BAG 8490</t>
  </si>
  <si>
    <t>ADTO 11/20</t>
  </si>
  <si>
    <t xml:space="preserve"> 856691901</t>
  </si>
  <si>
    <t>FIRMADO EM 20/05/2015- ALTERAÇÃO DATA A PEDIDO DA CONTABILIDADE</t>
  </si>
  <si>
    <t>DEVOLUCAO DE ADIANTAMENTO A FORNECEDORES</t>
  </si>
  <si>
    <t xml:space="preserve">ADIANTAMENTO DE VIAGENS </t>
  </si>
  <si>
    <t xml:space="preserve"> 841501201</t>
  </si>
  <si>
    <t>REEMB 11/2</t>
  </si>
  <si>
    <t>ADTO REF. REEMBOLSO DE TAXAS, PEDIDOS E IMPOSTOS - PARCERIA SMT - CONF. E-MAIL 03/11.</t>
  </si>
  <si>
    <t xml:space="preserve"> 823934901</t>
  </si>
  <si>
    <t>ADTO PGTO REMANESCENTE DAS 43.370 SCS - R$ 15,00 POR SACA - JÁ FORAM PAGOS R$ 496.950,00 CONF. E-MAIL JULIANA EM 03/11</t>
  </si>
  <si>
    <t xml:space="preserve"> 836117701</t>
  </si>
  <si>
    <t>SUMMER TOUR VIAGENS E EVENTOS LTDA - ME</t>
  </si>
  <si>
    <t>CHALANA/20</t>
  </si>
  <si>
    <t>ADTO. REF. ENTRADA DA CHALANA 2016 - A SER DESCONTADO DOS FUNCIONÁRIOS.</t>
  </si>
  <si>
    <t xml:space="preserve"> 852273501</t>
  </si>
  <si>
    <t>CLAUDEIR ESTENIO VIANA PAES</t>
  </si>
  <si>
    <t>111,5 SC X R$ 100,00 E 423,5 SC X R$ 90,00</t>
  </si>
  <si>
    <t xml:space="preserve"> 844219001</t>
  </si>
  <si>
    <t>ALCINDO PEDRO TESTON</t>
  </si>
  <si>
    <t xml:space="preserve">         CM15/07-ARZ</t>
  </si>
  <si>
    <t>RECEBER DA CENTRAL AGRICOLA</t>
  </si>
  <si>
    <t xml:space="preserve"> 840805401</t>
  </si>
  <si>
    <t>FABIANO COUTINHO ZANOTTI</t>
  </si>
  <si>
    <t xml:space="preserve">ADTO CABO </t>
  </si>
  <si>
    <t>ADTO REF. COMPRA DE CABO EDL - FORNECEDOR FICOU DE EMITIR NF R$ 2.000,00 + R$ 10.000,00 EM JANEIRO/2016</t>
  </si>
  <si>
    <t xml:space="preserve"> 830847601</t>
  </si>
  <si>
    <t>LUIZA CAROLINA ARTMANN</t>
  </si>
  <si>
    <t>ADTO SEVID</t>
  </si>
  <si>
    <t>ADTO REF 50% CONT. SEVIDÃO AMBIENTAL PERPÉTUA 125,7445 HA MAT. 6798 CEREJEIRAS/RO</t>
  </si>
  <si>
    <t xml:space="preserve"> 839798501</t>
  </si>
  <si>
    <t xml:space="preserve"> 841501801</t>
  </si>
  <si>
    <t xml:space="preserve"> 856692601</t>
  </si>
  <si>
    <t xml:space="preserve">               30622</t>
  </si>
  <si>
    <t>Premios e Certificacoes</t>
  </si>
  <si>
    <t>CUSTO CIAGRAM</t>
  </si>
  <si>
    <t>POLITECNICA COMERCIAL ELETRICA LTDA</t>
  </si>
  <si>
    <t>PALMIRO MIRANDA</t>
  </si>
  <si>
    <t xml:space="preserve">  ANO 2016</t>
  </si>
  <si>
    <t>SERVIÇO DE VIGILÂNCIA - CASA VOLNEI EM COMODORO - REF. ANO/2016</t>
  </si>
  <si>
    <t xml:space="preserve"> 866939801</t>
  </si>
  <si>
    <t>AGUILERA &amp; CIA LTDA</t>
  </si>
  <si>
    <t>CUSTO CONSTRUÇÃO CIAGRAM - CONTRATO "MATERIAIS"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</si>
  <si>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</si>
  <si>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</si>
  <si>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</si>
  <si>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</si>
  <si>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</si>
  <si>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</si>
  <si>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</si>
  <si>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</si>
  <si>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</si>
  <si>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CUSTO SECADOR</t>
  </si>
  <si>
    <t>DEP. VENENO</t>
  </si>
  <si>
    <t>VIGILÂNCIA NO DEPÓSITO DE VENENO - FAZ. SAUDADES - AUT. POR FABIANO</t>
  </si>
  <si>
    <t xml:space="preserve"> 862945701</t>
  </si>
  <si>
    <t xml:space="preserve">     17468</t>
  </si>
  <si>
    <t>AUTO SUECO BRASIL CONCESSIONARIA DE VEICULOS LTDA</t>
  </si>
  <si>
    <t xml:space="preserve">           2021558-4</t>
  </si>
  <si>
    <t xml:space="preserve"> 865310001</t>
  </si>
  <si>
    <t xml:space="preserve"> 865310301</t>
  </si>
  <si>
    <t xml:space="preserve">DIRCEU BORGES DE OLIVEIRA REFRIGERACAO - ME </t>
  </si>
  <si>
    <t xml:space="preserve">  REC 2016</t>
  </si>
  <si>
    <t>SERVICOS DIVERSOS EM CUIABÁ - ANO 2016</t>
  </si>
  <si>
    <t xml:space="preserve"> 863161601</t>
  </si>
  <si>
    <t>RELETRON MAQUINAS EQUIP. DE REFRIGERACAO</t>
  </si>
  <si>
    <t xml:space="preserve">WM COMERCIO DE LUBRIFICANTES LTDA </t>
  </si>
  <si>
    <t>PRÓ-LABORE VINICIUS - ANO 2016</t>
  </si>
  <si>
    <t xml:space="preserve"> 865390201</t>
  </si>
  <si>
    <t>CARIMAQ COMERCIO DE PECAS PARA TRATORES LTDA - ME</t>
  </si>
  <si>
    <t xml:space="preserve">OTI BRASIL TRANSPORTES LTDA </t>
  </si>
  <si>
    <t>FUCK DISTR. DE AUTO PECAS LTDA</t>
  </si>
  <si>
    <t xml:space="preserve">GASTO  PECAS  PLANTIO  JK  </t>
  </si>
  <si>
    <t>MENDES &amp; CAMPOS LTDA</t>
  </si>
  <si>
    <t>ALUG ARIQ. 2016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</si>
  <si>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</si>
  <si>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</si>
  <si>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</si>
  <si>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</si>
  <si>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</si>
  <si>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</si>
  <si>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</si>
  <si>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COMPRAS  CANTINA</t>
  </si>
  <si>
    <t>BASEI &amp; BASEI LTDA</t>
  </si>
  <si>
    <t>LABORDIESEL LAB. DE BOMBAS DIESEL VILHENA LTDA</t>
  </si>
  <si>
    <t>240159 CIAGRAM</t>
  </si>
  <si>
    <t>COMPRA DE BALANÇAS PARA CIAGRAM - CONF. E-MAIL SOUZA EM 29/01/2016.</t>
  </si>
  <si>
    <t xml:space="preserve"> 883256301</t>
  </si>
  <si>
    <t>240160 CIAGRAM</t>
  </si>
  <si>
    <t>COMPRA DE BALANÇA PARA CIAGRAM - CONF. E-MAIL SOUZA EM 29/01/2016.</t>
  </si>
  <si>
    <t>CONT CIAGRAM</t>
  </si>
  <si>
    <t>ESTRUTURA METÁLICA PORTO CIAGRAM - PILARES, COBERTURA E FECHAMENTO DOS OITÕES</t>
  </si>
  <si>
    <t xml:space="preserve"> 880877101</t>
  </si>
  <si>
    <t>ELETROMAR MOVEIS E ELETRODOMESTICOS LTDA</t>
  </si>
  <si>
    <t xml:space="preserve"> 866939001</t>
  </si>
  <si>
    <t xml:space="preserve"> 864943901</t>
  </si>
  <si>
    <t>KARINY MOTOS LTDA - EPP</t>
  </si>
  <si>
    <t>FERRAGENS NEGRAO COMERCIO LTDA</t>
  </si>
  <si>
    <t xml:space="preserve">               16153</t>
  </si>
  <si>
    <t>SEMENTE</t>
  </si>
  <si>
    <t xml:space="preserve"> 872550501</t>
  </si>
  <si>
    <t xml:space="preserve"> 862939501</t>
  </si>
  <si>
    <t>PRÓ-LABORE VOLNEI - ANO 2016</t>
  </si>
  <si>
    <t xml:space="preserve"> 865397001</t>
  </si>
  <si>
    <t xml:space="preserve"> 862945901</t>
  </si>
  <si>
    <t xml:space="preserve"> 865309401</t>
  </si>
  <si>
    <t xml:space="preserve"> 865311501</t>
  </si>
  <si>
    <t xml:space="preserve">                6410</t>
  </si>
  <si>
    <t>MARIA FATIMA SALVADOR DE GODOY</t>
  </si>
  <si>
    <t>PGTO - BRINDES E DOACOES</t>
  </si>
  <si>
    <t>PGTO DOAÇÕES</t>
  </si>
  <si>
    <t xml:space="preserve"> 863179501</t>
  </si>
  <si>
    <t>PIB COMERCIO DE MATERIAIS PARA CONSTRUCAO EIRELI</t>
  </si>
  <si>
    <t>MILLANO DISTRIBUIDORA DE AUTO PECAS LTDA</t>
  </si>
  <si>
    <t xml:space="preserve">J.J. COM E IMPORTACAO DE PECAS, ACES SERVICO LTDA </t>
  </si>
  <si>
    <t>PRÓ-LABORE CLAIDES - ANO 2016</t>
  </si>
  <si>
    <t xml:space="preserve"> 865388701</t>
  </si>
  <si>
    <t>ROTTA &amp; ROTTA LTDA</t>
  </si>
  <si>
    <t>ALT BRASIL - ADM DE LOGISTICA EM TRANSP. LTDA</t>
  </si>
  <si>
    <t xml:space="preserve"> 883251101</t>
  </si>
  <si>
    <t xml:space="preserve"> 883256501</t>
  </si>
  <si>
    <t>A.O.GOTARDO E CIA LTDA</t>
  </si>
  <si>
    <t xml:space="preserve"> 880876901</t>
  </si>
  <si>
    <t>MARCOS VALOTA ME</t>
  </si>
  <si>
    <t xml:space="preserve">ATACADAO S.A. </t>
  </si>
  <si>
    <t xml:space="preserve"> 862935601</t>
  </si>
  <si>
    <t xml:space="preserve"> 862935801</t>
  </si>
  <si>
    <t xml:space="preserve"> 862940301</t>
  </si>
  <si>
    <t>OXIGENIO CUIABA LTDA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</si>
  <si>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</si>
  <si>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</si>
  <si>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</si>
  <si>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</si>
  <si>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</si>
  <si>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865387501</t>
  </si>
  <si>
    <t xml:space="preserve"> 865388501</t>
  </si>
  <si>
    <t xml:space="preserve"> 865388901</t>
  </si>
  <si>
    <t xml:space="preserve"> 865391001</t>
  </si>
  <si>
    <t xml:space="preserve"> 879222001</t>
  </si>
  <si>
    <t xml:space="preserve"> 879355301</t>
  </si>
  <si>
    <t xml:space="preserve"> 883251501</t>
  </si>
  <si>
    <t xml:space="preserve"> 883255701</t>
  </si>
  <si>
    <t>GRAFICA E EDITORA EXPRESS LTDA</t>
  </si>
  <si>
    <t>FMC QUIMICA DO BRASIL LTDA</t>
  </si>
  <si>
    <t xml:space="preserve">            57080254</t>
  </si>
  <si>
    <t xml:space="preserve"> 883041401</t>
  </si>
  <si>
    <t xml:space="preserve"> 866939201</t>
  </si>
  <si>
    <t xml:space="preserve"> 864943001</t>
  </si>
  <si>
    <t xml:space="preserve"> 864943201</t>
  </si>
  <si>
    <t xml:space="preserve"> 865396401</t>
  </si>
  <si>
    <t xml:space="preserve"> 865397201</t>
  </si>
  <si>
    <t xml:space="preserve"> 865311201</t>
  </si>
  <si>
    <t xml:space="preserve"> 863161201</t>
  </si>
  <si>
    <t xml:space="preserve">                2257</t>
  </si>
  <si>
    <t>COMBUSTIVEL CIAGRAM - PAGO PELO SR. TAKUARA DIA 14/01/2016</t>
  </si>
  <si>
    <t xml:space="preserve"> 869666301</t>
  </si>
  <si>
    <t xml:space="preserve"> 865387901</t>
  </si>
  <si>
    <t xml:space="preserve"> 865391201</t>
  </si>
  <si>
    <t xml:space="preserve"> 879221601</t>
  </si>
  <si>
    <t xml:space="preserve"> 879354901</t>
  </si>
  <si>
    <t>ANO 2016 MATERIAL</t>
  </si>
  <si>
    <t>MATERIAL REF. CURSO DE INGLES DA SCHEILA - REF. ANO 2016</t>
  </si>
  <si>
    <t xml:space="preserve">USO EM CAMINHÃO </t>
  </si>
  <si>
    <t xml:space="preserve"> 864944101</t>
  </si>
  <si>
    <t xml:space="preserve"> 862940101</t>
  </si>
  <si>
    <t xml:space="preserve"> 862940501</t>
  </si>
  <si>
    <t xml:space="preserve"> 865391401</t>
  </si>
  <si>
    <t xml:space="preserve">CANDEIAS AUTO POSTO LTDA </t>
  </si>
  <si>
    <t xml:space="preserve"> 863179901</t>
  </si>
  <si>
    <t xml:space="preserve"> 865390401</t>
  </si>
  <si>
    <t xml:space="preserve"> 865390801</t>
  </si>
  <si>
    <t>MAXI CASE MAQUINAS LTDA</t>
  </si>
  <si>
    <t xml:space="preserve"> 879222201</t>
  </si>
  <si>
    <t xml:space="preserve"> 879355501</t>
  </si>
  <si>
    <t xml:space="preserve"> 883255901</t>
  </si>
  <si>
    <t xml:space="preserve"> 883256101</t>
  </si>
  <si>
    <t>ROMANI COMERCIO DE MATERIAIS PARA CONSTRUÇÃO LTDA</t>
  </si>
  <si>
    <t xml:space="preserve"> 880877301</t>
  </si>
  <si>
    <t xml:space="preserve">               22351</t>
  </si>
  <si>
    <t xml:space="preserve">GASTO  P0ECAS  NISSEY </t>
  </si>
  <si>
    <t xml:space="preserve"> 864374201</t>
  </si>
  <si>
    <t xml:space="preserve"> 866940001</t>
  </si>
  <si>
    <t xml:space="preserve">               22425</t>
  </si>
  <si>
    <t xml:space="preserve"> 864596601</t>
  </si>
  <si>
    <t xml:space="preserve"> 862936201</t>
  </si>
  <si>
    <t xml:space="preserve"> 862936601</t>
  </si>
  <si>
    <t xml:space="preserve"> 865396201</t>
  </si>
  <si>
    <t xml:space="preserve"> 865396601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</si>
  <si>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</si>
  <si>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</si>
  <si>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</si>
  <si>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</si>
  <si>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              80077</t>
  </si>
  <si>
    <t xml:space="preserve"> 871423701</t>
  </si>
  <si>
    <t>CUSTO OFICINA</t>
  </si>
  <si>
    <t xml:space="preserve">               22030</t>
  </si>
  <si>
    <t xml:space="preserve">GASTO  PECAS  NOTA  PENDENTE  </t>
  </si>
  <si>
    <t xml:space="preserve"> 869607301</t>
  </si>
  <si>
    <t xml:space="preserve"> 865388301</t>
  </si>
  <si>
    <t xml:space="preserve"> 865390601</t>
  </si>
  <si>
    <t xml:space="preserve">             9051362</t>
  </si>
  <si>
    <t>DEFENSIVO REPIQUE</t>
  </si>
  <si>
    <t xml:space="preserve"> 879617901</t>
  </si>
  <si>
    <t xml:space="preserve">               14321</t>
  </si>
  <si>
    <t xml:space="preserve"> 883560601</t>
  </si>
  <si>
    <t xml:space="preserve"> 879222401</t>
  </si>
  <si>
    <t xml:space="preserve"> 879222701</t>
  </si>
  <si>
    <t xml:space="preserve"> 879356101</t>
  </si>
  <si>
    <t xml:space="preserve"> 879398501</t>
  </si>
  <si>
    <t xml:space="preserve"> 883251701</t>
  </si>
  <si>
    <t xml:space="preserve">                  24</t>
  </si>
  <si>
    <t xml:space="preserve"> 880877501</t>
  </si>
  <si>
    <t xml:space="preserve">            57079476</t>
  </si>
  <si>
    <t xml:space="preserve"> 883052101</t>
  </si>
  <si>
    <t xml:space="preserve"> 866939401</t>
  </si>
  <si>
    <t xml:space="preserve"> 866939601</t>
  </si>
  <si>
    <t xml:space="preserve">               22540</t>
  </si>
  <si>
    <t>GASTO  PECAS   PLATADEIRA</t>
  </si>
  <si>
    <t xml:space="preserve"> 868038201</t>
  </si>
  <si>
    <t xml:space="preserve"> 862936001</t>
  </si>
  <si>
    <t xml:space="preserve"> 862946501</t>
  </si>
  <si>
    <t xml:space="preserve"> 863161401</t>
  </si>
  <si>
    <t xml:space="preserve"> 863161801</t>
  </si>
  <si>
    <t xml:space="preserve"> 863162201</t>
  </si>
  <si>
    <t xml:space="preserve"> 863178701</t>
  </si>
  <si>
    <t xml:space="preserve"> 863178901</t>
  </si>
  <si>
    <t xml:space="preserve"> 865387701</t>
  </si>
  <si>
    <t xml:space="preserve"> 865388101</t>
  </si>
  <si>
    <t xml:space="preserve"> 879221801</t>
  </si>
  <si>
    <t xml:space="preserve"> 883251301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</si>
  <si>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</si>
  <si>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</si>
  <si>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</si>
  <si>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</si>
  <si>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</si>
  <si>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</si>
  <si>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862945501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</si>
  <si>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</si>
  <si>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</si>
  <si>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</si>
  <si>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</si>
  <si>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 22371</t>
  </si>
  <si>
    <t xml:space="preserve">GASTO  PECAS  REVISAO  PLANTIO  JK  </t>
  </si>
  <si>
    <t xml:space="preserve"> 879491301</t>
  </si>
  <si>
    <t xml:space="preserve"> 879355701</t>
  </si>
  <si>
    <t xml:space="preserve"> 879355901</t>
  </si>
  <si>
    <t xml:space="preserve"> 883251901</t>
  </si>
  <si>
    <t xml:space="preserve">CCAB AGRO S.A. </t>
  </si>
  <si>
    <t xml:space="preserve">              012772</t>
  </si>
  <si>
    <t xml:space="preserve"> 883575501</t>
  </si>
  <si>
    <t xml:space="preserve"> 880876701</t>
  </si>
  <si>
    <t xml:space="preserve">               14206</t>
  </si>
  <si>
    <t xml:space="preserve"> 882964301</t>
  </si>
  <si>
    <t xml:space="preserve">JOSE ROBERTO BORGES - EPP </t>
  </si>
  <si>
    <t>DEVOLUCAO DE MERCADORIAS A FORNECEDORES</t>
  </si>
  <si>
    <t xml:space="preserve"> 861965001</t>
  </si>
  <si>
    <t xml:space="preserve">     15288</t>
  </si>
  <si>
    <t>PGTO MATERIAIS CONSTRUÇÃO - CIAGRAM</t>
  </si>
  <si>
    <t xml:space="preserve"> 873959301</t>
  </si>
  <si>
    <t xml:space="preserve">       430</t>
  </si>
  <si>
    <t>PGTO ICMS VENDA DE MILHO</t>
  </si>
  <si>
    <t>CONSTRUTORA E METALÚRGICA VANZIN - ESTRUTURA METÁLICA PORTO CIAGRAM - PILARES, COBERTURA E FECHAMENTO DOS OITÕES</t>
  </si>
  <si>
    <t>FABIO KLEBER PEREIRA</t>
  </si>
  <si>
    <t>D.A.G.A AGRONEGOCIOS PARTICIPACOES EMPRESARIAIS</t>
  </si>
  <si>
    <t xml:space="preserve"> 863588001</t>
  </si>
  <si>
    <t xml:space="preserve">          CM16/07-SJ</t>
  </si>
  <si>
    <t>400.000 SCS DE SOJA  A R$ 16,32</t>
  </si>
  <si>
    <t xml:space="preserve"> 869622001</t>
  </si>
  <si>
    <t xml:space="preserve">          CM15/33-MI</t>
  </si>
  <si>
    <t xml:space="preserve"> 866968901</t>
  </si>
  <si>
    <t xml:space="preserve">   1720801</t>
  </si>
  <si>
    <t>MATEIRAL PARA CONSTRUÇÃO - CIAGRAM</t>
  </si>
  <si>
    <t xml:space="preserve"> 861969501</t>
  </si>
  <si>
    <t xml:space="preserve">    NF 203</t>
  </si>
  <si>
    <t>PGTO PIS/COFINS/IRPJ E CSLL - RETIDO DA NF. 203 DE JD MATOS DE ABREU</t>
  </si>
  <si>
    <t xml:space="preserve">CIPLAN CIMENTO PLANALTO SA </t>
  </si>
  <si>
    <t xml:space="preserve"> 880882001</t>
  </si>
  <si>
    <t xml:space="preserve"> 861973101</t>
  </si>
  <si>
    <t xml:space="preserve">    172018</t>
  </si>
  <si>
    <t>PGTO AQUISIÇÃO MATERIAIS CONSTRUÇÃO P/CIAGRAM</t>
  </si>
  <si>
    <t xml:space="preserve"> CONTRATO1</t>
  </si>
  <si>
    <t xml:space="preserve"> 880882401</t>
  </si>
  <si>
    <t xml:space="preserve"> 880882601</t>
  </si>
  <si>
    <t xml:space="preserve"> 880883001</t>
  </si>
  <si>
    <t xml:space="preserve"> 875551201</t>
  </si>
  <si>
    <t>CONTRATO MATERIAIS CIAGRAM</t>
  </si>
  <si>
    <t xml:space="preserve"> 875556001</t>
  </si>
  <si>
    <t xml:space="preserve"> 880882201</t>
  </si>
  <si>
    <t xml:space="preserve"> 880882801</t>
  </si>
  <si>
    <t>WENINSGTON FORTUNATO TREVIZOLI DOS SANTOS</t>
  </si>
  <si>
    <t xml:space="preserve"> 871877601</t>
  </si>
  <si>
    <t>PORTAL CORRETORA DE CEREAIS LTDA</t>
  </si>
  <si>
    <t xml:space="preserve">          CM15/34-MI</t>
  </si>
  <si>
    <t>RETIRADA FINLA DE MILHO A R$ 23,00</t>
  </si>
  <si>
    <t xml:space="preserve"> 868926001</t>
  </si>
  <si>
    <t xml:space="preserve">     17208</t>
  </si>
  <si>
    <t xml:space="preserve">          FIB05/2015</t>
  </si>
  <si>
    <t>PAULO DE PAULA</t>
  </si>
  <si>
    <t xml:space="preserve">                Fluxo de Caixa Financeiro [Realizar] - 2017</t>
  </si>
  <si>
    <t xml:space="preserve">                    Em 22 de março de 2016 em R$ mil.</t>
  </si>
  <si>
    <t>MOBEN COMERCIO DE VEICULOS LTDA</t>
  </si>
  <si>
    <t>USO EM F4000</t>
  </si>
  <si>
    <t>MARCHAND AGRICOLA E PECUARIA LTDA</t>
  </si>
  <si>
    <t>FERTILIZANTE BORO</t>
  </si>
  <si>
    <t xml:space="preserve"> 893773901</t>
  </si>
  <si>
    <t xml:space="preserve">             7097608</t>
  </si>
  <si>
    <t xml:space="preserve"> 907553001</t>
  </si>
  <si>
    <t xml:space="preserve"> 907553201</t>
  </si>
  <si>
    <t xml:space="preserve">             7089362</t>
  </si>
  <si>
    <t xml:space="preserve">            57080354</t>
  </si>
  <si>
    <t xml:space="preserve"> 896536201</t>
  </si>
  <si>
    <t>IMPORCATE COM. DE PECAS P/ TRATORES LTDA</t>
  </si>
  <si>
    <t>CONT PORTO</t>
  </si>
  <si>
    <t xml:space="preserve"> 915622701</t>
  </si>
  <si>
    <t xml:space="preserve">             9051371</t>
  </si>
  <si>
    <t xml:space="preserve"> 900117201</t>
  </si>
  <si>
    <t>SECRETARIA DE ESTADO DE FINANCAS RONDONIA</t>
  </si>
  <si>
    <t>CONT RESFRIADOR</t>
  </si>
  <si>
    <t>ADIANTAMENTO A FORNECEDORES DEBITO</t>
  </si>
  <si>
    <t>ADTO REF. EQUIPAMENTO RESFRIADOR DE GRÃOS E SEMENTE - ENTRADA PAGA COM 2 HILUX (SOUZA E JUCA)</t>
  </si>
  <si>
    <t>ALUGUEL 16</t>
  </si>
  <si>
    <t>ALUGUEL ESCRITÓRIO 2016 - ATUALIZADO IGP-M FEV/2016 12,08% - ATUALIZAR EM 03/2017</t>
  </si>
  <si>
    <t xml:space="preserve"> 907553601</t>
  </si>
  <si>
    <t xml:space="preserve"> 907555201</t>
  </si>
  <si>
    <t xml:space="preserve"> 919831601</t>
  </si>
  <si>
    <t xml:space="preserve"> 919831801</t>
  </si>
  <si>
    <t xml:space="preserve">             2583285</t>
  </si>
  <si>
    <t xml:space="preserve"> 906179601</t>
  </si>
  <si>
    <t xml:space="preserve">             2583154</t>
  </si>
  <si>
    <t xml:space="preserve"> 906180001</t>
  </si>
  <si>
    <t>PGTO - MULTAS DE TRANSITO</t>
  </si>
  <si>
    <t>E.A DE ALMEIDA BRITO &amp; CIA LTDA</t>
  </si>
  <si>
    <t>NOBRE SEGURADORA DO BRASIL SA</t>
  </si>
  <si>
    <t xml:space="preserve">           998557927</t>
  </si>
  <si>
    <t>SEGURO ONIBUS PLACA ICU 1528</t>
  </si>
  <si>
    <t xml:space="preserve">DOW AGROSCIENCES SEMENTES &amp; BIOTECNOLOGIA BRASIL </t>
  </si>
  <si>
    <t xml:space="preserve">               84944</t>
  </si>
  <si>
    <t xml:space="preserve"> 914702501</t>
  </si>
  <si>
    <t>BARRACAO SEMENTEIRA</t>
  </si>
  <si>
    <t xml:space="preserve">D.L. COLATTO - ME </t>
  </si>
  <si>
    <t>SECRETARIA DE ESTADO DE PLAN E DESENV - AM</t>
  </si>
  <si>
    <t xml:space="preserve">PGTO - ICMS DIF ALIQUOTA </t>
  </si>
  <si>
    <t xml:space="preserve">OXIPORTO COMERCIO E DISTRIBUICAO DE GASES LTDA </t>
  </si>
  <si>
    <t>SM MAQUINAS E IMPLEMENTOS AGRICOLAS LTDA - ME</t>
  </si>
  <si>
    <t>TREVO COMBUSTIVEIS E LUBRIFICANTES</t>
  </si>
  <si>
    <t>ROTASILOS IND. E EQUIPAMENTOS PARA UBS LTDA</t>
  </si>
  <si>
    <t>SERVIÇOS DIVERSOS</t>
  </si>
  <si>
    <t>CUSTO LUBRIFICANTE</t>
  </si>
  <si>
    <t xml:space="preserve"> 907552401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</si>
  <si>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</si>
  <si>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</si>
  <si>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</si>
  <si>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</si>
  <si>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</si>
  <si>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</si>
  <si>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</si>
  <si>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</si>
  <si>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 xml:space="preserve">LIBERAÇÃO PARTE CCB 7033/01 DE 25/09/2015 </t>
  </si>
  <si>
    <t xml:space="preserve"> 886723901</t>
  </si>
  <si>
    <t>SEMENTEIRA</t>
  </si>
  <si>
    <t>ADTO REF. COMPRA DE MATERIAL P/ SEMENTEIRA - PEDIDO 1466 DE 01/02/2016</t>
  </si>
  <si>
    <t xml:space="preserve"> 885366101</t>
  </si>
  <si>
    <t>PARC. 10/12 - CONSTRUÇÃO PORTO EM HUMAITÁ/AM - CIAGRAM</t>
  </si>
  <si>
    <t xml:space="preserve"> 915623601</t>
  </si>
  <si>
    <t>CAMPOS E LIMA COMERCIO E TRANSPORTE LTDA - ME</t>
  </si>
  <si>
    <t xml:space="preserve">                 121</t>
  </si>
  <si>
    <t>CUSTO CIAGRAM - PAGO</t>
  </si>
  <si>
    <t>AMAURI LUIZ STIPP - ME</t>
  </si>
  <si>
    <t xml:space="preserve"> 920389001</t>
  </si>
  <si>
    <t xml:space="preserve"> 920389401</t>
  </si>
  <si>
    <t xml:space="preserve"> 907555401</t>
  </si>
  <si>
    <t>DITRAC DISTRIBUIDORA DE PECAS LTDA - EPP</t>
  </si>
  <si>
    <t>MORCH GONÇALVES &amp; SILVA LTDA ME</t>
  </si>
  <si>
    <t>7033/02</t>
  </si>
  <si>
    <t>LIBERAÇÃO PARTE CCB 7033/02 DE 25/09/2015 U$2.500.000,00 - PTAX 3,7499</t>
  </si>
  <si>
    <t xml:space="preserve"> 923652901</t>
  </si>
  <si>
    <t>JOAO VITOR MARCELINO DA SILVA</t>
  </si>
  <si>
    <t>AUTO PECAS FRONTEIRA AGRICOLA</t>
  </si>
  <si>
    <t xml:space="preserve">               52136</t>
  </si>
  <si>
    <t>CUSTO PLACA OBJ-2402 FROTA 01940</t>
  </si>
  <si>
    <t>TECNICA DIESEL TOZZO LTDA</t>
  </si>
  <si>
    <t xml:space="preserve"> 907552801</t>
  </si>
  <si>
    <t xml:space="preserve">               23039</t>
  </si>
  <si>
    <t xml:space="preserve"> 897692001</t>
  </si>
  <si>
    <t xml:space="preserve"> 894374301</t>
  </si>
  <si>
    <t xml:space="preserve"> 894414901</t>
  </si>
  <si>
    <t xml:space="preserve"> 894410301</t>
  </si>
  <si>
    <t>PARC. 06/12 - CONSTRUÇÃO PORTO EM HUMAITÁ/AM - CIAGRAM</t>
  </si>
  <si>
    <t>PARC. 11/12 - CONSTRUÇÃO PORTO EM HUMAITÁ/AM - CIAGRAM</t>
  </si>
  <si>
    <t xml:space="preserve"> 915625401</t>
  </si>
  <si>
    <t>MARCIA SOARES BATISTA - ME</t>
  </si>
  <si>
    <t>LABORATORIO LABCLIN LTDA - ME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</si>
  <si>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</si>
  <si>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</si>
  <si>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</si>
  <si>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</si>
  <si>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>POSTO DE MOLAS NOMA LTDA</t>
  </si>
  <si>
    <t xml:space="preserve">                 984</t>
  </si>
  <si>
    <t xml:space="preserve">             2583286</t>
  </si>
  <si>
    <t xml:space="preserve"> 906179201</t>
  </si>
  <si>
    <t xml:space="preserve">               23425</t>
  </si>
  <si>
    <t>GASTO  PECAS  NISSEY  APLICACAO</t>
  </si>
  <si>
    <t xml:space="preserve"> 902213801</t>
  </si>
  <si>
    <t xml:space="preserve">             9120111</t>
  </si>
  <si>
    <t xml:space="preserve"> 905289101</t>
  </si>
  <si>
    <t>CUSTO 01758</t>
  </si>
  <si>
    <t>DISTRIBUIDORA DE AUTO PECAS GUARA LTDA</t>
  </si>
  <si>
    <t>ALGODOEIRA</t>
  </si>
  <si>
    <t>CORSINO COMERCIO DE AR CONDICIONADO LTDA - ME</t>
  </si>
  <si>
    <t xml:space="preserve"> 923653301</t>
  </si>
  <si>
    <t>CUSTO GERADOR IRRIGAÇÃO</t>
  </si>
  <si>
    <t xml:space="preserve">F H DE OLIVEIRA PEIXOTO - EIRELI </t>
  </si>
  <si>
    <t xml:space="preserve">                5859</t>
  </si>
  <si>
    <t xml:space="preserve">AMAZONIA HIDRAULICA LTDA </t>
  </si>
  <si>
    <t>COMERCIO DE TECIDOS QUERUBIN LTDA EPP</t>
  </si>
  <si>
    <t xml:space="preserve">                2083</t>
  </si>
  <si>
    <t xml:space="preserve">TECIDO TRICOLINE </t>
  </si>
  <si>
    <t xml:space="preserve"> 922696001</t>
  </si>
  <si>
    <t>PGTO - INSS S/FOLHA PGTO</t>
  </si>
  <si>
    <t xml:space="preserve">                4177</t>
  </si>
  <si>
    <t xml:space="preserve">                1145</t>
  </si>
  <si>
    <t xml:space="preserve"> 894375101</t>
  </si>
  <si>
    <t xml:space="preserve"> 893212401</t>
  </si>
  <si>
    <t xml:space="preserve">             9051369</t>
  </si>
  <si>
    <t xml:space="preserve"> 898466501</t>
  </si>
  <si>
    <t xml:space="preserve"> 885366301</t>
  </si>
  <si>
    <t>DESPESAS PORTUARIAS REINHART</t>
  </si>
  <si>
    <t xml:space="preserve">                 127</t>
  </si>
  <si>
    <t xml:space="preserve"> 919831401</t>
  </si>
  <si>
    <t xml:space="preserve"> 907553801</t>
  </si>
  <si>
    <t xml:space="preserve"> 907554201</t>
  </si>
  <si>
    <t>AUTOVEMA VEICULOS LTDA</t>
  </si>
  <si>
    <t>OLIFER COMERCIO DE FERRAGENS LTDA</t>
  </si>
  <si>
    <t>EMPILHADEIRA HYSTER</t>
  </si>
  <si>
    <t xml:space="preserve">                  51</t>
  </si>
  <si>
    <t xml:space="preserve">SEEDMAQ ELETROMECANICA LTDA - ME </t>
  </si>
  <si>
    <t>GPM - GEREMIAS PECAS E MECANICA LTDA - ME</t>
  </si>
  <si>
    <t xml:space="preserve"> 925018901</t>
  </si>
  <si>
    <t>OBRA BARRACAO DE SEMENTE</t>
  </si>
  <si>
    <t xml:space="preserve">A. J. DILL - EPP </t>
  </si>
  <si>
    <t xml:space="preserve">                2805</t>
  </si>
  <si>
    <t xml:space="preserve">                 220</t>
  </si>
  <si>
    <t xml:space="preserve"> 894373901</t>
  </si>
  <si>
    <t xml:space="preserve"> 886723301</t>
  </si>
  <si>
    <t>JT CLINICA MEDICA LTDA-ME</t>
  </si>
  <si>
    <t>MECANICA E TORNEARIA JURUENA LTDA - EPP</t>
  </si>
  <si>
    <t xml:space="preserve">                 124</t>
  </si>
  <si>
    <t xml:space="preserve"> 919831201</t>
  </si>
  <si>
    <t xml:space="preserve"> 907553401</t>
  </si>
  <si>
    <t xml:space="preserve"> 907554601</t>
  </si>
  <si>
    <t xml:space="preserve"> 907554801</t>
  </si>
  <si>
    <t xml:space="preserve"> 907555001</t>
  </si>
  <si>
    <t>OBRA BARRACAO SEMENTEIRA</t>
  </si>
  <si>
    <t xml:space="preserve"> 905908001</t>
  </si>
  <si>
    <t>SEDE SAUDADES</t>
  </si>
  <si>
    <t>CASA DE COURA SANTA RITA LTDA</t>
  </si>
  <si>
    <t>MARQUEZIN COM DE MATERIAIS PARA CONSTRUCAO LTDA ME</t>
  </si>
  <si>
    <t>F SCOLARI ME</t>
  </si>
  <si>
    <t>BREMBATI ORTOLAN &amp; HEINZ LTDA ME</t>
  </si>
  <si>
    <t>JULIANO NUNES REIS</t>
  </si>
  <si>
    <t>SERVIÇOS EM CAMINHÃO</t>
  </si>
  <si>
    <t xml:space="preserve">              912001</t>
  </si>
  <si>
    <t xml:space="preserve"> 893770801</t>
  </si>
  <si>
    <t>CONT. CIAGRAM</t>
  </si>
  <si>
    <t>IMPOSTOS FEDERAIS A RETER DA PARC. 02/02 - VALOR APROXIMADO</t>
  </si>
  <si>
    <t xml:space="preserve"> 887724301</t>
  </si>
  <si>
    <t xml:space="preserve"> 894373701</t>
  </si>
  <si>
    <t xml:space="preserve"> 894374701</t>
  </si>
  <si>
    <t xml:space="preserve"> 894415101</t>
  </si>
  <si>
    <t xml:space="preserve"> 893212801</t>
  </si>
  <si>
    <t>GUERRA - REPRESENTACOES E COMERCIO DE PRODUTOS AGR</t>
  </si>
  <si>
    <t xml:space="preserve">                2605</t>
  </si>
  <si>
    <t>PAGAR COM TROCA DE SEMENTE</t>
  </si>
  <si>
    <t xml:space="preserve"> 896568101</t>
  </si>
  <si>
    <t>BANCO FIBRA S.A</t>
  </si>
  <si>
    <t>RRECA 0030</t>
  </si>
  <si>
    <t>PGTO - FIN C/GIRO BCO FIBRA S/A</t>
  </si>
  <si>
    <t>BCO FIBRA - REECA 0030416 - U$ PTAX 3,9400 - CLAIDES</t>
  </si>
  <si>
    <t xml:space="preserve"> 906965301</t>
  </si>
  <si>
    <t xml:space="preserve">       RRECA 0030416</t>
  </si>
  <si>
    <t xml:space="preserve"> 906968001</t>
  </si>
  <si>
    <t xml:space="preserve">                  25</t>
  </si>
  <si>
    <t xml:space="preserve">                 126</t>
  </si>
  <si>
    <t>PÇ SEMEADORA</t>
  </si>
  <si>
    <t xml:space="preserve"> 920388601</t>
  </si>
  <si>
    <t xml:space="preserve"> 920390001</t>
  </si>
  <si>
    <t xml:space="preserve"> IPTU 2016</t>
  </si>
  <si>
    <t>PGTO - IPTU - PREF MUNICIPAL</t>
  </si>
  <si>
    <t xml:space="preserve"> 907555601</t>
  </si>
  <si>
    <t xml:space="preserve">           697223837</t>
  </si>
  <si>
    <t xml:space="preserve"> 909917401</t>
  </si>
  <si>
    <t xml:space="preserve">           697223843</t>
  </si>
  <si>
    <t xml:space="preserve"> 909920101</t>
  </si>
  <si>
    <t>VILHETUR - VILHENA TURISMO</t>
  </si>
  <si>
    <t xml:space="preserve">               83848</t>
  </si>
  <si>
    <t xml:space="preserve"> 914716701</t>
  </si>
  <si>
    <t>OFICINA SAUDADES</t>
  </si>
  <si>
    <t>SOPERFIL IND. E COMERCIO DE FERRO E ACO LTDA ME</t>
  </si>
  <si>
    <t xml:space="preserve">                 734</t>
  </si>
  <si>
    <t xml:space="preserve">                 219</t>
  </si>
  <si>
    <t xml:space="preserve">                 021</t>
  </si>
  <si>
    <t xml:space="preserve"> 926191601</t>
  </si>
  <si>
    <t xml:space="preserve">             9051377</t>
  </si>
  <si>
    <t xml:space="preserve"> 921579801</t>
  </si>
  <si>
    <t>PGTO - SALARIOS</t>
  </si>
  <si>
    <t xml:space="preserve">JOSE TERESA DA SILVA </t>
  </si>
  <si>
    <t xml:space="preserve">               39471</t>
  </si>
  <si>
    <t xml:space="preserve">                3991</t>
  </si>
  <si>
    <t>AGROPECUARIA PB LTDA EPP</t>
  </si>
  <si>
    <t xml:space="preserve"> 921860401</t>
  </si>
  <si>
    <t xml:space="preserve">              905002</t>
  </si>
  <si>
    <t xml:space="preserve"> 893773101</t>
  </si>
  <si>
    <t>RETER IMPOSTOS - ELABORAÇÃO DO PLANO DE EMERGÊNCIA INDIVIDUAL (PEI) E PLANO DE GERENCIAMENTO DE RESÍDUOS SÓLIDOS (PGRS) - CIAGRAM</t>
  </si>
  <si>
    <t xml:space="preserve"> 886415701</t>
  </si>
  <si>
    <t xml:space="preserve">                 700</t>
  </si>
  <si>
    <t xml:space="preserve"> 887471601</t>
  </si>
  <si>
    <t xml:space="preserve"> 894415901</t>
  </si>
  <si>
    <t xml:space="preserve">                   4</t>
  </si>
  <si>
    <t xml:space="preserve"> 885366501</t>
  </si>
  <si>
    <t xml:space="preserve">                 123</t>
  </si>
  <si>
    <t xml:space="preserve"> 920389201</t>
  </si>
  <si>
    <t xml:space="preserve"> 907554401</t>
  </si>
  <si>
    <t xml:space="preserve"> 919832001</t>
  </si>
  <si>
    <t xml:space="preserve"> 919832201</t>
  </si>
  <si>
    <t xml:space="preserve">                 179</t>
  </si>
  <si>
    <t>COMPRAS   CANTINA</t>
  </si>
  <si>
    <t xml:space="preserve">               80851</t>
  </si>
  <si>
    <t xml:space="preserve"> 907326801</t>
  </si>
  <si>
    <t>PÇ PLATAFORMA</t>
  </si>
  <si>
    <t xml:space="preserve">             2582482</t>
  </si>
  <si>
    <t xml:space="preserve"> 914313201</t>
  </si>
  <si>
    <t xml:space="preserve">                  37</t>
  </si>
  <si>
    <t xml:space="preserve">              111052</t>
  </si>
  <si>
    <t xml:space="preserve">                8479</t>
  </si>
  <si>
    <t>GASTO  MANGUEIRA  TURBINA  S-550</t>
  </si>
  <si>
    <t xml:space="preserve"> 924620501</t>
  </si>
  <si>
    <t xml:space="preserve">   02/2016</t>
  </si>
  <si>
    <t>CUSTO HOSPEDAGEM</t>
  </si>
  <si>
    <t xml:space="preserve">                 022</t>
  </si>
  <si>
    <t xml:space="preserve"> 926236801</t>
  </si>
  <si>
    <t xml:space="preserve">        39</t>
  </si>
  <si>
    <t>ZANETTE &amp; OLIVEIRA COMÉRCIO DE EXTINTORES LTDA - M</t>
  </si>
  <si>
    <t xml:space="preserve">                2804</t>
  </si>
  <si>
    <t>TRATORMAC - RETIFICA DE MOTORES E MAQUINAS LTDA</t>
  </si>
  <si>
    <t>CUSTO FAZ. JAQUELINE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</si>
  <si>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</si>
  <si>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</si>
  <si>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</si>
  <si>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</si>
  <si>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893212001</t>
  </si>
  <si>
    <t xml:space="preserve"> 893213201</t>
  </si>
  <si>
    <t>M.C. COMERCIO DE PRODUTOS ELETRONICOS ME</t>
  </si>
  <si>
    <t>PARC. 09/12 - CONSTRUÇÃO PORTO EM HUMAITÁ/AM - CIAGRAM</t>
  </si>
  <si>
    <t xml:space="preserve"> 915623001</t>
  </si>
  <si>
    <t>PARC. 12/12 - CONSTRUÇÃO PORTO EM HUMAITÁ/AM - CIAGRAM</t>
  </si>
  <si>
    <t xml:space="preserve"> 915625701</t>
  </si>
  <si>
    <t xml:space="preserve">                8995</t>
  </si>
  <si>
    <t xml:space="preserve">                 120</t>
  </si>
  <si>
    <t xml:space="preserve"> 920388801</t>
  </si>
  <si>
    <t xml:space="preserve"> 920389601</t>
  </si>
  <si>
    <t xml:space="preserve"> 920389801</t>
  </si>
  <si>
    <t xml:space="preserve"> 907554001</t>
  </si>
  <si>
    <t xml:space="preserve">               83855</t>
  </si>
  <si>
    <t xml:space="preserve"> 914250201</t>
  </si>
  <si>
    <t xml:space="preserve">             2582476</t>
  </si>
  <si>
    <t xml:space="preserve"> 914314901</t>
  </si>
  <si>
    <t>BOMBAS VANBRO LTDA</t>
  </si>
  <si>
    <t>CENTRO OESTE COM. DE MAQ. E MOVIMENTACAO LTDA - ME</t>
  </si>
  <si>
    <t>NF SEM BOLETO</t>
  </si>
  <si>
    <t xml:space="preserve"> 902241101</t>
  </si>
  <si>
    <t xml:space="preserve"> 2711 ADTO</t>
  </si>
  <si>
    <t>ADTO REF. NF 2711</t>
  </si>
  <si>
    <t xml:space="preserve"> 887285301</t>
  </si>
  <si>
    <t xml:space="preserve">         SMT16/02-SJ</t>
  </si>
  <si>
    <t>CONFORME SOLICITAÇÃO DOUGLAS</t>
  </si>
  <si>
    <t xml:space="preserve"> 893360401</t>
  </si>
  <si>
    <t>IVO JUNIOR CASSOL</t>
  </si>
  <si>
    <t xml:space="preserve">            CAR16/03</t>
  </si>
  <si>
    <t>1.000 TONS A R$ 420,00</t>
  </si>
  <si>
    <t xml:space="preserve"> 899407301</t>
  </si>
  <si>
    <t>MONACO MOTOCENTER MATO GROSSO LTDA</t>
  </si>
  <si>
    <t xml:space="preserve"> ADTO MOTO</t>
  </si>
  <si>
    <t>ADTO REF. COMPRA DE UMA MOTO - CONF. E-MAIL FABIANO EM 17/02</t>
  </si>
  <si>
    <t xml:space="preserve"> 914026401</t>
  </si>
  <si>
    <t>M. SABATINI FILHO &amp; CIA. LTDA. - ME</t>
  </si>
  <si>
    <t xml:space="preserve"> CELL ADTO</t>
  </si>
  <si>
    <t>ADTO REF. A APARELHOS CELULARES - SOLIC. POR PAULO EM 26/02</t>
  </si>
  <si>
    <t xml:space="preserve"> 926645001</t>
  </si>
  <si>
    <t>TRANSPORTES E NAVEGACOES BRUN LTDA - ME</t>
  </si>
  <si>
    <t>CONTRATO PELA COMPRA DE UM TERRENO EM HUMAITA QUE SERÁ MOEDA DE TROCA PELA COMPRA DA EMPRESA.</t>
  </si>
  <si>
    <t xml:space="preserve">          CM16/15-SJ</t>
  </si>
  <si>
    <t xml:space="preserve"> 902240601</t>
  </si>
  <si>
    <t xml:space="preserve"> 2715 ADTO</t>
  </si>
  <si>
    <t>ADTO REF. NF 2715</t>
  </si>
  <si>
    <t xml:space="preserve"> 924281201</t>
  </si>
  <si>
    <t>AJUSTE PESO</t>
  </si>
  <si>
    <t xml:space="preserve"> ADT 02-16</t>
  </si>
  <si>
    <t xml:space="preserve"> 926633401</t>
  </si>
  <si>
    <t>AXIAL - AVIACAO LTDA - ME</t>
  </si>
  <si>
    <t>ADTO 02/20</t>
  </si>
  <si>
    <t xml:space="preserve"> 906966701</t>
  </si>
  <si>
    <t>ECOM AGROINDUSTRIAL CORP LTDA</t>
  </si>
  <si>
    <t>AG11765/10</t>
  </si>
  <si>
    <t>DEBITO REFERENTE SALDO DE 19 FARDOS SAFRA 2011/2012.</t>
  </si>
  <si>
    <t>PREÇO A FIXAR</t>
  </si>
  <si>
    <t xml:space="preserve"> 904950201</t>
  </si>
  <si>
    <t>IMPOSTOS</t>
  </si>
  <si>
    <t xml:space="preserve"> 904959601</t>
  </si>
  <si>
    <t xml:space="preserve">          CM16/19-SJ</t>
  </si>
  <si>
    <t xml:space="preserve"> 902241601</t>
  </si>
  <si>
    <t xml:space="preserve"> 2700 ADTO</t>
  </si>
  <si>
    <t>ADTO REF. NF 2700</t>
  </si>
  <si>
    <t xml:space="preserve"> 894239301</t>
  </si>
  <si>
    <t>FRANCISCO LUIZ DEMAMANN</t>
  </si>
  <si>
    <t xml:space="preserve"> 888583101</t>
  </si>
  <si>
    <t xml:space="preserve">         SMT16/04-SJ</t>
  </si>
  <si>
    <t xml:space="preserve"> 887295201</t>
  </si>
  <si>
    <t xml:space="preserve">         SMT16/03-SJ</t>
  </si>
  <si>
    <t xml:space="preserve"> 896471901</t>
  </si>
  <si>
    <t xml:space="preserve">RECAUCHUTADORA CEREJEIRAS LTDA - ME </t>
  </si>
  <si>
    <t xml:space="preserve">        01</t>
  </si>
  <si>
    <t>PGTO REF FORNECEDOR A RECEBER DA RECAUCHUTADORA GODINHO</t>
  </si>
  <si>
    <t xml:space="preserve">                 923</t>
  </si>
  <si>
    <t xml:space="preserve"> 899997301</t>
  </si>
  <si>
    <t xml:space="preserve">         CM16/01-ARZ</t>
  </si>
  <si>
    <t xml:space="preserve"> 893352401</t>
  </si>
  <si>
    <t xml:space="preserve">          CM16/08-MI</t>
  </si>
  <si>
    <t>80.000 SCS DE MILHO A R$ 23,00</t>
  </si>
  <si>
    <t xml:space="preserve"> 887280601</t>
  </si>
  <si>
    <t>ADELMO NUNES FERNANDES E OUTROS</t>
  </si>
  <si>
    <t xml:space="preserve">         SMT16/01-SJ</t>
  </si>
  <si>
    <t>SEBASTIAO MARINHO DOS SANTOS</t>
  </si>
  <si>
    <t xml:space="preserve"> 916247501</t>
  </si>
  <si>
    <t>LUCIANO PENAJO ROCHA</t>
  </si>
  <si>
    <t xml:space="preserve">               31372</t>
  </si>
  <si>
    <t>TROCA POR 14.000 KG DE SEMENTE CNPJ 07454696/0001-75</t>
  </si>
  <si>
    <t xml:space="preserve"> 902242601</t>
  </si>
  <si>
    <t xml:space="preserve"> 1114 ADTO</t>
  </si>
  <si>
    <t>ADTO REF. NF 1114</t>
  </si>
  <si>
    <t>CONT RESFR</t>
  </si>
  <si>
    <t xml:space="preserve"> 926645801</t>
  </si>
  <si>
    <t>RICARDO DE SOUZA MAGALHAES</t>
  </si>
  <si>
    <t xml:space="preserve"> 926632801</t>
  </si>
  <si>
    <t xml:space="preserve"> 908346001</t>
  </si>
  <si>
    <t>FRANCISCO LUIZ OSSOVSKI - ME</t>
  </si>
  <si>
    <t>ADTO REF. ACOPLADOR PARA PR-BBM - CONF. E-MAIL DO FABIANO EM 26/02</t>
  </si>
  <si>
    <t xml:space="preserve"> 914025801</t>
  </si>
  <si>
    <t>ADTO 03/20</t>
  </si>
  <si>
    <t>ADTO REF. 02 APTO TRIPLOS E 03 APTO INDIVIDUAIS - CONF. E-MAIL ANGÊLICA EM 03/03 - DIA DE CAMPO EM CEREJEIRAS</t>
  </si>
  <si>
    <t xml:space="preserve"> 902242101</t>
  </si>
  <si>
    <t xml:space="preserve"> 1115 ADTO</t>
  </si>
  <si>
    <t>ADTO REF. NF 1115</t>
  </si>
  <si>
    <t xml:space="preserve"> 926644101</t>
  </si>
  <si>
    <t xml:space="preserve"> 926646401</t>
  </si>
  <si>
    <t xml:space="preserve"> 927788901</t>
  </si>
  <si>
    <t xml:space="preserve"> 933140301</t>
  </si>
  <si>
    <t xml:space="preserve"> 933149601</t>
  </si>
  <si>
    <t xml:space="preserve">                  90</t>
  </si>
  <si>
    <t>REFERENTE NF 90</t>
  </si>
  <si>
    <t xml:space="preserve"> 928139801</t>
  </si>
  <si>
    <t xml:space="preserve">                8586</t>
  </si>
  <si>
    <t>RECAPAGEM</t>
  </si>
  <si>
    <t xml:space="preserve"> 932938701</t>
  </si>
  <si>
    <t xml:space="preserve">    24/108</t>
  </si>
  <si>
    <t>PGTO - P/CONTA CLAIDES - CIAGRAM BASA</t>
  </si>
  <si>
    <t>PGTO 24 DE 108 PARCELAS BANCO BASA 0- CLAIDES</t>
  </si>
  <si>
    <t xml:space="preserve"> 941212601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</si>
  <si>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</si>
  <si>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</si>
  <si>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</si>
  <si>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</si>
  <si>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</si>
  <si>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</si>
  <si>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940420901</t>
  </si>
  <si>
    <t xml:space="preserve"> 940424201</t>
  </si>
  <si>
    <t xml:space="preserve"> 940425101</t>
  </si>
  <si>
    <t xml:space="preserve"> 940426301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</si>
  <si>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</si>
  <si>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</si>
  <si>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</si>
  <si>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</si>
  <si>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</si>
  <si>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</si>
  <si>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</si>
  <si>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</si>
  <si>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</si>
  <si>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</si>
  <si>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</si>
  <si>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</si>
  <si>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</si>
  <si>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</si>
  <si>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</si>
  <si>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</si>
  <si>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</si>
  <si>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</si>
  <si>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</si>
  <si>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</si>
  <si>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</si>
  <si>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</si>
  <si>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</si>
  <si>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</si>
  <si>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</si>
  <si>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</si>
  <si>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 xml:space="preserve">               24667</t>
  </si>
  <si>
    <t>NF CO BOLETO P/ 45DIAS</t>
  </si>
  <si>
    <t xml:space="preserve"> 968895801</t>
  </si>
  <si>
    <t>A.VOLPATO &amp; R.VOLPATO LTDA.</t>
  </si>
  <si>
    <t xml:space="preserve">               89454</t>
  </si>
  <si>
    <t>CONF. MASUTTI</t>
  </si>
  <si>
    <t xml:space="preserve"> 969724301</t>
  </si>
  <si>
    <t xml:space="preserve"> 951714401</t>
  </si>
  <si>
    <t xml:space="preserve">                 789</t>
  </si>
  <si>
    <t xml:space="preserve"> 970001101</t>
  </si>
  <si>
    <t xml:space="preserve">             2587620</t>
  </si>
  <si>
    <t xml:space="preserve"> 970222101</t>
  </si>
  <si>
    <t xml:space="preserve">              924890</t>
  </si>
  <si>
    <t>AR CONDICIONADO COMPRADO PARA FAZENDA JK</t>
  </si>
  <si>
    <t xml:space="preserve"> 956538101</t>
  </si>
  <si>
    <t xml:space="preserve">           697227531</t>
  </si>
  <si>
    <t xml:space="preserve"> 961912701</t>
  </si>
  <si>
    <t xml:space="preserve">             1684863</t>
  </si>
  <si>
    <t>FRETE REF NF 196637</t>
  </si>
  <si>
    <t xml:space="preserve"> 963406901</t>
  </si>
  <si>
    <t xml:space="preserve">          CONTRATO 2</t>
  </si>
  <si>
    <t>CONTRATO EMPRESTIMO TERCEIROS 2016. - VOLNEI</t>
  </si>
  <si>
    <t xml:space="preserve"> 962021601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</si>
  <si>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</si>
  <si>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</si>
  <si>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</si>
  <si>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</si>
  <si>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 xml:space="preserve">               12327</t>
  </si>
  <si>
    <t>BOLETO C/ PARCELAMENTO EM 4X</t>
  </si>
  <si>
    <t xml:space="preserve"> 967559901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</si>
  <si>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</si>
  <si>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</si>
  <si>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</si>
  <si>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</si>
  <si>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958440701</t>
  </si>
  <si>
    <t>31099</t>
  </si>
  <si>
    <t>PALIO ZE LUIS</t>
  </si>
  <si>
    <t xml:space="preserve"> 990672401</t>
  </si>
  <si>
    <t xml:space="preserve">               36789</t>
  </si>
  <si>
    <t>DESP CANTINA</t>
  </si>
  <si>
    <t xml:space="preserve"> 986303601</t>
  </si>
  <si>
    <t xml:space="preserve"> 988299001</t>
  </si>
  <si>
    <t>ESCAPAMENTOS VILHENA LTDA</t>
  </si>
  <si>
    <t xml:space="preserve">                1555</t>
  </si>
  <si>
    <t>GERADOR LAGOA JK</t>
  </si>
  <si>
    <t xml:space="preserve"> 988146501</t>
  </si>
  <si>
    <t>1034</t>
  </si>
  <si>
    <t xml:space="preserve"> 991946401</t>
  </si>
  <si>
    <t xml:space="preserve">              104962</t>
  </si>
  <si>
    <t>CUSTO 02968</t>
  </si>
  <si>
    <t xml:space="preserve"> 991951201</t>
  </si>
  <si>
    <t xml:space="preserve">               21298</t>
  </si>
  <si>
    <t>CUSTO 01940</t>
  </si>
  <si>
    <t xml:space="preserve"> 991961201</t>
  </si>
  <si>
    <t xml:space="preserve">              241755</t>
  </si>
  <si>
    <t>PÇ SEMENTEIRA</t>
  </si>
  <si>
    <t xml:space="preserve"> 992379701</t>
  </si>
  <si>
    <t>DANIELA DE BARROS ROSSO - ME</t>
  </si>
  <si>
    <t>4.000 MILH</t>
  </si>
  <si>
    <t>ADIANTAMENTO CLIENTES DIV - COMPENSAÇÃO</t>
  </si>
  <si>
    <t>ADTO REF. VENDA DE 4.000 SCS DE 60KG DE MILHO - AGUARDANDO NF (MARIA)</t>
  </si>
  <si>
    <t xml:space="preserve"> 989247901</t>
  </si>
  <si>
    <t xml:space="preserve"> 989249901</t>
  </si>
  <si>
    <t xml:space="preserve"> 989251501</t>
  </si>
  <si>
    <t xml:space="preserve">                3376</t>
  </si>
  <si>
    <t xml:space="preserve"> 976267401</t>
  </si>
  <si>
    <t xml:space="preserve">              241862</t>
  </si>
  <si>
    <t xml:space="preserve"> 986475401</t>
  </si>
  <si>
    <t xml:space="preserve">               87379</t>
  </si>
  <si>
    <t>USO EM SECADOR</t>
  </si>
  <si>
    <t xml:space="preserve"> 989082201</t>
  </si>
  <si>
    <t xml:space="preserve">              240019</t>
  </si>
  <si>
    <t xml:space="preserve"> 976848301</t>
  </si>
  <si>
    <t xml:space="preserve">               16760</t>
  </si>
  <si>
    <t>MATERIAL CONF. MASUTTI</t>
  </si>
  <si>
    <t xml:space="preserve"> 980210201</t>
  </si>
  <si>
    <t xml:space="preserve">              274712</t>
  </si>
  <si>
    <t>USO EM HILUX</t>
  </si>
  <si>
    <t xml:space="preserve"> 989153901</t>
  </si>
  <si>
    <t xml:space="preserve">                3383</t>
  </si>
  <si>
    <t xml:space="preserve"> 989173901</t>
  </si>
  <si>
    <t>ANDRADE E ANDRADE COM. DE MAQUINAS E PEÇAS PESADAS</t>
  </si>
  <si>
    <t xml:space="preserve">               19850</t>
  </si>
  <si>
    <t xml:space="preserve"> 989296001</t>
  </si>
  <si>
    <t xml:space="preserve">              113690</t>
  </si>
  <si>
    <t>PC COLHEITADEIRA 7760</t>
  </si>
  <si>
    <t xml:space="preserve"> 973922501</t>
  </si>
  <si>
    <t xml:space="preserve">              113665</t>
  </si>
  <si>
    <t xml:space="preserve"> 973930701</t>
  </si>
  <si>
    <t xml:space="preserve">              113862</t>
  </si>
  <si>
    <t>PÇ TRATOR 8335</t>
  </si>
  <si>
    <t xml:space="preserve"> 979397101</t>
  </si>
  <si>
    <t xml:space="preserve">               90068</t>
  </si>
  <si>
    <t>SACARIA</t>
  </si>
  <si>
    <t xml:space="preserve"> 970649401</t>
  </si>
  <si>
    <t xml:space="preserve">              113668</t>
  </si>
  <si>
    <t>PC PLATAFORMA DE MILHO</t>
  </si>
  <si>
    <t xml:space="preserve"> 973949401</t>
  </si>
  <si>
    <t>DISTRIBUIDORA DE GAS RIBEIRO LTDA</t>
  </si>
  <si>
    <t xml:space="preserve">                2100</t>
  </si>
  <si>
    <t>GAS CANTINA JK</t>
  </si>
  <si>
    <t xml:space="preserve"> 979470801</t>
  </si>
  <si>
    <t xml:space="preserve">              114040</t>
  </si>
  <si>
    <t>PÇ TRATOR JOHN DEERE</t>
  </si>
  <si>
    <t xml:space="preserve"> 984284401</t>
  </si>
  <si>
    <t>3726</t>
  </si>
  <si>
    <t xml:space="preserve"> 989780301</t>
  </si>
  <si>
    <t xml:space="preserve">                8994</t>
  </si>
  <si>
    <t>PC TRATOR JOHN DEERE</t>
  </si>
  <si>
    <t xml:space="preserve"> 984550901</t>
  </si>
  <si>
    <t xml:space="preserve">              113692</t>
  </si>
  <si>
    <t xml:space="preserve"> 984555901</t>
  </si>
  <si>
    <t xml:space="preserve">              113929</t>
  </si>
  <si>
    <t xml:space="preserve"> 980558301</t>
  </si>
  <si>
    <t>I.C.A. - INDUSTRIA E COMERCIO DE ARTEFATOS DE CIME</t>
  </si>
  <si>
    <t xml:space="preserve">                  62</t>
  </si>
  <si>
    <t>MATERIAL UTILIZADO NA ADEQUAÇÃO DO TRANSFORMADOR</t>
  </si>
  <si>
    <t xml:space="preserve"> 977092601</t>
  </si>
  <si>
    <t xml:space="preserve">              113932</t>
  </si>
  <si>
    <t xml:space="preserve"> 980583701</t>
  </si>
  <si>
    <t xml:space="preserve">               10656</t>
  </si>
  <si>
    <t>PÇ AVIAO PR JUC</t>
  </si>
  <si>
    <t xml:space="preserve"> 980624901</t>
  </si>
  <si>
    <t xml:space="preserve">RODONAVES TRANSPORTES E ENCOMENDAS LTDA </t>
  </si>
  <si>
    <t xml:space="preserve">             1518731</t>
  </si>
  <si>
    <t>FRETE REF NF GTS</t>
  </si>
  <si>
    <t xml:space="preserve"> 982094701</t>
  </si>
  <si>
    <t xml:space="preserve">              933580</t>
  </si>
  <si>
    <t>FREEZER PARA FAZENDA CAPIVARA</t>
  </si>
  <si>
    <t xml:space="preserve"> 972881201</t>
  </si>
  <si>
    <t>KEPLER WEBER INDUSTRIAL SA</t>
  </si>
  <si>
    <t xml:space="preserve">     58561</t>
  </si>
  <si>
    <t>ADTO REF. CONJUNTO DE SILOS - CIAGRAM</t>
  </si>
  <si>
    <t xml:space="preserve"> 990752401</t>
  </si>
  <si>
    <t xml:space="preserve">              113661</t>
  </si>
  <si>
    <t>PÇ PLANTADEIRA 2100</t>
  </si>
  <si>
    <t xml:space="preserve"> 976004501</t>
  </si>
  <si>
    <t xml:space="preserve">F H COMERCIO DE MATERIAIS DE CONSTRUCAO LTDA </t>
  </si>
  <si>
    <t xml:space="preserve">                  70</t>
  </si>
  <si>
    <t>CONSTRUCAO CIAGRAM</t>
  </si>
  <si>
    <t xml:space="preserve"> 987021401</t>
  </si>
  <si>
    <t xml:space="preserve">              114138</t>
  </si>
  <si>
    <t>PC PLANTADEIRA/COLHETADEIRA</t>
  </si>
  <si>
    <t xml:space="preserve"> 984607401</t>
  </si>
  <si>
    <t xml:space="preserve">              114041</t>
  </si>
  <si>
    <t xml:space="preserve"> 984763601</t>
  </si>
  <si>
    <t xml:space="preserve">                6207</t>
  </si>
  <si>
    <t>MATERIAIS CIAGRAM</t>
  </si>
  <si>
    <t xml:space="preserve"> 985622701</t>
  </si>
  <si>
    <t>CCE-201600</t>
  </si>
  <si>
    <t>CCE-201600115 - B.BRADESCO PTAX 3,5997 (R$ 13.930.839,00)</t>
  </si>
  <si>
    <t xml:space="preserve"> 987536601</t>
  </si>
  <si>
    <t xml:space="preserve"> 987537801</t>
  </si>
  <si>
    <t>MORANDS DEDETIZADORA LTDA ME</t>
  </si>
  <si>
    <t xml:space="preserve">                1595</t>
  </si>
  <si>
    <t xml:space="preserve"> 988621801</t>
  </si>
  <si>
    <t xml:space="preserve">                2405</t>
  </si>
  <si>
    <t xml:space="preserve">PÇ PICK-UP STRADA </t>
  </si>
  <si>
    <t xml:space="preserve"> 990829801</t>
  </si>
  <si>
    <t xml:space="preserve">              114498</t>
  </si>
  <si>
    <t>PÇ TRATOR 00108</t>
  </si>
  <si>
    <t xml:space="preserve"> 990687001</t>
  </si>
  <si>
    <t xml:space="preserve">              114453</t>
  </si>
  <si>
    <t>PÇ FORRAGEIRA</t>
  </si>
  <si>
    <t xml:space="preserve"> 990690601</t>
  </si>
  <si>
    <t xml:space="preserve">              114427</t>
  </si>
  <si>
    <t>PÇ TRATOR CORTADOR</t>
  </si>
  <si>
    <t xml:space="preserve"> 990704701</t>
  </si>
  <si>
    <t xml:space="preserve">              114214</t>
  </si>
  <si>
    <t xml:space="preserve">PÇ TRATOR </t>
  </si>
  <si>
    <t xml:space="preserve"> 990833701</t>
  </si>
  <si>
    <t xml:space="preserve">              114133</t>
  </si>
  <si>
    <t>PÇ PV 4730</t>
  </si>
  <si>
    <t xml:space="preserve"> 991093601</t>
  </si>
  <si>
    <t xml:space="preserve">              114213</t>
  </si>
  <si>
    <t xml:space="preserve"> 991127501</t>
  </si>
  <si>
    <t xml:space="preserve">                 979</t>
  </si>
  <si>
    <t>DESP. COMB. LUBRIF.</t>
  </si>
  <si>
    <t xml:space="preserve"> 992081201</t>
  </si>
  <si>
    <t xml:space="preserve">               10387</t>
  </si>
  <si>
    <t>PÇ CARREGADEIRA TIANGONG</t>
  </si>
  <si>
    <t xml:space="preserve"> 991122201</t>
  </si>
  <si>
    <t>BUNGE ALIMENTOS S/A</t>
  </si>
  <si>
    <t>ANTEC. CM1</t>
  </si>
  <si>
    <t>ADIANTAMENTO DE CLIENTES - DEBITO BUNGE</t>
  </si>
  <si>
    <t>ANTECIPAÇÃO DO CONTRATO CM17/05-SJ 030-00423-05011105 - 7% A.A (360 DIAS)</t>
  </si>
  <si>
    <t xml:space="preserve"> 974197001</t>
  </si>
  <si>
    <t>MATERIAL SILO</t>
  </si>
  <si>
    <t xml:space="preserve"> 980693201</t>
  </si>
  <si>
    <t xml:space="preserve">              161110</t>
  </si>
  <si>
    <t xml:space="preserve"> 980857501</t>
  </si>
  <si>
    <t xml:space="preserve">              161288</t>
  </si>
  <si>
    <t>PÇ ALGODOEIRA</t>
  </si>
  <si>
    <t xml:space="preserve"> 980878201</t>
  </si>
  <si>
    <t xml:space="preserve">              161900</t>
  </si>
  <si>
    <t>SECADOR SAUDADES</t>
  </si>
  <si>
    <t xml:space="preserve"> 991156701</t>
  </si>
  <si>
    <t xml:space="preserve">               16703</t>
  </si>
  <si>
    <t>PROD. VETERINARIO</t>
  </si>
  <si>
    <t xml:space="preserve"> 992064301</t>
  </si>
  <si>
    <t xml:space="preserve">               84002</t>
  </si>
  <si>
    <t xml:space="preserve"> 991190501</t>
  </si>
  <si>
    <t>ADTO ARROZ</t>
  </si>
  <si>
    <t>ADTO REF. VENDA DE ARROZ - AGUARDANDO NF - NEGOCIADO PELO TAQUARA</t>
  </si>
  <si>
    <t xml:space="preserve"> 991299901</t>
  </si>
  <si>
    <t xml:space="preserve">               13393</t>
  </si>
  <si>
    <t xml:space="preserve"> 979794301</t>
  </si>
  <si>
    <t>52972</t>
  </si>
  <si>
    <t xml:space="preserve"> 991480901</t>
  </si>
  <si>
    <t>201275</t>
  </si>
  <si>
    <t>CUSTO CANTINA - FAZENDA SAUDADES</t>
  </si>
  <si>
    <t xml:space="preserve"> 988691701</t>
  </si>
  <si>
    <t xml:space="preserve">              240380</t>
  </si>
  <si>
    <t xml:space="preserve"> 988857801</t>
  </si>
  <si>
    <t xml:space="preserve">              241058</t>
  </si>
  <si>
    <t>PÇ OFICINA SAUDADES</t>
  </si>
  <si>
    <t xml:space="preserve"> 991330201</t>
  </si>
  <si>
    <t>LABORDA PROVEDOR INFORMATICA COMERCIO E SERVICOS L</t>
  </si>
  <si>
    <t xml:space="preserve">                  99</t>
  </si>
  <si>
    <t>USO EM ESCRITORIO</t>
  </si>
  <si>
    <t xml:space="preserve"> 997094101</t>
  </si>
  <si>
    <t xml:space="preserve">SOUSA &amp; COSTA COMERCIO DE EMBALAGENS LTDA </t>
  </si>
  <si>
    <t xml:space="preserve">                6133</t>
  </si>
  <si>
    <t xml:space="preserve"> 997130501</t>
  </si>
  <si>
    <t xml:space="preserve">             2592363</t>
  </si>
  <si>
    <t xml:space="preserve"> 997191301</t>
  </si>
  <si>
    <t>MERCIA APARECIDA SILVA GUEDES SANTOS</t>
  </si>
  <si>
    <t xml:space="preserve">                9968</t>
  </si>
  <si>
    <t>DESPEÇA CANTINA</t>
  </si>
  <si>
    <t xml:space="preserve"> 996546501</t>
  </si>
  <si>
    <t xml:space="preserve">               42876</t>
  </si>
  <si>
    <t>CABO PARA ATERRAMENTO E EXTINTORES</t>
  </si>
  <si>
    <t xml:space="preserve"> 992648101</t>
  </si>
  <si>
    <t xml:space="preserve">               13124</t>
  </si>
  <si>
    <t xml:space="preserve"> 993595301</t>
  </si>
  <si>
    <t xml:space="preserve">                6409</t>
  </si>
  <si>
    <t xml:space="preserve">CONSTRUCAO CIAGRAM </t>
  </si>
  <si>
    <t xml:space="preserve"> 996973101</t>
  </si>
  <si>
    <t xml:space="preserve">              114499</t>
  </si>
  <si>
    <t xml:space="preserve"> 992620301</t>
  </si>
  <si>
    <t>L. G. DE O. PACHECO COMERCIO DE PETROLEO LTDA - EP</t>
  </si>
  <si>
    <t xml:space="preserve">                8003</t>
  </si>
  <si>
    <t>ABASTECIMENTO OHO 5517</t>
  </si>
  <si>
    <t xml:space="preserve"> 997378201</t>
  </si>
  <si>
    <t xml:space="preserve">                4375</t>
  </si>
  <si>
    <t>FRETE REF NF 8932</t>
  </si>
  <si>
    <t xml:space="preserve"> 996726701</t>
  </si>
  <si>
    <t xml:space="preserve">             1717979</t>
  </si>
  <si>
    <t>FRETE REF NF 73686</t>
  </si>
  <si>
    <t xml:space="preserve"> 996751401</t>
  </si>
  <si>
    <t xml:space="preserve">             1736952</t>
  </si>
  <si>
    <t>FRETE REF NF 603808</t>
  </si>
  <si>
    <t xml:space="preserve"> 996838001</t>
  </si>
  <si>
    <t xml:space="preserve">             1737987</t>
  </si>
  <si>
    <t>FRETE REF NF 26133</t>
  </si>
  <si>
    <t xml:space="preserve"> 996868701</t>
  </si>
  <si>
    <t xml:space="preserve">             1752856</t>
  </si>
  <si>
    <t>FRETE REF NF 367326/367331</t>
  </si>
  <si>
    <t xml:space="preserve"> 996899701</t>
  </si>
  <si>
    <t xml:space="preserve">              162427</t>
  </si>
  <si>
    <t xml:space="preserve"> 997017601</t>
  </si>
  <si>
    <t>CENTRAIS ELETRICAS CESAR FILHO LTDA.</t>
  </si>
  <si>
    <t xml:space="preserve">             2016/11</t>
  </si>
  <si>
    <t>8.000 TONS DE CALCARIO EM 3 PARCELAS</t>
  </si>
  <si>
    <t xml:space="preserve"> 994084901</t>
  </si>
  <si>
    <t xml:space="preserve">               44169</t>
  </si>
  <si>
    <t>PECAS CASE 8120</t>
  </si>
  <si>
    <t xml:space="preserve"> 997144501</t>
  </si>
  <si>
    <t xml:space="preserve">      6410</t>
  </si>
  <si>
    <t>NF 6410 - FH DE OLIVEIRA - CIAGRAM</t>
  </si>
  <si>
    <t xml:space="preserve"> 992899801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</si>
  <si>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</si>
  <si>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</si>
  <si>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</si>
  <si>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</si>
  <si>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</si>
  <si>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>CONT_SOFTW 16/17</t>
  </si>
  <si>
    <t>RENOVAÇÃO CONTRATO SOFTWARE CONFINAMENTO - ANO 2016/2017</t>
  </si>
  <si>
    <t xml:space="preserve"> 994364701</t>
  </si>
  <si>
    <t>100240</t>
  </si>
  <si>
    <t>STRADA FLORIANO</t>
  </si>
  <si>
    <t xml:space="preserve"> 994883501</t>
  </si>
  <si>
    <t>INFONEXUS COM DE AUTOMACAO E SERV DE INFORMATICA L</t>
  </si>
  <si>
    <t>2716</t>
  </si>
  <si>
    <t>CUSTO ESCRITÓRIO</t>
  </si>
  <si>
    <t xml:space="preserve"> 994248901</t>
  </si>
  <si>
    <t xml:space="preserve">               43514</t>
  </si>
  <si>
    <t>SV RECAUCHUTAGEM</t>
  </si>
  <si>
    <t xml:space="preserve"> 996751701</t>
  </si>
  <si>
    <t>TRANSDALTO TRANSPORTE RODOVIARIO LTDA - EPP</t>
  </si>
  <si>
    <t xml:space="preserve">               13743</t>
  </si>
  <si>
    <t>FRETE SOJA</t>
  </si>
  <si>
    <t xml:space="preserve"> 996696801</t>
  </si>
  <si>
    <t xml:space="preserve">A N O TONIN CALDEIRARIA LTDA - ME </t>
  </si>
  <si>
    <t xml:space="preserve">                 210</t>
  </si>
  <si>
    <t>SERVIÇOS EM PEÇAS DE GRADES</t>
  </si>
  <si>
    <t xml:space="preserve"> 996606401</t>
  </si>
  <si>
    <t xml:space="preserve">               13395</t>
  </si>
  <si>
    <t xml:space="preserve"> 996698401</t>
  </si>
  <si>
    <t>WERTSON ISENCO RODRIGUES - ME</t>
  </si>
  <si>
    <t xml:space="preserve">                 787</t>
  </si>
  <si>
    <t>SV STRADA 02151</t>
  </si>
  <si>
    <t xml:space="preserve"> 992873401</t>
  </si>
  <si>
    <t xml:space="preserve">              242571</t>
  </si>
  <si>
    <t>PÇ SEDE SAUDADES</t>
  </si>
  <si>
    <t xml:space="preserve"> 992988801</t>
  </si>
  <si>
    <t>TRANSPORTADORA DELAZZERI LTDA</t>
  </si>
  <si>
    <t xml:space="preserve">                1946</t>
  </si>
  <si>
    <t>FRETE SEMENTE DE SOJA P/ FAZ. SAUDADES</t>
  </si>
  <si>
    <t xml:space="preserve"> 997350501</t>
  </si>
  <si>
    <t>CASA DO PADEIRO DE MATO GROSSO LTDA</t>
  </si>
  <si>
    <t>626510</t>
  </si>
  <si>
    <t xml:space="preserve"> 994484301</t>
  </si>
  <si>
    <t xml:space="preserve">               27303</t>
  </si>
  <si>
    <t xml:space="preserve"> 996491101</t>
  </si>
  <si>
    <t>LOOK PNEUS LTDA</t>
  </si>
  <si>
    <t>5366</t>
  </si>
  <si>
    <t>CUSTO PARA 02139</t>
  </si>
  <si>
    <t xml:space="preserve"> 995666501</t>
  </si>
  <si>
    <t xml:space="preserve">                6964</t>
  </si>
  <si>
    <t>FRETE REFERENTE A NF 23212 IPIRANGA PRODUTOS DE PETROLEO S/A</t>
  </si>
  <si>
    <t xml:space="preserve"> 996455601</t>
  </si>
  <si>
    <t>A F DE CARVALHO - ME</t>
  </si>
  <si>
    <t xml:space="preserve">                 168</t>
  </si>
  <si>
    <t>SV CAIXA ADUBO</t>
  </si>
  <si>
    <t xml:space="preserve"> 992912701</t>
  </si>
  <si>
    <t xml:space="preserve">              242136</t>
  </si>
  <si>
    <t>PÇ BORRACHARIA</t>
  </si>
  <si>
    <t xml:space="preserve"> 993023101</t>
  </si>
  <si>
    <t xml:space="preserve">              161561</t>
  </si>
  <si>
    <t>PÇ OBRA BARRACAO DE SEMENTE</t>
  </si>
  <si>
    <t xml:space="preserve"> 993171501</t>
  </si>
  <si>
    <t xml:space="preserve">                9651</t>
  </si>
  <si>
    <t>PÇ ESCRITORIO SAUDADES</t>
  </si>
  <si>
    <t xml:space="preserve"> 993307701</t>
  </si>
  <si>
    <t xml:space="preserve">               33455</t>
  </si>
  <si>
    <t xml:space="preserve"> 997670301</t>
  </si>
  <si>
    <t>J.A.GARBIM &amp; CIA LTDA</t>
  </si>
  <si>
    <t xml:space="preserve">      5812</t>
  </si>
  <si>
    <t>NF 5812 - KAIROS COM. DE PEÇAS - CIAGRAM</t>
  </si>
  <si>
    <t xml:space="preserve"> 992595701</t>
  </si>
  <si>
    <t xml:space="preserve">     19309</t>
  </si>
  <si>
    <t>NF 19309 - GERDAU ACOS LONGOS - CIAGRAM</t>
  </si>
  <si>
    <t xml:space="preserve"> 992601701</t>
  </si>
  <si>
    <t xml:space="preserve">               59553</t>
  </si>
  <si>
    <t xml:space="preserve"> 994352601</t>
  </si>
  <si>
    <t xml:space="preserve">               11430</t>
  </si>
  <si>
    <t>MATERIAL DE EXPEDIENTE</t>
  </si>
  <si>
    <t xml:space="preserve"> 994553801</t>
  </si>
  <si>
    <t xml:space="preserve">              241290</t>
  </si>
  <si>
    <t>SECADOR JK</t>
  </si>
  <si>
    <t xml:space="preserve"> 994399301</t>
  </si>
  <si>
    <t>MUTUM MAQUINAS E IMPLEMENTOS AGRICOLAS LTDA</t>
  </si>
  <si>
    <t xml:space="preserve">                1308</t>
  </si>
  <si>
    <t>PECAS PLATAFORMA MILHO GTS</t>
  </si>
  <si>
    <t xml:space="preserve"> 995581101</t>
  </si>
  <si>
    <t xml:space="preserve">      2609</t>
  </si>
  <si>
    <t>NF 2609 - A. J. DILL - CIAGRAM</t>
  </si>
  <si>
    <t xml:space="preserve"> 994073201</t>
  </si>
  <si>
    <t xml:space="preserve">               25026</t>
  </si>
  <si>
    <t xml:space="preserve"> 997743101</t>
  </si>
  <si>
    <t>DEPARTAMENTO NAC. DE INFRAESTRUTURA DE TRASNPORTES</t>
  </si>
  <si>
    <t>B008139308</t>
  </si>
  <si>
    <t>ATB2033/PR - SCANIA G470A 6X4 - CACERES/MT - 15/03/2013</t>
  </si>
  <si>
    <t xml:space="preserve"> 995611401</t>
  </si>
  <si>
    <t xml:space="preserve">    367190</t>
  </si>
  <si>
    <t>PGTO - ENERGIA ELETRICA - ADMINISTRACAO</t>
  </si>
  <si>
    <t>UC 1293302-3 06/2016- HANGAR GILBERTO MARIN</t>
  </si>
  <si>
    <t xml:space="preserve"> 998211901</t>
  </si>
  <si>
    <t xml:space="preserve">              936231</t>
  </si>
  <si>
    <t>AR CONDICIONADO SALA LAYDSON - FAZ. JK</t>
  </si>
  <si>
    <t xml:space="preserve"> 993710201</t>
  </si>
  <si>
    <t xml:space="preserve">              240944</t>
  </si>
  <si>
    <t xml:space="preserve"> 996718701</t>
  </si>
  <si>
    <t>ROMAVIL COM. E TRANSPORTES RODOVIARIOS LTDA -  EPP</t>
  </si>
  <si>
    <t xml:space="preserve">                 475</t>
  </si>
  <si>
    <t>CUSTO 00583</t>
  </si>
  <si>
    <t xml:space="preserve"> 996734601</t>
  </si>
  <si>
    <t>AGRITERRA MAQUINAS E IMPLEMENTOS AGRICOLA LTDA</t>
  </si>
  <si>
    <t xml:space="preserve">               99228</t>
  </si>
  <si>
    <t>CUSTO 03712</t>
  </si>
  <si>
    <t xml:space="preserve"> 996810201</t>
  </si>
  <si>
    <t xml:space="preserve">PORTO ELETRODIESEL LTDA - ME </t>
  </si>
  <si>
    <t xml:space="preserve">                1372</t>
  </si>
  <si>
    <t>SERVIÇO EM CAMINHÃO</t>
  </si>
  <si>
    <t xml:space="preserve"> 993700101</t>
  </si>
  <si>
    <t>LOJAO COMERCIO DE MATERIAIS PARA CONSTRUCAO EIRELI</t>
  </si>
  <si>
    <t xml:space="preserve">               39651</t>
  </si>
  <si>
    <t>USO EM CASA NOVA</t>
  </si>
  <si>
    <t xml:space="preserve"> 997512601</t>
  </si>
  <si>
    <t xml:space="preserve">              134022</t>
  </si>
  <si>
    <t xml:space="preserve"> 997533901</t>
  </si>
  <si>
    <t>AUTO POSTO IRMAOS BATISTA LTDA</t>
  </si>
  <si>
    <t xml:space="preserve">              106997</t>
  </si>
  <si>
    <t>USO EM S10</t>
  </si>
  <si>
    <t xml:space="preserve"> 997558501</t>
  </si>
  <si>
    <t xml:space="preserve">               89679</t>
  </si>
  <si>
    <t xml:space="preserve"> 997580201</t>
  </si>
  <si>
    <t xml:space="preserve">               88655</t>
  </si>
  <si>
    <t>USO EM VEICULO</t>
  </si>
  <si>
    <t xml:space="preserve"> 997588201</t>
  </si>
  <si>
    <t xml:space="preserve"> 933172901</t>
  </si>
  <si>
    <t xml:space="preserve"> 941212201</t>
  </si>
  <si>
    <t xml:space="preserve"> 941213201</t>
  </si>
  <si>
    <t xml:space="preserve"> 941213601</t>
  </si>
  <si>
    <t>YARA BRASIL FERTILIZANTES S.A</t>
  </si>
  <si>
    <t xml:space="preserve">             1785132</t>
  </si>
  <si>
    <t xml:space="preserve"> 951949101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</si>
  <si>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</si>
  <si>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</si>
  <si>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</si>
  <si>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</si>
  <si>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</si>
  <si>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</si>
  <si>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</si>
  <si>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</si>
  <si>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</si>
  <si>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</si>
  <si>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              12024</t>
  </si>
  <si>
    <t xml:space="preserve"> 939924501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</si>
  <si>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</si>
  <si>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</si>
  <si>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</si>
  <si>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</si>
  <si>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</si>
  <si>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</si>
  <si>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</si>
  <si>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</si>
  <si>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</si>
  <si>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</si>
  <si>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</si>
  <si>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</si>
  <si>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</si>
  <si>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947622101</t>
  </si>
  <si>
    <t xml:space="preserve">           998589158</t>
  </si>
  <si>
    <t xml:space="preserve"> SEGURO MICRO ONIBUS PLACA DTA 5957</t>
  </si>
  <si>
    <t xml:space="preserve"> 942530601</t>
  </si>
  <si>
    <t xml:space="preserve">           998589237</t>
  </si>
  <si>
    <t xml:space="preserve"> SEGURO ONIBUS PLACA KXF 2121</t>
  </si>
  <si>
    <t xml:space="preserve"> 942532401</t>
  </si>
  <si>
    <t xml:space="preserve">           998589205</t>
  </si>
  <si>
    <t xml:space="preserve"> SEGURO ONIBUS PLACA KYI 1944</t>
  </si>
  <si>
    <t xml:space="preserve"> 942533301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</si>
  <si>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</si>
  <si>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</si>
  <si>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</si>
  <si>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</si>
  <si>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</si>
  <si>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</si>
  <si>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</si>
  <si>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</si>
  <si>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</si>
  <si>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</si>
  <si>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</si>
  <si>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>JARBAS ALEXANDRE - ME</t>
  </si>
  <si>
    <t>CONDOMI/16</t>
  </si>
  <si>
    <t>PGTO - TAXAS DE CONDOMINIO</t>
  </si>
  <si>
    <t>CONDOMÍNIO REF. CASA DE PORTO VELHO ANO 2016</t>
  </si>
  <si>
    <t xml:space="preserve"> 968613301</t>
  </si>
  <si>
    <t xml:space="preserve">               28271</t>
  </si>
  <si>
    <t xml:space="preserve"> 959405901</t>
  </si>
  <si>
    <t xml:space="preserve">FBA BUENO COMERCIO E SERVICOS EIRELI - ME </t>
  </si>
  <si>
    <t xml:space="preserve">                1131</t>
  </si>
  <si>
    <t xml:space="preserve">USO EM  HILUX  </t>
  </si>
  <si>
    <t xml:space="preserve"> 962106201</t>
  </si>
  <si>
    <t xml:space="preserve">                8905</t>
  </si>
  <si>
    <t xml:space="preserve">USO  EM  CAMINHAO  </t>
  </si>
  <si>
    <t xml:space="preserve"> 962923601</t>
  </si>
  <si>
    <t xml:space="preserve">                2337</t>
  </si>
  <si>
    <t>REVISAO SEVERA NCN 5452</t>
  </si>
  <si>
    <t xml:space="preserve"> 968529401</t>
  </si>
  <si>
    <t xml:space="preserve">           697227521</t>
  </si>
  <si>
    <t xml:space="preserve"> 961839001</t>
  </si>
  <si>
    <t xml:space="preserve">           697227813</t>
  </si>
  <si>
    <t xml:space="preserve"> 961831301</t>
  </si>
  <si>
    <t>ANTECIPAÇÃO DO CONTRATO CM17/04-SJ - 7% A.A. PTAX 3,5400</t>
  </si>
  <si>
    <t xml:space="preserve"> 964922401</t>
  </si>
  <si>
    <t>RENAN PASTORI</t>
  </si>
  <si>
    <t>2016</t>
  </si>
  <si>
    <t>ADIANTAMENTO REF. SEMENTES 2016</t>
  </si>
  <si>
    <t xml:space="preserve"> 962865101</t>
  </si>
  <si>
    <t xml:space="preserve">             1777781</t>
  </si>
  <si>
    <t xml:space="preserve"> 937518001</t>
  </si>
  <si>
    <t xml:space="preserve"> 958440901</t>
  </si>
  <si>
    <t xml:space="preserve">LOTTI MATERIAIS DE CONSTRUCAO LTDA - ME </t>
  </si>
  <si>
    <t xml:space="preserve">                3065</t>
  </si>
  <si>
    <t>BARRACAO DE SEMENTE JK</t>
  </si>
  <si>
    <t xml:space="preserve"> 980855701</t>
  </si>
  <si>
    <t xml:space="preserve">                 344</t>
  </si>
  <si>
    <t>SV MAO DE OBRA</t>
  </si>
  <si>
    <t xml:space="preserve"> 987465901</t>
  </si>
  <si>
    <t xml:space="preserve">    930654</t>
  </si>
  <si>
    <t>ICMS DIFAL - 1020161930654 - CIAGRAM</t>
  </si>
  <si>
    <t xml:space="preserve"> 985057501</t>
  </si>
  <si>
    <t>25 ADTO</t>
  </si>
  <si>
    <t>50% DO PEDIDO 25 REF. 19.000 SCS DE SEMENTE DE SOJA - RESTANTE PARA O DIA 30/07</t>
  </si>
  <si>
    <t xml:space="preserve"> 985845001</t>
  </si>
  <si>
    <t xml:space="preserve">             2521951</t>
  </si>
  <si>
    <t xml:space="preserve"> SEGURO FIAT STRADA 0 KM PARA RICADO</t>
  </si>
  <si>
    <t xml:space="preserve"> 976469401</t>
  </si>
  <si>
    <t xml:space="preserve">              241991</t>
  </si>
  <si>
    <t>BORRACHARIA SAUDADES</t>
  </si>
  <si>
    <t xml:space="preserve"> 990686301</t>
  </si>
  <si>
    <t xml:space="preserve">                2377</t>
  </si>
  <si>
    <t>NF BOLETO</t>
  </si>
  <si>
    <t xml:space="preserve"> 990663701</t>
  </si>
  <si>
    <t xml:space="preserve">               50470</t>
  </si>
  <si>
    <t xml:space="preserve"> 980689501</t>
  </si>
  <si>
    <t xml:space="preserve">              110311</t>
  </si>
  <si>
    <t xml:space="preserve"> 980733501</t>
  </si>
  <si>
    <t xml:space="preserve">                6919</t>
  </si>
  <si>
    <t>CUSTO FRRETE COMBUSTIVEL</t>
  </si>
  <si>
    <t xml:space="preserve"> 985746701</t>
  </si>
  <si>
    <t>38496</t>
  </si>
  <si>
    <t xml:space="preserve"> 980406601</t>
  </si>
  <si>
    <t xml:space="preserve">RIGAMONTI TRANSPORTES, COMERCIO, IMP E EXP LTDA </t>
  </si>
  <si>
    <t xml:space="preserve">                 439</t>
  </si>
  <si>
    <t>COMPLEMENTO DE PESO</t>
  </si>
  <si>
    <t xml:space="preserve"> 985861401</t>
  </si>
  <si>
    <t>49974</t>
  </si>
  <si>
    <t xml:space="preserve"> 989231301</t>
  </si>
  <si>
    <t>GERDAU ACO LONGOS SA</t>
  </si>
  <si>
    <t xml:space="preserve">               19105</t>
  </si>
  <si>
    <t>CONSTRUÇÃO CIAGRAM</t>
  </si>
  <si>
    <t xml:space="preserve"> 977094201</t>
  </si>
  <si>
    <t xml:space="preserve">              101689</t>
  </si>
  <si>
    <t>USO EM PRANCHA</t>
  </si>
  <si>
    <t xml:space="preserve"> 987987401</t>
  </si>
  <si>
    <t xml:space="preserve">AUTO ELETRICA RAVANI LTDA - EPP </t>
  </si>
  <si>
    <t>USO EM MICRO ONIBUS</t>
  </si>
  <si>
    <t xml:space="preserve"> 975870101</t>
  </si>
  <si>
    <t xml:space="preserve">                3375</t>
  </si>
  <si>
    <t xml:space="preserve"> 976263001</t>
  </si>
  <si>
    <t>AMARILIO CAIADO FRAGA NETO</t>
  </si>
  <si>
    <t>1212</t>
  </si>
  <si>
    <t>37 CABECAS DE GADO COMPRADO EM JUINA - BANCO HSBC AGENCIA:0823 C/C: 0013142 - CPF:088.583.357-08</t>
  </si>
  <si>
    <t xml:space="preserve"> 980208701</t>
  </si>
  <si>
    <t>1213</t>
  </si>
  <si>
    <t xml:space="preserve"> 980262601</t>
  </si>
  <si>
    <t>1214</t>
  </si>
  <si>
    <t xml:space="preserve"> 980265001</t>
  </si>
  <si>
    <t>CARLOS EDUARDO DA SILVA SOUZA</t>
  </si>
  <si>
    <t xml:space="preserve">                   1</t>
  </si>
  <si>
    <t xml:space="preserve"> 981341501</t>
  </si>
  <si>
    <t xml:space="preserve">              134044</t>
  </si>
  <si>
    <t xml:space="preserve"> 988830801</t>
  </si>
  <si>
    <t xml:space="preserve">              161834</t>
  </si>
  <si>
    <t>PEÇA PLATAFORMA DE MILHIO</t>
  </si>
  <si>
    <t xml:space="preserve"> 986202201</t>
  </si>
  <si>
    <t xml:space="preserve">               52881</t>
  </si>
  <si>
    <t xml:space="preserve">ESCRITORIO SAUDADES </t>
  </si>
  <si>
    <t xml:space="preserve"> 986290201</t>
  </si>
  <si>
    <t xml:space="preserve">               42903</t>
  </si>
  <si>
    <t>ONIBUS 01910</t>
  </si>
  <si>
    <t xml:space="preserve"> 971713101</t>
  </si>
  <si>
    <t xml:space="preserve">                6379</t>
  </si>
  <si>
    <t>PÇ CAMINHAO 01928</t>
  </si>
  <si>
    <t xml:space="preserve"> 976337601</t>
  </si>
  <si>
    <t xml:space="preserve">                6373</t>
  </si>
  <si>
    <t>PÇ CAMINHONETE 01734</t>
  </si>
  <si>
    <t xml:space="preserve"> 976363801</t>
  </si>
  <si>
    <t xml:space="preserve">               87585</t>
  </si>
  <si>
    <t xml:space="preserve"> 988862601</t>
  </si>
  <si>
    <t xml:space="preserve">               87385</t>
  </si>
  <si>
    <t xml:space="preserve"> 988877601</t>
  </si>
  <si>
    <t xml:space="preserve">               86717</t>
  </si>
  <si>
    <t xml:space="preserve"> 989079001</t>
  </si>
  <si>
    <t>BIGSAL IND E COME DE SUPLEMENTOS NUTRICAO ANIMAL</t>
  </si>
  <si>
    <t xml:space="preserve">              231920</t>
  </si>
  <si>
    <t>USO COM GADO</t>
  </si>
  <si>
    <t xml:space="preserve"> 977194401</t>
  </si>
  <si>
    <t xml:space="preserve">              161248</t>
  </si>
  <si>
    <t xml:space="preserve"> 980213901</t>
  </si>
  <si>
    <t xml:space="preserve">                2384</t>
  </si>
  <si>
    <t>PEÇAS E FERRAMENTAS</t>
  </si>
  <si>
    <t xml:space="preserve"> 982934501</t>
  </si>
  <si>
    <t xml:space="preserve">                3524</t>
  </si>
  <si>
    <t xml:space="preserve"> 989175501</t>
  </si>
  <si>
    <t xml:space="preserve">              113578</t>
  </si>
  <si>
    <t>PEÇAS PV 4730</t>
  </si>
  <si>
    <t xml:space="preserve"> 973920201</t>
  </si>
  <si>
    <t xml:space="preserve">              113871</t>
  </si>
  <si>
    <t>PÇ COLHEITADEIRA 7760</t>
  </si>
  <si>
    <t xml:space="preserve"> 979386601</t>
  </si>
  <si>
    <t xml:space="preserve">              113693</t>
  </si>
  <si>
    <t xml:space="preserve"> 979408501</t>
  </si>
  <si>
    <t xml:space="preserve">               75934</t>
  </si>
  <si>
    <t>REVISAO PATROLA 120H</t>
  </si>
  <si>
    <t xml:space="preserve"> 989307601</t>
  </si>
  <si>
    <t xml:space="preserve">               42916</t>
  </si>
  <si>
    <t>MATERIAIS PARA INSTALAÇÃO DO SISTEMA DE COMBATE A INCENDIO E PLACAS</t>
  </si>
  <si>
    <t xml:space="preserve"> 984607201</t>
  </si>
  <si>
    <t xml:space="preserve">               30391</t>
  </si>
  <si>
    <t>OFICINA JK</t>
  </si>
  <si>
    <t xml:space="preserve"> 991135601</t>
  </si>
  <si>
    <t xml:space="preserve">               31172</t>
  </si>
  <si>
    <t>REVISAO MB1418</t>
  </si>
  <si>
    <t xml:space="preserve"> 977294701</t>
  </si>
  <si>
    <t xml:space="preserve">              240594</t>
  </si>
  <si>
    <t xml:space="preserve">TORNEARIA SAUDADES </t>
  </si>
  <si>
    <t xml:space="preserve"> 984232001</t>
  </si>
  <si>
    <t>1029</t>
  </si>
  <si>
    <t xml:space="preserve"> 989533201</t>
  </si>
  <si>
    <t xml:space="preserve"> 984465201</t>
  </si>
  <si>
    <t xml:space="preserve">              367326</t>
  </si>
  <si>
    <t xml:space="preserve"> 984568501</t>
  </si>
  <si>
    <t xml:space="preserve">              367331</t>
  </si>
  <si>
    <t>PC MICRO ONIBUS VW</t>
  </si>
  <si>
    <t xml:space="preserve"> 984572901</t>
  </si>
  <si>
    <t>35607</t>
  </si>
  <si>
    <t xml:space="preserve"> 984862001</t>
  </si>
  <si>
    <t>2 SERV. NOT.E REG. PROT. DE PESS. JUR. COMARCA CDO</t>
  </si>
  <si>
    <t>REC. 2015/2016</t>
  </si>
  <si>
    <t>PGTO - CARTORIOS</t>
  </si>
  <si>
    <t xml:space="preserve">REEMBOLSO A SRA. CLAIDES DE DESPESAS CARTORÁRIAS REF. 2015/2016 </t>
  </si>
  <si>
    <t xml:space="preserve"> 988212901</t>
  </si>
  <si>
    <t xml:space="preserve">              113969</t>
  </si>
  <si>
    <t>PÇ PLATAFORMA MILHO</t>
  </si>
  <si>
    <t xml:space="preserve"> 980524801</t>
  </si>
  <si>
    <t xml:space="preserve">               69369</t>
  </si>
  <si>
    <t>PATRIMONIO/MONITOR PARA JOÃO NIZER</t>
  </si>
  <si>
    <t xml:space="preserve"> 972878501</t>
  </si>
  <si>
    <t xml:space="preserve">              113785</t>
  </si>
  <si>
    <t>PEÇAS COLHEITADEIRA 7760</t>
  </si>
  <si>
    <t xml:space="preserve"> 975934901</t>
  </si>
  <si>
    <t xml:space="preserve">              113749</t>
  </si>
  <si>
    <t>PEÇAS PLATAFORMA DE MILHO</t>
  </si>
  <si>
    <t xml:space="preserve"> 976011301</t>
  </si>
  <si>
    <t xml:space="preserve">              240023</t>
  </si>
  <si>
    <t xml:space="preserve"> 976044601</t>
  </si>
  <si>
    <t xml:space="preserve">                4999</t>
  </si>
  <si>
    <t xml:space="preserve"> 976056001</t>
  </si>
  <si>
    <t xml:space="preserve">              241443</t>
  </si>
  <si>
    <t xml:space="preserve"> 984733901</t>
  </si>
  <si>
    <t xml:space="preserve">                6193</t>
  </si>
  <si>
    <t xml:space="preserve"> 985636201</t>
  </si>
  <si>
    <t xml:space="preserve"> 987537201</t>
  </si>
  <si>
    <t xml:space="preserve">                 384</t>
  </si>
  <si>
    <t xml:space="preserve"> 988788001</t>
  </si>
  <si>
    <t xml:space="preserve">                 385</t>
  </si>
  <si>
    <t xml:space="preserve"> 988789101</t>
  </si>
  <si>
    <t>AGROPECUARIA MAGGI LTDA</t>
  </si>
  <si>
    <t>19</t>
  </si>
  <si>
    <t>ADTO REF. PEDIDO 19 - 22.000 SCS A R$ 120,00 - PENEIRAS 65, 60 E 55</t>
  </si>
  <si>
    <t xml:space="preserve"> 982703201</t>
  </si>
  <si>
    <t xml:space="preserve">              114449</t>
  </si>
  <si>
    <t xml:space="preserve"> 990709401</t>
  </si>
  <si>
    <t xml:space="preserve">              114132</t>
  </si>
  <si>
    <t xml:space="preserve"> 990721401</t>
  </si>
  <si>
    <t xml:space="preserve">              114195</t>
  </si>
  <si>
    <t xml:space="preserve"> 990770001</t>
  </si>
  <si>
    <t xml:space="preserve">               11406</t>
  </si>
  <si>
    <t>ALMOXARIFADO SAUDADES</t>
  </si>
  <si>
    <t xml:space="preserve"> 989177401</t>
  </si>
  <si>
    <t>BIGOLIN ROLAMENTOS E RETENTORES LTDA - EPP</t>
  </si>
  <si>
    <t xml:space="preserve">              604006</t>
  </si>
  <si>
    <t xml:space="preserve"> 991116701</t>
  </si>
  <si>
    <t>58561 KEPLER</t>
  </si>
  <si>
    <t>ADTO REF. SINAL CONJUNTO DE SILOS - CIAGRAM</t>
  </si>
  <si>
    <t xml:space="preserve"> 991080401</t>
  </si>
  <si>
    <t xml:space="preserve"> 991080601</t>
  </si>
  <si>
    <t xml:space="preserve"> 991081501</t>
  </si>
  <si>
    <t xml:space="preserve"> 991081801</t>
  </si>
  <si>
    <t xml:space="preserve">                3294</t>
  </si>
  <si>
    <t xml:space="preserve">NF C/ BOLETO INCLUSO VALOR DA NF DE PEÇAS USADAS NO SERVIÇO </t>
  </si>
  <si>
    <t xml:space="preserve"> 977145501</t>
  </si>
  <si>
    <t>1231</t>
  </si>
  <si>
    <t xml:space="preserve">BCO HSBC - AG: 0823 C/C 0013142 CPF 088.583.357-08NF REFERENTE A COMPRA DE 96 KB PARTICULAR DO VOLNEI </t>
  </si>
  <si>
    <t xml:space="preserve"> 987874701</t>
  </si>
  <si>
    <t>FL PGTO 05/2016</t>
  </si>
  <si>
    <t>FOLHA PGTO PESSOAL CIAGRAM - COMP 05/2016</t>
  </si>
  <si>
    <t xml:space="preserve"> 984614801</t>
  </si>
  <si>
    <t xml:space="preserve">               12186</t>
  </si>
  <si>
    <t>GUARITA 1 E 2</t>
  </si>
  <si>
    <t xml:space="preserve"> 991131201</t>
  </si>
  <si>
    <t xml:space="preserve">              162006</t>
  </si>
  <si>
    <t xml:space="preserve"> 991141101</t>
  </si>
  <si>
    <t>NIVALDO DA CRUZ BORGES</t>
  </si>
  <si>
    <t>1127</t>
  </si>
  <si>
    <t>BCO SICRED 748 - AG:0805 C/C:29528-0 REF A COMPRA DE 75 KB DE GADO PARTICULAR DO JUCA</t>
  </si>
  <si>
    <t xml:space="preserve"> 988012601</t>
  </si>
  <si>
    <t xml:space="preserve">                6466</t>
  </si>
  <si>
    <t>PC CAMINHAO MB 4X2</t>
  </si>
  <si>
    <t xml:space="preserve"> 991233801</t>
  </si>
  <si>
    <t xml:space="preserve">                6825</t>
  </si>
  <si>
    <t>PÇ OCIFINA SAUDADES</t>
  </si>
  <si>
    <t xml:space="preserve"> 991267401</t>
  </si>
  <si>
    <t xml:space="preserve">              241363</t>
  </si>
  <si>
    <t xml:space="preserve"> 991319701</t>
  </si>
  <si>
    <t xml:space="preserve">              161611</t>
  </si>
  <si>
    <t xml:space="preserve"> 992244501</t>
  </si>
  <si>
    <t xml:space="preserve">               25047</t>
  </si>
  <si>
    <t xml:space="preserve"> 982148601</t>
  </si>
  <si>
    <t xml:space="preserve">               35472</t>
  </si>
  <si>
    <t xml:space="preserve"> 992680601</t>
  </si>
  <si>
    <t xml:space="preserve">               19309</t>
  </si>
  <si>
    <t>CONSTRUCAO CIAGRAM  / SEM BOLETO</t>
  </si>
  <si>
    <t xml:space="preserve"> 996981901</t>
  </si>
  <si>
    <t xml:space="preserve"> 996982801</t>
  </si>
  <si>
    <t>BRUNO CESAR BOFF EPP</t>
  </si>
  <si>
    <t xml:space="preserve">                3545</t>
  </si>
  <si>
    <t>MATERIAS PARA COZINHA ESCRITORIO CENTRAL</t>
  </si>
  <si>
    <t xml:space="preserve"> 996407401</t>
  </si>
  <si>
    <t>JOAO BENTO JUNIOR</t>
  </si>
  <si>
    <t>78252564</t>
  </si>
  <si>
    <t>NF REFERENTE A COMPRA DE GADO PARA O ARRENDAMENTO VOLNEI - BANCO BRADESCO - AG: 1887 - C/C: 0006946 - 9 - CPF: 604.012.651-53</t>
  </si>
  <si>
    <t xml:space="preserve"> 997732401</t>
  </si>
  <si>
    <t xml:space="preserve">        41</t>
  </si>
  <si>
    <t>FRETE LAVOURA DE MILHO - PGTO</t>
  </si>
  <si>
    <t>TRANSPORTE DE CASCALHO MANUTENCAO  ESTRADAS JK</t>
  </si>
  <si>
    <t xml:space="preserve"> 994879401</t>
  </si>
  <si>
    <t xml:space="preserve">              114579</t>
  </si>
  <si>
    <t xml:space="preserve"> 992567101</t>
  </si>
  <si>
    <t>ALGODOEIRA SAUDADES</t>
  </si>
  <si>
    <t xml:space="preserve"> 993923601</t>
  </si>
  <si>
    <t xml:space="preserve">             1724824</t>
  </si>
  <si>
    <t>FRETE REF NF 151999</t>
  </si>
  <si>
    <t xml:space="preserve"> 996766501</t>
  </si>
  <si>
    <t xml:space="preserve">             1735501</t>
  </si>
  <si>
    <t>FRETE REF NF 6732</t>
  </si>
  <si>
    <t xml:space="preserve"> 996830401</t>
  </si>
  <si>
    <t xml:space="preserve">             1745880</t>
  </si>
  <si>
    <t>FRETE REF NF 603899</t>
  </si>
  <si>
    <t xml:space="preserve"> 996888201</t>
  </si>
  <si>
    <t xml:space="preserve">             1747000</t>
  </si>
  <si>
    <t>FRETE REF NF 10656</t>
  </si>
  <si>
    <t xml:space="preserve"> 996891601</t>
  </si>
  <si>
    <t xml:space="preserve">             1751959</t>
  </si>
  <si>
    <t>FRETE REF NF 204</t>
  </si>
  <si>
    <t xml:space="preserve"> 996894101</t>
  </si>
  <si>
    <t xml:space="preserve">             1751955</t>
  </si>
  <si>
    <t>FRETE REF NF 603958</t>
  </si>
  <si>
    <t xml:space="preserve"> 996903201</t>
  </si>
  <si>
    <t xml:space="preserve">                1832</t>
  </si>
  <si>
    <t xml:space="preserve"> 997742001</t>
  </si>
  <si>
    <t xml:space="preserve">      6409</t>
  </si>
  <si>
    <t>NF 6409 - FH DE OLIVEIRA - CIAGRAM</t>
  </si>
  <si>
    <t xml:space="preserve"> 992899401</t>
  </si>
  <si>
    <t xml:space="preserve">      6411</t>
  </si>
  <si>
    <t>NF 6411 - FH DE OLIVEIRA - CIAGRAM</t>
  </si>
  <si>
    <t xml:space="preserve"> 992900901</t>
  </si>
  <si>
    <t xml:space="preserve"> 994353301</t>
  </si>
  <si>
    <t xml:space="preserve">                3017</t>
  </si>
  <si>
    <t>SV HIDRAULICA</t>
  </si>
  <si>
    <t xml:space="preserve"> 996817301</t>
  </si>
  <si>
    <t xml:space="preserve">                 716</t>
  </si>
  <si>
    <t xml:space="preserve"> 996877901</t>
  </si>
  <si>
    <t>MUNHOS E VIEIRA LTDA EPP</t>
  </si>
  <si>
    <t xml:space="preserve">               25679</t>
  </si>
  <si>
    <t xml:space="preserve"> 996889501</t>
  </si>
  <si>
    <t xml:space="preserve">                 634</t>
  </si>
  <si>
    <t>PÇ STRADA 02151</t>
  </si>
  <si>
    <t xml:space="preserve"> 992889801</t>
  </si>
  <si>
    <t xml:space="preserve">               43895</t>
  </si>
  <si>
    <t xml:space="preserve"> 992835701</t>
  </si>
  <si>
    <t xml:space="preserve">              202635</t>
  </si>
  <si>
    <t xml:space="preserve"> 996453301</t>
  </si>
  <si>
    <t>DINAMICA MAQUINAS AGRICOLAS LTDA</t>
  </si>
  <si>
    <t xml:space="preserve">                6476</t>
  </si>
  <si>
    <t xml:space="preserve"> 996475701</t>
  </si>
  <si>
    <t xml:space="preserve">               33518</t>
  </si>
  <si>
    <t xml:space="preserve"> 996499401</t>
  </si>
  <si>
    <t xml:space="preserve">                9591</t>
  </si>
  <si>
    <t xml:space="preserve"> 997988601</t>
  </si>
  <si>
    <t xml:space="preserve">              100418</t>
  </si>
  <si>
    <t xml:space="preserve"> 996460301</t>
  </si>
  <si>
    <t xml:space="preserve">                1185</t>
  </si>
  <si>
    <t>DESP. EXAMES MEDICOS</t>
  </si>
  <si>
    <t xml:space="preserve"> 992924101</t>
  </si>
  <si>
    <t xml:space="preserve">              241706</t>
  </si>
  <si>
    <t xml:space="preserve"> 993005301</t>
  </si>
  <si>
    <t xml:space="preserve">              242250</t>
  </si>
  <si>
    <t xml:space="preserve"> 993010501</t>
  </si>
  <si>
    <t xml:space="preserve">               17436</t>
  </si>
  <si>
    <t xml:space="preserve"> 997666501</t>
  </si>
  <si>
    <t>52887</t>
  </si>
  <si>
    <t xml:space="preserve"> 993188501</t>
  </si>
  <si>
    <t xml:space="preserve"> 992597701</t>
  </si>
  <si>
    <t xml:space="preserve">     19308</t>
  </si>
  <si>
    <t>NF 19308 - GERDAU ACOS LONGOS - CIAGRAM</t>
  </si>
  <si>
    <t xml:space="preserve"> 992599501</t>
  </si>
  <si>
    <t xml:space="preserve">              192159</t>
  </si>
  <si>
    <t xml:space="preserve"> 994820001</t>
  </si>
  <si>
    <t xml:space="preserve">                9577</t>
  </si>
  <si>
    <t xml:space="preserve"> 993370401</t>
  </si>
  <si>
    <t xml:space="preserve">               43900</t>
  </si>
  <si>
    <t>CANTINA JK</t>
  </si>
  <si>
    <t xml:space="preserve"> 994407101</t>
  </si>
  <si>
    <t xml:space="preserve">               61199</t>
  </si>
  <si>
    <t>PC 320 D2L</t>
  </si>
  <si>
    <t xml:space="preserve"> 994411701</t>
  </si>
  <si>
    <t>CLAUDINEI CALDATO</t>
  </si>
  <si>
    <t>RPA 06/2016</t>
  </si>
  <si>
    <t>FRETE DE EMBALAGEM DA FAZ. VENTANIA  ATÉ VILHENA</t>
  </si>
  <si>
    <t xml:space="preserve"> 994090201</t>
  </si>
  <si>
    <t>ADTO 351 S</t>
  </si>
  <si>
    <t>REF. 351 SACOS DE ARROZ A 96,00 - CONF. E-MAIL HEIDE EM 13/06 - AMILTON ROSSRO BIGRANTE</t>
  </si>
  <si>
    <t xml:space="preserve"> 994092501</t>
  </si>
  <si>
    <t xml:space="preserve">MEMA - MECANICA MARILIA LTDA - ME </t>
  </si>
  <si>
    <t xml:space="preserve"> 998246301</t>
  </si>
  <si>
    <t xml:space="preserve">   FT22055</t>
  </si>
  <si>
    <t>REF. VIAGEM DE VALDINEI, ANA PAULA, VIVIAN EM 01/08 E 03/08/2016 - COMPRADO PELA SRA. CLAIDES</t>
  </si>
  <si>
    <t xml:space="preserve"> 995585801</t>
  </si>
  <si>
    <t>B037009629</t>
  </si>
  <si>
    <t>NRT3001/MS VOLVO FH520 6X4T - SALGUEIRO/PE - 22/01/2013 AS 15:16</t>
  </si>
  <si>
    <t xml:space="preserve"> 995599101</t>
  </si>
  <si>
    <t xml:space="preserve">               37977</t>
  </si>
  <si>
    <t>USO EM GRADES</t>
  </si>
  <si>
    <t xml:space="preserve"> 997037701</t>
  </si>
  <si>
    <t xml:space="preserve">LUIS FABIANO MATIAS - ME </t>
  </si>
  <si>
    <t xml:space="preserve">                 646</t>
  </si>
  <si>
    <t>USO EM UNIDADE PARAISO</t>
  </si>
  <si>
    <t xml:space="preserve"> 997068801</t>
  </si>
  <si>
    <t xml:space="preserve">               45399</t>
  </si>
  <si>
    <t>USO EM CMINHÃO</t>
  </si>
  <si>
    <t xml:space="preserve"> 997075401</t>
  </si>
  <si>
    <t>LUBRIMAX DISTRIBUIDORA DE LUBRIFICANTES S.A</t>
  </si>
  <si>
    <t xml:space="preserve">               50815</t>
  </si>
  <si>
    <t xml:space="preserve"> 997498101</t>
  </si>
  <si>
    <t>RECH IMPORTADORA E DISTRIBUIDORA LTDA</t>
  </si>
  <si>
    <t xml:space="preserve">               16386</t>
  </si>
  <si>
    <t>USO EM ESCAVADEIRA HIDRAULICA</t>
  </si>
  <si>
    <t xml:space="preserve"> 997523201</t>
  </si>
  <si>
    <t xml:space="preserve">              133773</t>
  </si>
  <si>
    <t xml:space="preserve"> 997531101</t>
  </si>
  <si>
    <t xml:space="preserve">              107091</t>
  </si>
  <si>
    <t>USO EM HILUX JUCA</t>
  </si>
  <si>
    <t xml:space="preserve"> 997559601</t>
  </si>
  <si>
    <t xml:space="preserve">              107093</t>
  </si>
  <si>
    <t xml:space="preserve"> 997560801</t>
  </si>
  <si>
    <t xml:space="preserve">               88593</t>
  </si>
  <si>
    <t xml:space="preserve"> 997582001</t>
  </si>
  <si>
    <t xml:space="preserve">               24114</t>
  </si>
  <si>
    <t xml:space="preserve"> 934925901</t>
  </si>
  <si>
    <t>REFERENTE NF 385</t>
  </si>
  <si>
    <t xml:space="preserve"> 928142201</t>
  </si>
  <si>
    <t xml:space="preserve"> 933156101</t>
  </si>
  <si>
    <t xml:space="preserve"> 941213001</t>
  </si>
  <si>
    <t xml:space="preserve"> 941214601</t>
  </si>
  <si>
    <t xml:space="preserve">             2585779</t>
  </si>
  <si>
    <t xml:space="preserve"> 945057901</t>
  </si>
  <si>
    <t>LUCAS SALES BORGES</t>
  </si>
  <si>
    <t>MONTAGEM ELEVADOR</t>
  </si>
  <si>
    <t>ADTO REF. MÃO DE OBRA PARA MONTAGEM DOS ELEVADORES (SEMENTEIRA) - CONF. E-MAIL FABIANO EM 22/04</t>
  </si>
  <si>
    <t xml:space="preserve"> 952313901</t>
  </si>
  <si>
    <t xml:space="preserve">          1785172/77</t>
  </si>
  <si>
    <t xml:space="preserve"> 951942701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</si>
  <si>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</si>
  <si>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</si>
  <si>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</si>
  <si>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</si>
  <si>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</si>
  <si>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</si>
  <si>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</si>
  <si>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</si>
  <si>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</si>
  <si>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</si>
  <si>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</si>
  <si>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</si>
  <si>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</si>
  <si>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</si>
  <si>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</si>
  <si>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</si>
  <si>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</si>
  <si>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</si>
  <si>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</si>
  <si>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</si>
  <si>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</si>
  <si>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</si>
  <si>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</si>
  <si>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</si>
  <si>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</si>
  <si>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947621501</t>
  </si>
  <si>
    <t xml:space="preserve">           697227114</t>
  </si>
  <si>
    <t xml:space="preserve"> 949185701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</si>
  <si>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</si>
  <si>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</si>
  <si>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</si>
  <si>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</si>
  <si>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</si>
  <si>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 xml:space="preserve"> 969727901</t>
  </si>
  <si>
    <t xml:space="preserve"> 957895601</t>
  </si>
  <si>
    <t xml:space="preserve">               34762</t>
  </si>
  <si>
    <t>CUSTO NCN 5452</t>
  </si>
  <si>
    <t xml:space="preserve"> 968523301</t>
  </si>
  <si>
    <t>17 ADTO</t>
  </si>
  <si>
    <t>ADTO PEDIDO 17 - TOTAL R$ 3.605.040,00 - VOLUME 31.000 SCS SEMENTES - AJUSTAR ASSIM QUE REGULARIZAR MODULO SEMENTES</t>
  </si>
  <si>
    <t xml:space="preserve"> 970085401</t>
  </si>
  <si>
    <t xml:space="preserve"> 970086301</t>
  </si>
  <si>
    <t xml:space="preserve">           697227817</t>
  </si>
  <si>
    <t xml:space="preserve"> 961847901</t>
  </si>
  <si>
    <t xml:space="preserve">           697227528</t>
  </si>
  <si>
    <t xml:space="preserve"> 961885201</t>
  </si>
  <si>
    <t>1467/16</t>
  </si>
  <si>
    <t>CCE 1467/2016 - 5..000.000,00 PTAX 3,495: 17.475.000,00</t>
  </si>
  <si>
    <t xml:space="preserve"> 960492401</t>
  </si>
  <si>
    <t xml:space="preserve">               24561</t>
  </si>
  <si>
    <t>CUSTO 03680</t>
  </si>
  <si>
    <t xml:space="preserve"> 964852901</t>
  </si>
  <si>
    <t xml:space="preserve">               22759</t>
  </si>
  <si>
    <t xml:space="preserve"> 964939601</t>
  </si>
  <si>
    <t xml:space="preserve">           697227527</t>
  </si>
  <si>
    <t xml:space="preserve"> 961818101</t>
  </si>
  <si>
    <t xml:space="preserve"> 967560101</t>
  </si>
  <si>
    <t xml:space="preserve"> 967560301</t>
  </si>
  <si>
    <t xml:space="preserve"> 985849601</t>
  </si>
  <si>
    <t xml:space="preserve">             8990048</t>
  </si>
  <si>
    <t>SEGURO HILUX PLACA NCN 8902 DO ALESSANDRO MASUTTI FAZENDA TRIUNFO</t>
  </si>
  <si>
    <t xml:space="preserve"> 976503801</t>
  </si>
  <si>
    <t xml:space="preserve">              241677</t>
  </si>
  <si>
    <t xml:space="preserve"> 990712301</t>
  </si>
  <si>
    <t xml:space="preserve">              241674</t>
  </si>
  <si>
    <t>CARREGADEIRA TIANGONG</t>
  </si>
  <si>
    <t xml:space="preserve"> 990717901</t>
  </si>
  <si>
    <t xml:space="preserve">               31847</t>
  </si>
  <si>
    <t xml:space="preserve"> 990722501</t>
  </si>
  <si>
    <t>NUCLEO ELETRO J.J. COMERCIO DE PECAS LTDA</t>
  </si>
  <si>
    <t>NF SEM BOLETO E NÃO TEM CONTA PARA DEPÓSITO</t>
  </si>
  <si>
    <t xml:space="preserve"> 987042701</t>
  </si>
  <si>
    <t xml:space="preserve">                 790</t>
  </si>
  <si>
    <t xml:space="preserve"> 987070401</t>
  </si>
  <si>
    <t xml:space="preserve">ALTECHLIDER INFORMATICA E PAPELARIA LTDA - ME </t>
  </si>
  <si>
    <t xml:space="preserve">                 164</t>
  </si>
  <si>
    <t xml:space="preserve"> 988240601</t>
  </si>
  <si>
    <t xml:space="preserve">                1194</t>
  </si>
  <si>
    <t>SV LAVAGEM VEICULO</t>
  </si>
  <si>
    <t xml:space="preserve"> 988334101</t>
  </si>
  <si>
    <t>RECARGA EXTINTORES EPI</t>
  </si>
  <si>
    <t xml:space="preserve"> 976082901</t>
  </si>
  <si>
    <t xml:space="preserve">ELLUS DISTRIBUIDORA DE PECAS E LUBRIFICANTES LTDA </t>
  </si>
  <si>
    <t xml:space="preserve">                7299</t>
  </si>
  <si>
    <t>LUBRIFICANTES JK</t>
  </si>
  <si>
    <t xml:space="preserve"> 972623601</t>
  </si>
  <si>
    <t>69370</t>
  </si>
  <si>
    <t>PARA ESCRITÓRIO</t>
  </si>
  <si>
    <t xml:space="preserve"> 971862301</t>
  </si>
  <si>
    <t xml:space="preserve"> 971862501</t>
  </si>
  <si>
    <t xml:space="preserve">              240194</t>
  </si>
  <si>
    <t xml:space="preserve"> 992308101</t>
  </si>
  <si>
    <t xml:space="preserve">                2696</t>
  </si>
  <si>
    <t>MATERIAL FAZ. SAUDADES</t>
  </si>
  <si>
    <t xml:space="preserve"> 979781201</t>
  </si>
  <si>
    <t xml:space="preserve">                2713</t>
  </si>
  <si>
    <t>SERVICO INSTALACAO CAMERA FAZ. SAUDADES</t>
  </si>
  <si>
    <t xml:space="preserve"> 979783801</t>
  </si>
  <si>
    <t xml:space="preserve">                3384</t>
  </si>
  <si>
    <t xml:space="preserve"> 976091701</t>
  </si>
  <si>
    <t>1601019009</t>
  </si>
  <si>
    <t>ADIANTAMENTO DE CLIENTES - DEBITO</t>
  </si>
  <si>
    <t>COMPLEMENTO DO ADTO REF. CONTRATO 16-01-019-0099 - 10.120 KG A R$ 78,00 SCS</t>
  </si>
  <si>
    <t xml:space="preserve"> 973231301</t>
  </si>
  <si>
    <t xml:space="preserve">              239539</t>
  </si>
  <si>
    <t xml:space="preserve"> 983114801</t>
  </si>
  <si>
    <t xml:space="preserve">               24902</t>
  </si>
  <si>
    <t>REVISAO TRATORES</t>
  </si>
  <si>
    <t xml:space="preserve"> 983578601</t>
  </si>
  <si>
    <t xml:space="preserve">              161066</t>
  </si>
  <si>
    <t>PEÇA CAMINHONETE F-4000</t>
  </si>
  <si>
    <t xml:space="preserve"> 986212201</t>
  </si>
  <si>
    <t xml:space="preserve">               53746</t>
  </si>
  <si>
    <t>USO EM CAMINHÃO</t>
  </si>
  <si>
    <t xml:space="preserve"> 989039201</t>
  </si>
  <si>
    <t xml:space="preserve"> 989039401</t>
  </si>
  <si>
    <t>MUNDIAL PECAS PARA TRATORES LTDA - ME</t>
  </si>
  <si>
    <t xml:space="preserve">               25123</t>
  </si>
  <si>
    <t>PÇ TRATOR VALTRA</t>
  </si>
  <si>
    <t xml:space="preserve"> 979315801</t>
  </si>
  <si>
    <t xml:space="preserve"> 977194601</t>
  </si>
  <si>
    <t xml:space="preserve">              240668</t>
  </si>
  <si>
    <t xml:space="preserve"> 980197501</t>
  </si>
  <si>
    <t xml:space="preserve">               87281</t>
  </si>
  <si>
    <t xml:space="preserve"> 989093301</t>
  </si>
  <si>
    <t xml:space="preserve">              975025</t>
  </si>
  <si>
    <t xml:space="preserve"> 989189501</t>
  </si>
  <si>
    <t xml:space="preserve">              113663</t>
  </si>
  <si>
    <t>PEÇAS PLANTADEIRA 2650</t>
  </si>
  <si>
    <t xml:space="preserve"> 973943301</t>
  </si>
  <si>
    <t xml:space="preserve">                1258</t>
  </si>
  <si>
    <t xml:space="preserve"> 980695701</t>
  </si>
  <si>
    <t xml:space="preserve"> 984608201</t>
  </si>
  <si>
    <t>3699</t>
  </si>
  <si>
    <t xml:space="preserve"> 984863201</t>
  </si>
  <si>
    <t xml:space="preserve">                2380</t>
  </si>
  <si>
    <t>REVISAO MB 1418</t>
  </si>
  <si>
    <t xml:space="preserve"> 985625701</t>
  </si>
  <si>
    <t xml:space="preserve">                 980</t>
  </si>
  <si>
    <t xml:space="preserve"> 985659501</t>
  </si>
  <si>
    <t xml:space="preserve">              113662</t>
  </si>
  <si>
    <t xml:space="preserve"> 973947001</t>
  </si>
  <si>
    <t xml:space="preserve">              113689</t>
  </si>
  <si>
    <t>PC PLATAFORMA JOHN DEERE</t>
  </si>
  <si>
    <t xml:space="preserve"> 973954401</t>
  </si>
  <si>
    <t xml:space="preserve">              113651</t>
  </si>
  <si>
    <t xml:space="preserve"> 975013801</t>
  </si>
  <si>
    <t xml:space="preserve">               31278</t>
  </si>
  <si>
    <t xml:space="preserve"> 977251801</t>
  </si>
  <si>
    <t xml:space="preserve">              238677</t>
  </si>
  <si>
    <t xml:space="preserve"> 978905601</t>
  </si>
  <si>
    <t xml:space="preserve">              114039</t>
  </si>
  <si>
    <t>PC PULVERIZADOR JOHN DEERE</t>
  </si>
  <si>
    <t xml:space="preserve"> 984313501</t>
  </si>
  <si>
    <t xml:space="preserve">                1841</t>
  </si>
  <si>
    <t xml:space="preserve"> 985544001</t>
  </si>
  <si>
    <t>LAVARDA &amp; CIA LTDA ME</t>
  </si>
  <si>
    <t xml:space="preserve">                   3</t>
  </si>
  <si>
    <t>SERVIÇO RELOCAÇÃO DE SUBESTAÇÃO</t>
  </si>
  <si>
    <t xml:space="preserve"> 977105301</t>
  </si>
  <si>
    <t xml:space="preserve">              113970</t>
  </si>
  <si>
    <t xml:space="preserve"> 980603201</t>
  </si>
  <si>
    <t xml:space="preserve">               53609</t>
  </si>
  <si>
    <t xml:space="preserve"> 976485601</t>
  </si>
  <si>
    <t xml:space="preserve">              113928</t>
  </si>
  <si>
    <t xml:space="preserve"> 984668101</t>
  </si>
  <si>
    <t xml:space="preserve">              114211</t>
  </si>
  <si>
    <t xml:space="preserve">ESTOQUE </t>
  </si>
  <si>
    <t xml:space="preserve"> 984692401</t>
  </si>
  <si>
    <t>52866</t>
  </si>
  <si>
    <t xml:space="preserve"> 985382101</t>
  </si>
  <si>
    <t xml:space="preserve">                5812</t>
  </si>
  <si>
    <t xml:space="preserve"> 985657401</t>
  </si>
  <si>
    <t xml:space="preserve">          CCE-201600</t>
  </si>
  <si>
    <t xml:space="preserve"> 987531401</t>
  </si>
  <si>
    <t xml:space="preserve">               28787</t>
  </si>
  <si>
    <t xml:space="preserve"> 988793501</t>
  </si>
  <si>
    <t xml:space="preserve">                1594</t>
  </si>
  <si>
    <t xml:space="preserve"> 988637601</t>
  </si>
  <si>
    <t xml:space="preserve"> 990752601</t>
  </si>
  <si>
    <t xml:space="preserve"> 990752801</t>
  </si>
  <si>
    <t xml:space="preserve">              114131</t>
  </si>
  <si>
    <t xml:space="preserve"> 990724001</t>
  </si>
  <si>
    <t xml:space="preserve">              114256</t>
  </si>
  <si>
    <t xml:space="preserve"> 990731901</t>
  </si>
  <si>
    <t xml:space="preserve">              114198</t>
  </si>
  <si>
    <t xml:space="preserve"> 990768601</t>
  </si>
  <si>
    <t xml:space="preserve">              114197</t>
  </si>
  <si>
    <t>PÇ TRATOR JOHN</t>
  </si>
  <si>
    <t xml:space="preserve"> 990831001</t>
  </si>
  <si>
    <t xml:space="preserve">              114137</t>
  </si>
  <si>
    <t xml:space="preserve"> 991092501</t>
  </si>
  <si>
    <t xml:space="preserve"> 991080901</t>
  </si>
  <si>
    <t xml:space="preserve">               23065</t>
  </si>
  <si>
    <t>DESP. COMB</t>
  </si>
  <si>
    <t xml:space="preserve"> 991931501</t>
  </si>
  <si>
    <t xml:space="preserve">               10854</t>
  </si>
  <si>
    <t>BOLETO DA NF COM VALOR DE SERVIÇO INCLUSO</t>
  </si>
  <si>
    <t xml:space="preserve"> 977145301</t>
  </si>
  <si>
    <t xml:space="preserve"> 980696401</t>
  </si>
  <si>
    <t xml:space="preserve">              161245</t>
  </si>
  <si>
    <t xml:space="preserve"> 980868301</t>
  </si>
  <si>
    <t xml:space="preserve">              134810</t>
  </si>
  <si>
    <t xml:space="preserve"> 974397901</t>
  </si>
  <si>
    <t>W B BARBOSA - ME</t>
  </si>
  <si>
    <t xml:space="preserve">                 195</t>
  </si>
  <si>
    <t>PC TRATOR VALTRA</t>
  </si>
  <si>
    <t xml:space="preserve"> 989135101</t>
  </si>
  <si>
    <t xml:space="preserve">                8936</t>
  </si>
  <si>
    <t>PC FORRAGEIRA</t>
  </si>
  <si>
    <t xml:space="preserve"> 989162201</t>
  </si>
  <si>
    <t>SOMOV S/A</t>
  </si>
  <si>
    <t xml:space="preserve">                 798</t>
  </si>
  <si>
    <t>PÇ EMPILHADEIRA</t>
  </si>
  <si>
    <t xml:space="preserve"> 992074101</t>
  </si>
  <si>
    <t xml:space="preserve">              241211</t>
  </si>
  <si>
    <t xml:space="preserve"> 991313901</t>
  </si>
  <si>
    <t xml:space="preserve">               20063</t>
  </si>
  <si>
    <t>PEÇA PLATAFORMA DE MILHO</t>
  </si>
  <si>
    <t xml:space="preserve"> 988818501</t>
  </si>
  <si>
    <t xml:space="preserve">CARLOS EDUARDO CASSAMAREKE 63463350220 </t>
  </si>
  <si>
    <t xml:space="preserve">CUSTO SERVICO </t>
  </si>
  <si>
    <t xml:space="preserve"> 992656801</t>
  </si>
  <si>
    <t>1039</t>
  </si>
  <si>
    <t xml:space="preserve"> 995656201</t>
  </si>
  <si>
    <t xml:space="preserve">                4217</t>
  </si>
  <si>
    <t xml:space="preserve"> 997106901</t>
  </si>
  <si>
    <t>GUAPORE MAQUINAS E EQUIPAMENTOS LTDA</t>
  </si>
  <si>
    <t xml:space="preserve">               17705</t>
  </si>
  <si>
    <t xml:space="preserve"> 997108201</t>
  </si>
  <si>
    <t xml:space="preserve"> 992649501</t>
  </si>
  <si>
    <t xml:space="preserve"> 992838001</t>
  </si>
  <si>
    <t>DECSON PUBLICIDADE LTDA EPP</t>
  </si>
  <si>
    <t xml:space="preserve">                4725</t>
  </si>
  <si>
    <t>TRADUCAO TEXTO PORTUGUES/INGLES E GRAVACAO DE LOCUTOR CHRIS 10 MIN</t>
  </si>
  <si>
    <t xml:space="preserve"> 996457901</t>
  </si>
  <si>
    <t xml:space="preserve">AGROPECUARIA IRMAOS FERREIRA LTDA - ME </t>
  </si>
  <si>
    <t xml:space="preserve">                2270</t>
  </si>
  <si>
    <t xml:space="preserve"> 996461101</t>
  </si>
  <si>
    <t>COPARE-COMERCIO DE PECAS ACESSORIOS E REPAROS LTDA</t>
  </si>
  <si>
    <t xml:space="preserve">                2106</t>
  </si>
  <si>
    <t xml:space="preserve"> 996488001</t>
  </si>
  <si>
    <t xml:space="preserve">                2271</t>
  </si>
  <si>
    <t>CUSTO INSUMOS</t>
  </si>
  <si>
    <t xml:space="preserve"> 996512101</t>
  </si>
  <si>
    <t xml:space="preserve">                7962</t>
  </si>
  <si>
    <t>ABASTECIMENTO NCP0532</t>
  </si>
  <si>
    <t xml:space="preserve"> 997385201</t>
  </si>
  <si>
    <t xml:space="preserve">                7935</t>
  </si>
  <si>
    <t xml:space="preserve"> 997388801</t>
  </si>
  <si>
    <t xml:space="preserve">                7923</t>
  </si>
  <si>
    <t>ABASTECIMENTO NDO0575</t>
  </si>
  <si>
    <t xml:space="preserve"> 997393401</t>
  </si>
  <si>
    <t xml:space="preserve">              162153</t>
  </si>
  <si>
    <t xml:space="preserve"> 994301901</t>
  </si>
  <si>
    <t xml:space="preserve">                2842</t>
  </si>
  <si>
    <t>PÇ LAVADOR</t>
  </si>
  <si>
    <t xml:space="preserve"> 994311101</t>
  </si>
  <si>
    <t xml:space="preserve">               39822</t>
  </si>
  <si>
    <t>FRETE REF NF 43065</t>
  </si>
  <si>
    <t xml:space="preserve"> 996612301</t>
  </si>
  <si>
    <t xml:space="preserve">             1726604</t>
  </si>
  <si>
    <t>FRETE REF NF 25155</t>
  </si>
  <si>
    <t xml:space="preserve"> 996820501</t>
  </si>
  <si>
    <t xml:space="preserve">             1748279</t>
  </si>
  <si>
    <t>FRETE REF NF 201258</t>
  </si>
  <si>
    <t xml:space="preserve"> 996905601</t>
  </si>
  <si>
    <t xml:space="preserve">             2998562</t>
  </si>
  <si>
    <t xml:space="preserve"> SEGURO VOLVO PLACA OAX 8363</t>
  </si>
  <si>
    <t xml:space="preserve"> 997203101</t>
  </si>
  <si>
    <t>RODOTEC TRANSPORTES E LOGISTICA LTDA EPP</t>
  </si>
  <si>
    <t xml:space="preserve">              858161</t>
  </si>
  <si>
    <t>CT-E REFERENTE A NF 61199 DA SOTREQ</t>
  </si>
  <si>
    <t xml:space="preserve"> 994520001</t>
  </si>
  <si>
    <t>NÃO PAGAR - PARA COMPENSAÇÃO</t>
  </si>
  <si>
    <t xml:space="preserve"> 996617701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</si>
  <si>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</si>
  <si>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</si>
  <si>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</si>
  <si>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</si>
  <si>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</si>
  <si>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</si>
  <si>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 xml:space="preserve">              241687</t>
  </si>
  <si>
    <t xml:space="preserve"> 997715601</t>
  </si>
  <si>
    <t>5365</t>
  </si>
  <si>
    <t>CUSTO 02148</t>
  </si>
  <si>
    <t xml:space="preserve"> 995569601</t>
  </si>
  <si>
    <t>FUNILARIA MANENTI LTDA ME</t>
  </si>
  <si>
    <t xml:space="preserve">                 486</t>
  </si>
  <si>
    <t xml:space="preserve">SV STRADA </t>
  </si>
  <si>
    <t xml:space="preserve"> 996848201</t>
  </si>
  <si>
    <t xml:space="preserve">RONDONIA PARAFUSOS E FERRAGENS LTDA - ME </t>
  </si>
  <si>
    <t xml:space="preserve">               13817</t>
  </si>
  <si>
    <t xml:space="preserve"> 996726801</t>
  </si>
  <si>
    <t xml:space="preserve">               13943</t>
  </si>
  <si>
    <t>USO EM CABO DE AÇO</t>
  </si>
  <si>
    <t xml:space="preserve"> 996750601</t>
  </si>
  <si>
    <t xml:space="preserve">A. N. PESTANA EIRELI - ME </t>
  </si>
  <si>
    <t xml:space="preserve">                4139</t>
  </si>
  <si>
    <t>USOFUNCIONRAIOS</t>
  </si>
  <si>
    <t xml:space="preserve"> 996828601</t>
  </si>
  <si>
    <t xml:space="preserve">               57886</t>
  </si>
  <si>
    <t xml:space="preserve"> 997778301</t>
  </si>
  <si>
    <t xml:space="preserve">                3798</t>
  </si>
  <si>
    <t>SV ALINHAMENTO</t>
  </si>
  <si>
    <t xml:space="preserve"> 992943801</t>
  </si>
  <si>
    <t xml:space="preserve">              241976</t>
  </si>
  <si>
    <t xml:space="preserve"> 992993101</t>
  </si>
  <si>
    <t xml:space="preserve">              241678</t>
  </si>
  <si>
    <t xml:space="preserve"> 992995101</t>
  </si>
  <si>
    <t xml:space="preserve">              242064</t>
  </si>
  <si>
    <t>PÇ MANUTEN.</t>
  </si>
  <si>
    <t xml:space="preserve"> 993081701</t>
  </si>
  <si>
    <t xml:space="preserve">               58545</t>
  </si>
  <si>
    <t>PÇ FIAT DOBLO</t>
  </si>
  <si>
    <t xml:space="preserve"> 993276301</t>
  </si>
  <si>
    <t>1655108</t>
  </si>
  <si>
    <t xml:space="preserve"> 994465701</t>
  </si>
  <si>
    <t xml:space="preserve">                2417</t>
  </si>
  <si>
    <t>PÇ CAMINHONETE HILUX</t>
  </si>
  <si>
    <t xml:space="preserve"> 997973901</t>
  </si>
  <si>
    <t xml:space="preserve">                 873</t>
  </si>
  <si>
    <t xml:space="preserve"> 998007101</t>
  </si>
  <si>
    <t>GRANDO &amp; CIA LTDA EPP</t>
  </si>
  <si>
    <t xml:space="preserve">               19923</t>
  </si>
  <si>
    <t>UNO MILLY WAY BRANCO</t>
  </si>
  <si>
    <t xml:space="preserve"> 998014201</t>
  </si>
  <si>
    <t xml:space="preserve">     BTG79</t>
  </si>
  <si>
    <t>PGTO - DESP PORTUARIAS/EXPORTAÇÃO</t>
  </si>
  <si>
    <t>DESPESAS PORTUARIAS BTG PACTUAL</t>
  </si>
  <si>
    <t xml:space="preserve"> 997699001</t>
  </si>
  <si>
    <t xml:space="preserve">               23212</t>
  </si>
  <si>
    <t xml:space="preserve"> 997208901</t>
  </si>
  <si>
    <t xml:space="preserve">               22758</t>
  </si>
  <si>
    <t>PEÇAS TRIUNFO</t>
  </si>
  <si>
    <t xml:space="preserve"> 997519601</t>
  </si>
  <si>
    <t xml:space="preserve"> 997519801</t>
  </si>
  <si>
    <t>9901</t>
  </si>
  <si>
    <t>SERVIÇO TROCA DE CHAVE  CUSTO 02146</t>
  </si>
  <si>
    <t xml:space="preserve"> 996403401</t>
  </si>
  <si>
    <t xml:space="preserve">               24870</t>
  </si>
  <si>
    <t>CUSTO COM COLHEITADEIRA JD 9770</t>
  </si>
  <si>
    <t xml:space="preserve"> 996450601</t>
  </si>
  <si>
    <t xml:space="preserve">               21653</t>
  </si>
  <si>
    <t xml:space="preserve"> 997585801</t>
  </si>
  <si>
    <t xml:space="preserve">              242615</t>
  </si>
  <si>
    <t>ESTOQUE EPI</t>
  </si>
  <si>
    <t xml:space="preserve"> 997610201</t>
  </si>
  <si>
    <t xml:space="preserve">      6207</t>
  </si>
  <si>
    <t>NF 6207 - KAIROS COM. DE PEÇAS - CIAGRAM</t>
  </si>
  <si>
    <t xml:space="preserve"> 992579101</t>
  </si>
  <si>
    <t xml:space="preserve">      5636</t>
  </si>
  <si>
    <t>NF 5636 - KAIROS COM. DE PEÇAS - CIAGRAM</t>
  </si>
  <si>
    <t xml:space="preserve"> 992586501</t>
  </si>
  <si>
    <t>REVISAO COOLSEED</t>
  </si>
  <si>
    <t xml:space="preserve"> 992605101</t>
  </si>
  <si>
    <t>TEIXEIRA DE GOIS &amp; GOIS LTDA ME</t>
  </si>
  <si>
    <t xml:space="preserve">                6890</t>
  </si>
  <si>
    <t xml:space="preserve"> 994762701</t>
  </si>
  <si>
    <t xml:space="preserve">               33590</t>
  </si>
  <si>
    <t xml:space="preserve"> 994833401</t>
  </si>
  <si>
    <t xml:space="preserve">               42962</t>
  </si>
  <si>
    <t xml:space="preserve"> 993151101</t>
  </si>
  <si>
    <t xml:space="preserve">               12197</t>
  </si>
  <si>
    <t>MATERIAL CONF MASUTTI</t>
  </si>
  <si>
    <t xml:space="preserve"> 993387901</t>
  </si>
  <si>
    <t xml:space="preserve">      5075</t>
  </si>
  <si>
    <t>NF 5075 - MADECON - P E L LOCAÇÕES - CIAGRAM</t>
  </si>
  <si>
    <t xml:space="preserve"> 994072001</t>
  </si>
  <si>
    <t xml:space="preserve">               25003</t>
  </si>
  <si>
    <t xml:space="preserve"> 993808801</t>
  </si>
  <si>
    <t>LUIGI PORTOLESE NETO</t>
  </si>
  <si>
    <t xml:space="preserve">                 223</t>
  </si>
  <si>
    <t xml:space="preserve"> 998249701</t>
  </si>
  <si>
    <t xml:space="preserve">                 224</t>
  </si>
  <si>
    <t xml:space="preserve"> 998253301</t>
  </si>
  <si>
    <t xml:space="preserve"> 997875801</t>
  </si>
  <si>
    <t xml:space="preserve">     42916</t>
  </si>
  <si>
    <t>PGTO - P/CONTA ARMAZENS GERAIS - ATIVO</t>
  </si>
  <si>
    <t>NF 42916 - ATIVA MAT. - ARMAZÉM DE CEREJEIRAS</t>
  </si>
  <si>
    <t xml:space="preserve"> 994145901</t>
  </si>
  <si>
    <t xml:space="preserve">   FT22015</t>
  </si>
  <si>
    <t>PASSAGENS DE SOUZA E JOSÉ LUIZ, 23/05, 06/06, 08/06 E 09/06</t>
  </si>
  <si>
    <t xml:space="preserve"> 995594401</t>
  </si>
  <si>
    <t>B064132856</t>
  </si>
  <si>
    <t>CPR6920/SP - SCANIA P124GA 4X2 NZ 360 - FIRA DE SANTANA/BA - 22/12/2012</t>
  </si>
  <si>
    <t xml:space="preserve"> 995600501</t>
  </si>
  <si>
    <t>B053099732</t>
  </si>
  <si>
    <t>LZD8712/MT - SCANIA T113H4X2-320 - SANTO ANTONIO DO LEVERGER - MT - 10/01/2013</t>
  </si>
  <si>
    <t xml:space="preserve"> 995601501</t>
  </si>
  <si>
    <t>B008139210</t>
  </si>
  <si>
    <t>MHV5728/SC - VOLVO FH440 6X2 T - CACERES/MT - 14/03/2013</t>
  </si>
  <si>
    <t xml:space="preserve"> 995610801</t>
  </si>
  <si>
    <t xml:space="preserve">      6499</t>
  </si>
  <si>
    <t>MENSALIDADE VETORH - REF. 07/2016</t>
  </si>
  <si>
    <t xml:space="preserve"> 995613801</t>
  </si>
  <si>
    <t>MANUTENCAO AR CONDICIONADO TRATOR 6145J</t>
  </si>
  <si>
    <t xml:space="preserve"> 996433901</t>
  </si>
  <si>
    <t xml:space="preserve"> 996810401</t>
  </si>
  <si>
    <t xml:space="preserve"> 997523001</t>
  </si>
  <si>
    <t xml:space="preserve">               16684</t>
  </si>
  <si>
    <t xml:space="preserve"> 997525101</t>
  </si>
  <si>
    <t xml:space="preserve">               16660</t>
  </si>
  <si>
    <t xml:space="preserve"> 997527101</t>
  </si>
  <si>
    <t xml:space="preserve">              107108</t>
  </si>
  <si>
    <t xml:space="preserve"> 997554101</t>
  </si>
  <si>
    <t xml:space="preserve">              107192</t>
  </si>
  <si>
    <t xml:space="preserve"> 997561901</t>
  </si>
  <si>
    <t>R. A. TRANSPORTE LTDA - EPP</t>
  </si>
  <si>
    <t xml:space="preserve"> 997775901</t>
  </si>
  <si>
    <t xml:space="preserve">              791503</t>
  </si>
  <si>
    <t>FRETE - PAGO PELO SR. ANTONIO MARCOS (TAQUARA)</t>
  </si>
  <si>
    <t xml:space="preserve"> 936678901</t>
  </si>
  <si>
    <t xml:space="preserve">               11997</t>
  </si>
  <si>
    <t xml:space="preserve"> 932912901</t>
  </si>
  <si>
    <t>JOSE RODRIGO MORAIS DOS SANTOS</t>
  </si>
  <si>
    <t xml:space="preserve">               29129</t>
  </si>
  <si>
    <t>PAGO PELO TAQUARA - SERVICO COMO PEDREIRO - CONSTRUCAO DE UMA MOEGA</t>
  </si>
  <si>
    <t xml:space="preserve"> 940157501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</si>
  <si>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</si>
  <si>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</si>
  <si>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</si>
  <si>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</si>
  <si>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</si>
  <si>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</si>
  <si>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</si>
  <si>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</si>
  <si>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</si>
  <si>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</si>
  <si>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</si>
  <si>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</si>
  <si>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</si>
  <si>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</si>
  <si>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</si>
  <si>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</si>
  <si>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</si>
  <si>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</si>
  <si>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</si>
  <si>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</si>
  <si>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</si>
  <si>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</si>
  <si>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                3170</t>
  </si>
  <si>
    <t xml:space="preserve">USO  EM    CAMINHAO  </t>
  </si>
  <si>
    <t xml:space="preserve"> 949516001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</si>
  <si>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</si>
  <si>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</si>
  <si>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</si>
  <si>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</si>
  <si>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           697226087</t>
  </si>
  <si>
    <t xml:space="preserve"> 947553701</t>
  </si>
  <si>
    <t xml:space="preserve">           697226089</t>
  </si>
  <si>
    <t xml:space="preserve"> 947559001</t>
  </si>
  <si>
    <t xml:space="preserve">           697226088</t>
  </si>
  <si>
    <t xml:space="preserve"> 947561401</t>
  </si>
  <si>
    <t xml:space="preserve">                1748</t>
  </si>
  <si>
    <t xml:space="preserve">USO  EM  CAMINHONETE  </t>
  </si>
  <si>
    <t xml:space="preserve"> 948695401</t>
  </si>
  <si>
    <t xml:space="preserve"> 948695601</t>
  </si>
  <si>
    <t xml:space="preserve"> 940320901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</si>
  <si>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</si>
  <si>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</si>
  <si>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</si>
  <si>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</si>
  <si>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</si>
  <si>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</si>
  <si>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</si>
  <si>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</si>
  <si>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             113794</t>
  </si>
  <si>
    <t xml:space="preserve"> 956784501</t>
  </si>
  <si>
    <t xml:space="preserve">           697227524</t>
  </si>
  <si>
    <t xml:space="preserve"> 961824601</t>
  </si>
  <si>
    <t xml:space="preserve">           697227529</t>
  </si>
  <si>
    <t xml:space="preserve"> 961853901</t>
  </si>
  <si>
    <t xml:space="preserve">           697227530</t>
  </si>
  <si>
    <t>,</t>
  </si>
  <si>
    <t xml:space="preserve"> 961920901</t>
  </si>
  <si>
    <t xml:space="preserve">               89453</t>
  </si>
  <si>
    <t>ESTOQUE CONF. MASUTTI</t>
  </si>
  <si>
    <t xml:space="preserve"> 964448301</t>
  </si>
  <si>
    <t xml:space="preserve">                4335</t>
  </si>
  <si>
    <t>SERVIO DE 1000 CAIXAS DE AMOSTRA SEMENTES TRIPLEX 240GR E CONFECCAO DE 1 FACA EM CUIABA</t>
  </si>
  <si>
    <t xml:space="preserve"> 965011801</t>
  </si>
  <si>
    <t xml:space="preserve">                3210</t>
  </si>
  <si>
    <t>SERVIÇOS EM MAQUINAS...</t>
  </si>
  <si>
    <t xml:space="preserve"> 967329801</t>
  </si>
  <si>
    <t xml:space="preserve">               98640</t>
  </si>
  <si>
    <t>NF C/ BOLETO PARCELADO 2 X</t>
  </si>
  <si>
    <t xml:space="preserve"> 967436701</t>
  </si>
  <si>
    <t xml:space="preserve"> 960799901</t>
  </si>
  <si>
    <t>MACROSEEDS 2</t>
  </si>
  <si>
    <t>PGTO - JUROS A FORNECEDORES</t>
  </si>
  <si>
    <t>CONFORME E-MAIL DE SCHEILA FORESTI</t>
  </si>
  <si>
    <t xml:space="preserve"> 967569601</t>
  </si>
  <si>
    <t xml:space="preserve">              239315</t>
  </si>
  <si>
    <t xml:space="preserve"> 980629701</t>
  </si>
  <si>
    <t xml:space="preserve">               16774</t>
  </si>
  <si>
    <t xml:space="preserve"> 987489101</t>
  </si>
  <si>
    <t xml:space="preserve">    930590</t>
  </si>
  <si>
    <t>ICMS DIFAL - 1020161930590 - CIAGRAM</t>
  </si>
  <si>
    <t xml:space="preserve"> 985068901</t>
  </si>
  <si>
    <t xml:space="preserve">               12161</t>
  </si>
  <si>
    <t>SEMENTEIRA SAUDADES</t>
  </si>
  <si>
    <t xml:space="preserve"> 990735101</t>
  </si>
  <si>
    <t xml:space="preserve">               35068</t>
  </si>
  <si>
    <t>DESP.CANTINA</t>
  </si>
  <si>
    <t xml:space="preserve"> 986570701</t>
  </si>
  <si>
    <t xml:space="preserve">                8482</t>
  </si>
  <si>
    <t>REVISAO PV 4730</t>
  </si>
  <si>
    <t xml:space="preserve"> 988153401</t>
  </si>
  <si>
    <t xml:space="preserve">                2795</t>
  </si>
  <si>
    <t xml:space="preserve"> 988158401</t>
  </si>
  <si>
    <t xml:space="preserve">                6168</t>
  </si>
  <si>
    <t>SV DESP. HOTEL</t>
  </si>
  <si>
    <t xml:space="preserve"> 988256501</t>
  </si>
  <si>
    <t xml:space="preserve">                6397</t>
  </si>
  <si>
    <t xml:space="preserve"> 975944401</t>
  </si>
  <si>
    <t xml:space="preserve">              240335</t>
  </si>
  <si>
    <t xml:space="preserve"> 976021501</t>
  </si>
  <si>
    <t xml:space="preserve">              104984</t>
  </si>
  <si>
    <t xml:space="preserve"> 989536001</t>
  </si>
  <si>
    <t xml:space="preserve">               10979</t>
  </si>
  <si>
    <t xml:space="preserve"> 980692801</t>
  </si>
  <si>
    <t xml:space="preserve">                2101</t>
  </si>
  <si>
    <t xml:space="preserve"> 980705001</t>
  </si>
  <si>
    <t xml:space="preserve">                6881</t>
  </si>
  <si>
    <t xml:space="preserve"> 980725001</t>
  </si>
  <si>
    <t xml:space="preserve">               22942</t>
  </si>
  <si>
    <t xml:space="preserve"> 985733201</t>
  </si>
  <si>
    <t xml:space="preserve">               24910</t>
  </si>
  <si>
    <t>REVISAO TRATORES JD</t>
  </si>
  <si>
    <t xml:space="preserve"> 988637201</t>
  </si>
  <si>
    <t xml:space="preserve"> 989247201</t>
  </si>
  <si>
    <t xml:space="preserve"> 989252001</t>
  </si>
  <si>
    <t xml:space="preserve">               43189</t>
  </si>
  <si>
    <t xml:space="preserve"> 986471801</t>
  </si>
  <si>
    <t>CONT BASE SILOS</t>
  </si>
  <si>
    <t xml:space="preserve">BASE 2 SILOS, FORNALHA,SECADOR, PRÉ-LIMPEZA. </t>
  </si>
  <si>
    <t xml:space="preserve"> 983381501</t>
  </si>
  <si>
    <t>RONSY COMERCIO MATERIAIS CONSTRUÇÃO LTDA</t>
  </si>
  <si>
    <t xml:space="preserve">               79493</t>
  </si>
  <si>
    <t>USO EM CAONSTRUÇÃO CASA NOVA</t>
  </si>
  <si>
    <t xml:space="preserve"> 989279101</t>
  </si>
  <si>
    <t xml:space="preserve">                6909</t>
  </si>
  <si>
    <t xml:space="preserve"> 988895801</t>
  </si>
  <si>
    <t xml:space="preserve"> 989039601</t>
  </si>
  <si>
    <t xml:space="preserve">              106050</t>
  </si>
  <si>
    <t xml:space="preserve"> 989076101</t>
  </si>
  <si>
    <t xml:space="preserve">              231919</t>
  </si>
  <si>
    <t xml:space="preserve"> 977142401</t>
  </si>
  <si>
    <t xml:space="preserve"> 977142601</t>
  </si>
  <si>
    <t>J.A.S. COMERCIO DE CARNES E FRIOS LTDA - ME</t>
  </si>
  <si>
    <t xml:space="preserve">                  67</t>
  </si>
  <si>
    <t>USO EM CATINA</t>
  </si>
  <si>
    <t xml:space="preserve"> 989145101</t>
  </si>
  <si>
    <t xml:space="preserve">               37760</t>
  </si>
  <si>
    <t>SERVIÇO EM HILUX</t>
  </si>
  <si>
    <t xml:space="preserve"> 989158501</t>
  </si>
  <si>
    <t xml:space="preserve">                3497</t>
  </si>
  <si>
    <t xml:space="preserve"> 989170801</t>
  </si>
  <si>
    <t xml:space="preserve">              975029</t>
  </si>
  <si>
    <t xml:space="preserve"> 989177301</t>
  </si>
  <si>
    <t xml:space="preserve">               13740</t>
  </si>
  <si>
    <t>USO EM BARRACÃO</t>
  </si>
  <si>
    <t xml:space="preserve"> 989214601</t>
  </si>
  <si>
    <t xml:space="preserve">              113666</t>
  </si>
  <si>
    <t>PC COLHEITADEIRA JOHN DEERE</t>
  </si>
  <si>
    <t xml:space="preserve"> 973926601</t>
  </si>
  <si>
    <t>OSAIAS VIEIRA DA SILVA - ME</t>
  </si>
  <si>
    <t xml:space="preserve">                 542</t>
  </si>
  <si>
    <t>LONAS CASE 8120</t>
  </si>
  <si>
    <t xml:space="preserve"> 979888201</t>
  </si>
  <si>
    <t xml:space="preserve">                3407</t>
  </si>
  <si>
    <t xml:space="preserve"> 980679801</t>
  </si>
  <si>
    <t xml:space="preserve">              113667</t>
  </si>
  <si>
    <t xml:space="preserve"> 973951201</t>
  </si>
  <si>
    <t xml:space="preserve">               20437</t>
  </si>
  <si>
    <t>MATERIAL AVIAO CARAVAN</t>
  </si>
  <si>
    <t xml:space="preserve"> 975094901</t>
  </si>
  <si>
    <t xml:space="preserve">              201258</t>
  </si>
  <si>
    <t xml:space="preserve"> 984266901</t>
  </si>
  <si>
    <t xml:space="preserve">              114036</t>
  </si>
  <si>
    <t>PÇ PULVERIZADOR JOHN DEERE</t>
  </si>
  <si>
    <t xml:space="preserve"> 984293301</t>
  </si>
  <si>
    <t xml:space="preserve">              201621</t>
  </si>
  <si>
    <t xml:space="preserve"> 984552101</t>
  </si>
  <si>
    <t>SERVIÇO RELOCAÇÃO DE SUBESTAÇÃO - NF 3 - I.C.A. - ARMAZÉM DE CEREJEIRAS</t>
  </si>
  <si>
    <t xml:space="preserve">                2535</t>
  </si>
  <si>
    <t>PATRIMONIO SEMENTEIRA - COMPENSAR COM ADIANTAMENTOS.</t>
  </si>
  <si>
    <t xml:space="preserve"> 972873601</t>
  </si>
  <si>
    <t xml:space="preserve"> 972880801</t>
  </si>
  <si>
    <t xml:space="preserve">     19105</t>
  </si>
  <si>
    <t>NF 19105 - GERDAU - CIAGRAM</t>
  </si>
  <si>
    <t xml:space="preserve"> 971448001</t>
  </si>
  <si>
    <t xml:space="preserve">    170471</t>
  </si>
  <si>
    <t>MENSALIDADE CMA VOLNEI - REF. 07/2016</t>
  </si>
  <si>
    <t xml:space="preserve"> 971453201</t>
  </si>
  <si>
    <t xml:space="preserve">              114038</t>
  </si>
  <si>
    <t>HIDRAULICA SAUDADES</t>
  </si>
  <si>
    <t xml:space="preserve"> 984769701</t>
  </si>
  <si>
    <t xml:space="preserve">                5636</t>
  </si>
  <si>
    <t xml:space="preserve"> 985641801</t>
  </si>
  <si>
    <t xml:space="preserve">              114451</t>
  </si>
  <si>
    <t>PÇ PLATAFORMA DE MILHO</t>
  </si>
  <si>
    <t xml:space="preserve"> 990695501</t>
  </si>
  <si>
    <t xml:space="preserve">                2454</t>
  </si>
  <si>
    <t xml:space="preserve"> 991433201</t>
  </si>
  <si>
    <t xml:space="preserve">              201276</t>
  </si>
  <si>
    <t>EQUIP. PEQUENO VALOR</t>
  </si>
  <si>
    <t xml:space="preserve"> 992072501</t>
  </si>
  <si>
    <t xml:space="preserve">               41166</t>
  </si>
  <si>
    <t xml:space="preserve">COMPRA BOMBA PARA "POÇO ESTRADÃO" </t>
  </si>
  <si>
    <t xml:space="preserve"> 973268701</t>
  </si>
  <si>
    <t>1232</t>
  </si>
  <si>
    <t>BCO HSBC - AG: 0823 C/C 0013142 CPF 088.583.357-08NF REFERENTE A COMPRA DE 96 KB PARTICULAR DO VOLNEI</t>
  </si>
  <si>
    <t xml:space="preserve"> 987900101</t>
  </si>
  <si>
    <t>ALMEIDA, CRUZ &amp; SOUZA LTDA - EPP</t>
  </si>
  <si>
    <t xml:space="preserve">                6102</t>
  </si>
  <si>
    <t>REVISAO F4000 JK</t>
  </si>
  <si>
    <t xml:space="preserve"> 987540501</t>
  </si>
  <si>
    <t>1233</t>
  </si>
  <si>
    <t xml:space="preserve"> 987910001</t>
  </si>
  <si>
    <t xml:space="preserve">               20645</t>
  </si>
  <si>
    <t>OBRA BARRACAO DE SEMENTEIRA</t>
  </si>
  <si>
    <t xml:space="preserve"> 991205701</t>
  </si>
  <si>
    <t xml:space="preserve">              114034</t>
  </si>
  <si>
    <t xml:space="preserve"> 991236601</t>
  </si>
  <si>
    <t xml:space="preserve">                8571</t>
  </si>
  <si>
    <t xml:space="preserve"> 986053501</t>
  </si>
  <si>
    <t xml:space="preserve">                8848</t>
  </si>
  <si>
    <t>CUSTOPEÇAS</t>
  </si>
  <si>
    <t xml:space="preserve"> 986053901</t>
  </si>
  <si>
    <t>18 ADTO</t>
  </si>
  <si>
    <t>ADTO REF. PEDIDO 18 - 20% ENTRADA - 3.000 SCS DE SEMENTE DE SOJA</t>
  </si>
  <si>
    <t xml:space="preserve"> 972452101</t>
  </si>
  <si>
    <t>53149</t>
  </si>
  <si>
    <t xml:space="preserve"> 991486901</t>
  </si>
  <si>
    <t>38955</t>
  </si>
  <si>
    <t xml:space="preserve"> 991493001</t>
  </si>
  <si>
    <t>201273</t>
  </si>
  <si>
    <t xml:space="preserve"> 988725101</t>
  </si>
  <si>
    <t>DARF 05/2016</t>
  </si>
  <si>
    <t>PGTO GPS INSS REF PRO LABORE COMP 05/2016</t>
  </si>
  <si>
    <t xml:space="preserve"> 984281001</t>
  </si>
  <si>
    <t xml:space="preserve">               26472</t>
  </si>
  <si>
    <t xml:space="preserve"> 992699001</t>
  </si>
  <si>
    <t xml:space="preserve">               22721</t>
  </si>
  <si>
    <t xml:space="preserve"> 997103801</t>
  </si>
  <si>
    <t xml:space="preserve">              978253</t>
  </si>
  <si>
    <t xml:space="preserve"> 997124001</t>
  </si>
  <si>
    <t xml:space="preserve">ROSSI &amp; PEREIRA LTDA - ME </t>
  </si>
  <si>
    <t>SERVIÇOS EM PNEUS MAQUINAS</t>
  </si>
  <si>
    <t xml:space="preserve"> 997135601</t>
  </si>
  <si>
    <t>J. R. ROCHA TORNEADORA</t>
  </si>
  <si>
    <t xml:space="preserve">                 117</t>
  </si>
  <si>
    <t xml:space="preserve"> 997137401</t>
  </si>
  <si>
    <t xml:space="preserve">             2592182</t>
  </si>
  <si>
    <t xml:space="preserve"> 997192401</t>
  </si>
  <si>
    <t xml:space="preserve"> 992649701</t>
  </si>
  <si>
    <t>GABRIEL DE SOUZA BRAUNO</t>
  </si>
  <si>
    <t>309</t>
  </si>
  <si>
    <t>GADO COMPRADO PARA O ARRENDAMENTO - BANCO SICRED AG:0805 C/C:56919-4 - CPF:798.797.131-68</t>
  </si>
  <si>
    <t xml:space="preserve"> 994629001</t>
  </si>
  <si>
    <t xml:space="preserve">                 213</t>
  </si>
  <si>
    <t xml:space="preserve"> 996991801</t>
  </si>
  <si>
    <t>DEONILCE TOMAZELLI</t>
  </si>
  <si>
    <t xml:space="preserve">        45</t>
  </si>
  <si>
    <t>TRANSPORTE MILHO LAVOURA SECADOR JK</t>
  </si>
  <si>
    <t xml:space="preserve"> 995600001</t>
  </si>
  <si>
    <t xml:space="preserve">              242578</t>
  </si>
  <si>
    <t xml:space="preserve"> 992649401</t>
  </si>
  <si>
    <t xml:space="preserve">                1744</t>
  </si>
  <si>
    <t xml:space="preserve"> 996494801</t>
  </si>
  <si>
    <t xml:space="preserve">                7998</t>
  </si>
  <si>
    <t>ABASTECIMENTO OHR 5468</t>
  </si>
  <si>
    <t xml:space="preserve"> 997313101</t>
  </si>
  <si>
    <t xml:space="preserve">                7907</t>
  </si>
  <si>
    <t xml:space="preserve"> 997381701</t>
  </si>
  <si>
    <t xml:space="preserve">              238807</t>
  </si>
  <si>
    <t>MATERIAL PARA SISTEMA DE COMBATE A INCENDIO</t>
  </si>
  <si>
    <t xml:space="preserve"> 996563101</t>
  </si>
  <si>
    <t xml:space="preserve">                2841</t>
  </si>
  <si>
    <t xml:space="preserve"> 994314101</t>
  </si>
  <si>
    <t xml:space="preserve">               16880</t>
  </si>
  <si>
    <t>DESP. CONF. MASUTTI</t>
  </si>
  <si>
    <t xml:space="preserve"> 994534101</t>
  </si>
  <si>
    <t xml:space="preserve">               39836</t>
  </si>
  <si>
    <t>FRETE REF NF 39574</t>
  </si>
  <si>
    <t xml:space="preserve"> 996611201</t>
  </si>
  <si>
    <t xml:space="preserve">             1726020</t>
  </si>
  <si>
    <t>FRETE REF NF 25143</t>
  </si>
  <si>
    <t xml:space="preserve"> 996810701</t>
  </si>
  <si>
    <t xml:space="preserve">             1742658</t>
  </si>
  <si>
    <t>FRETE REF NF 25307</t>
  </si>
  <si>
    <t xml:space="preserve"> 996874001</t>
  </si>
  <si>
    <t xml:space="preserve">             1746212</t>
  </si>
  <si>
    <t>FRETE REF NF 201112</t>
  </si>
  <si>
    <t xml:space="preserve"> 996878301</t>
  </si>
  <si>
    <t>ROTTA TRANSPORTES RODOVIARIOS LTDA - EPP</t>
  </si>
  <si>
    <t xml:space="preserve">               99324</t>
  </si>
  <si>
    <t>FRETE REF NF 54809</t>
  </si>
  <si>
    <t xml:space="preserve"> 996918901</t>
  </si>
  <si>
    <t>51570</t>
  </si>
  <si>
    <t xml:space="preserve"> 995201701</t>
  </si>
  <si>
    <t xml:space="preserve">               13956</t>
  </si>
  <si>
    <t xml:space="preserve"> 996814101</t>
  </si>
  <si>
    <t xml:space="preserve">                3113</t>
  </si>
  <si>
    <t>PÇ OFICINA</t>
  </si>
  <si>
    <t xml:space="preserve"> 996486501</t>
  </si>
  <si>
    <t xml:space="preserve">               27036</t>
  </si>
  <si>
    <t>SV TOYOTA ETIOS</t>
  </si>
  <si>
    <t xml:space="preserve"> 998070601</t>
  </si>
  <si>
    <t>PETROBRAS DISTRIBUIDORA SA</t>
  </si>
  <si>
    <t xml:space="preserve">              593658</t>
  </si>
  <si>
    <t xml:space="preserve">AVIAO CESSNA GRAND CARAVAN </t>
  </si>
  <si>
    <t xml:space="preserve"> 998117601</t>
  </si>
  <si>
    <t xml:space="preserve">                 167</t>
  </si>
  <si>
    <t>SV CAIXA SEMENTE</t>
  </si>
  <si>
    <t xml:space="preserve"> 992918101</t>
  </si>
  <si>
    <t xml:space="preserve">              241466</t>
  </si>
  <si>
    <t xml:space="preserve"> 993006101</t>
  </si>
  <si>
    <t xml:space="preserve">              242247</t>
  </si>
  <si>
    <t xml:space="preserve"> 993011601</t>
  </si>
  <si>
    <t xml:space="preserve">              242339</t>
  </si>
  <si>
    <t xml:space="preserve"> 993015301</t>
  </si>
  <si>
    <t xml:space="preserve">              242211</t>
  </si>
  <si>
    <t>PÇ CARREGADEIRA</t>
  </si>
  <si>
    <t xml:space="preserve"> 993021101</t>
  </si>
  <si>
    <t xml:space="preserve">               53091</t>
  </si>
  <si>
    <t>MATERIAL ALMOXARIFADO</t>
  </si>
  <si>
    <t xml:space="preserve"> 993318501</t>
  </si>
  <si>
    <t xml:space="preserve">               53808</t>
  </si>
  <si>
    <t>PÇ CAMINHAO FORD CARGO</t>
  </si>
  <si>
    <t xml:space="preserve"> 997617601</t>
  </si>
  <si>
    <t xml:space="preserve"> 997634001</t>
  </si>
  <si>
    <t xml:space="preserve">               33456</t>
  </si>
  <si>
    <t>PÇ HIDRAULICA</t>
  </si>
  <si>
    <t xml:space="preserve"> 994366601</t>
  </si>
  <si>
    <t xml:space="preserve">                1510</t>
  </si>
  <si>
    <t>SV BOMBA COMB.</t>
  </si>
  <si>
    <t xml:space="preserve"> 994536101</t>
  </si>
  <si>
    <t xml:space="preserve">              242958</t>
  </si>
  <si>
    <t xml:space="preserve"> 994879601</t>
  </si>
  <si>
    <t xml:space="preserve">              161669</t>
  </si>
  <si>
    <t xml:space="preserve"> 993088101</t>
  </si>
  <si>
    <t xml:space="preserve">              161693</t>
  </si>
  <si>
    <t xml:space="preserve"> 993089701</t>
  </si>
  <si>
    <t xml:space="preserve">               43067</t>
  </si>
  <si>
    <t xml:space="preserve"> 993113201</t>
  </si>
  <si>
    <t>MAURO AUGUSTO DE SALES</t>
  </si>
  <si>
    <t>1 PONTE, 2,952 DE PRANCHA A R$ 430 + 4.556 CERCA A 2,20 O METRO</t>
  </si>
  <si>
    <t xml:space="preserve"> 993434401</t>
  </si>
  <si>
    <t xml:space="preserve">      2628</t>
  </si>
  <si>
    <t>NF 2628 - A. J. DILL - CIAGRAM</t>
  </si>
  <si>
    <t xml:space="preserve"> 994075001</t>
  </si>
  <si>
    <t xml:space="preserve">     17307</t>
  </si>
  <si>
    <t>NF 17307 - ARMAZÉM DE CEREJEIRAS</t>
  </si>
  <si>
    <t xml:space="preserve"> 994091201</t>
  </si>
  <si>
    <t xml:space="preserve">                1971</t>
  </si>
  <si>
    <t>CUSTO INSUMOS GADO</t>
  </si>
  <si>
    <t xml:space="preserve"> 998327301</t>
  </si>
  <si>
    <t>PRADO SUZUKI &amp; ASSOCIADOS S/S</t>
  </si>
  <si>
    <t xml:space="preserve"> 928062016</t>
  </si>
  <si>
    <t>REEMBOLSO DE DESPESAS DE VIAGEM - REF. ABRIL/MAIO 2016</t>
  </si>
  <si>
    <t xml:space="preserve"> 995589501</t>
  </si>
  <si>
    <t>LOCA FACIL LOCADORA DE EQUIP. P/ CONST. CIVIL LTDA</t>
  </si>
  <si>
    <t xml:space="preserve">     29028</t>
  </si>
  <si>
    <t>PGTO - FRETES DE PEÇAS/ACESSORIOS</t>
  </si>
  <si>
    <t>FRETE DA EMPILHADEIRA PARA SAUDADES</t>
  </si>
  <si>
    <t xml:space="preserve"> 995589901</t>
  </si>
  <si>
    <t>B053099890</t>
  </si>
  <si>
    <t>BEV0049/PR - IVECO STRALIS 570S41T - SANTO ANTONIO DO LEVERGER - MT - 12/01/2013</t>
  </si>
  <si>
    <t xml:space="preserve"> 995601301</t>
  </si>
  <si>
    <t xml:space="preserve">               15076</t>
  </si>
  <si>
    <t>SERVIÇO EM PRANCHA</t>
  </si>
  <si>
    <t xml:space="preserve"> 997083301</t>
  </si>
  <si>
    <t>ALVARO ABREU RIBEIRO E OUTRO</t>
  </si>
  <si>
    <t>0026</t>
  </si>
  <si>
    <t>RECEBIMENTO DE SEMENTE DE SOJA REF NF 26</t>
  </si>
  <si>
    <t xml:space="preserve"> 998004101</t>
  </si>
  <si>
    <t xml:space="preserve">                1942</t>
  </si>
  <si>
    <t xml:space="preserve"> 993694501</t>
  </si>
  <si>
    <t xml:space="preserve"> 993710001</t>
  </si>
  <si>
    <t xml:space="preserve">               74716</t>
  </si>
  <si>
    <t xml:space="preserve"> 993715001</t>
  </si>
  <si>
    <t xml:space="preserve">              116747</t>
  </si>
  <si>
    <t xml:space="preserve"> 997477601</t>
  </si>
  <si>
    <t xml:space="preserve">               89018</t>
  </si>
  <si>
    <t xml:space="preserve"> 997570801</t>
  </si>
  <si>
    <t xml:space="preserve">               89355</t>
  </si>
  <si>
    <t>USO EM BARCO</t>
  </si>
  <si>
    <t xml:space="preserve"> 997576401</t>
  </si>
  <si>
    <t xml:space="preserve">               89627</t>
  </si>
  <si>
    <t xml:space="preserve"> 997578601</t>
  </si>
  <si>
    <t xml:space="preserve"> 997776901</t>
  </si>
  <si>
    <t>ADT 06-2016</t>
  </si>
  <si>
    <t>PGTO - ADIANTAMENTO DE VIAGENS</t>
  </si>
  <si>
    <t xml:space="preserve"> 927790101</t>
  </si>
  <si>
    <t xml:space="preserve"> 941212801</t>
  </si>
  <si>
    <t xml:space="preserve"> 941213401</t>
  </si>
  <si>
    <t xml:space="preserve"> 941214001</t>
  </si>
  <si>
    <t xml:space="preserve"> 941215401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</si>
  <si>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</si>
  <si>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</si>
  <si>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</si>
  <si>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</si>
  <si>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</si>
  <si>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</si>
  <si>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</si>
  <si>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</si>
  <si>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</si>
  <si>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</si>
  <si>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</si>
  <si>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</si>
  <si>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</si>
  <si>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</si>
  <si>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</si>
  <si>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</si>
  <si>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</si>
  <si>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945463801</t>
  </si>
  <si>
    <t>TOKIO MARINE BRASIL SEGURADORA S.A.</t>
  </si>
  <si>
    <t xml:space="preserve">             5075581</t>
  </si>
  <si>
    <t>RENOVAÇÃO DE SEGURO DE 64 MAQUINAS</t>
  </si>
  <si>
    <t xml:space="preserve"> 946329501</t>
  </si>
  <si>
    <t xml:space="preserve">           998589123</t>
  </si>
  <si>
    <t xml:space="preserve"> SEGURO MICRO ONIBUS PLACA DTE 6179</t>
  </si>
  <si>
    <t xml:space="preserve"> 942531501</t>
  </si>
  <si>
    <t xml:space="preserve">           697227109</t>
  </si>
  <si>
    <t xml:space="preserve"> 949186101</t>
  </si>
  <si>
    <t xml:space="preserve">           697227111</t>
  </si>
  <si>
    <t xml:space="preserve"> 949187001</t>
  </si>
  <si>
    <t xml:space="preserve">           697227113</t>
  </si>
  <si>
    <t xml:space="preserve"> 949187901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</si>
  <si>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</si>
  <si>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</si>
  <si>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</si>
  <si>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</si>
  <si>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</si>
  <si>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</si>
  <si>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 xml:space="preserve">              113795</t>
  </si>
  <si>
    <t xml:space="preserve"> 956497101</t>
  </si>
  <si>
    <t xml:space="preserve"> 968614101</t>
  </si>
  <si>
    <t xml:space="preserve">               38905</t>
  </si>
  <si>
    <t>PEÇA PLANTADEIRA</t>
  </si>
  <si>
    <t xml:space="preserve"> 964847701</t>
  </si>
  <si>
    <t xml:space="preserve">           697227526</t>
  </si>
  <si>
    <t xml:space="preserve"> 961842801</t>
  </si>
  <si>
    <t xml:space="preserve"> 960492101</t>
  </si>
  <si>
    <t xml:space="preserve">             1786042</t>
  </si>
  <si>
    <t xml:space="preserve"> 957880501</t>
  </si>
  <si>
    <t xml:space="preserve">    113796</t>
  </si>
  <si>
    <t>NF 113796 - ELETROTEL - CIAGRAM</t>
  </si>
  <si>
    <t xml:space="preserve"> 956205801</t>
  </si>
  <si>
    <t xml:space="preserve">               60667</t>
  </si>
  <si>
    <t xml:space="preserve"> 964664501</t>
  </si>
  <si>
    <t>CONTRATO EMPRESTIMO TERCEIROS 2016. - VINICIUS</t>
  </si>
  <si>
    <t xml:space="preserve"> 962017401</t>
  </si>
  <si>
    <t xml:space="preserve">                 171</t>
  </si>
  <si>
    <t xml:space="preserve">USO   EM    SECADOR  </t>
  </si>
  <si>
    <t xml:space="preserve"> 961204501</t>
  </si>
  <si>
    <t xml:space="preserve">              113796</t>
  </si>
  <si>
    <t xml:space="preserve"> 953245401</t>
  </si>
  <si>
    <t xml:space="preserve">    113794</t>
  </si>
  <si>
    <t>NF 113794 - ELETROTEL ELETRICIDADES - CIAGRAM</t>
  </si>
  <si>
    <t xml:space="preserve"> 957860601</t>
  </si>
  <si>
    <t xml:space="preserve">    930468</t>
  </si>
  <si>
    <t>ICMS DIFAL - 1020161930468 - CIAGRAM</t>
  </si>
  <si>
    <t xml:space="preserve"> 985074201</t>
  </si>
  <si>
    <t xml:space="preserve"> 985847701</t>
  </si>
  <si>
    <t>13478</t>
  </si>
  <si>
    <t>ESCRITÓRIO</t>
  </si>
  <si>
    <t xml:space="preserve"> 986982701</t>
  </si>
  <si>
    <t xml:space="preserve">               31100</t>
  </si>
  <si>
    <t>STRADA FABIO 02139</t>
  </si>
  <si>
    <t xml:space="preserve"> 990663601</t>
  </si>
  <si>
    <t xml:space="preserve">M. BIRCK &amp; CIA LTDA - EPP </t>
  </si>
  <si>
    <t xml:space="preserve">               25563</t>
  </si>
  <si>
    <t>FIAT STRADA WORKING</t>
  </si>
  <si>
    <t xml:space="preserve"> 990727301</t>
  </si>
  <si>
    <t xml:space="preserve">               53893</t>
  </si>
  <si>
    <t>PC CAMINHAO MB</t>
  </si>
  <si>
    <t xml:space="preserve"> 990737601</t>
  </si>
  <si>
    <t xml:space="preserve">                2379</t>
  </si>
  <si>
    <t>CUSTO  EPI</t>
  </si>
  <si>
    <t xml:space="preserve"> 988255301</t>
  </si>
  <si>
    <t xml:space="preserve">                2378</t>
  </si>
  <si>
    <t xml:space="preserve"> 988278601</t>
  </si>
  <si>
    <t xml:space="preserve">              240846</t>
  </si>
  <si>
    <t xml:space="preserve"> 989444901</t>
  </si>
  <si>
    <t xml:space="preserve">               11013</t>
  </si>
  <si>
    <t xml:space="preserve"> 980881501</t>
  </si>
  <si>
    <t xml:space="preserve">              239807</t>
  </si>
  <si>
    <t xml:space="preserve"> 987873401</t>
  </si>
  <si>
    <t xml:space="preserve">               43265</t>
  </si>
  <si>
    <t>RECAPAGEM PNEUS PATROLA</t>
  </si>
  <si>
    <t xml:space="preserve"> 988112701</t>
  </si>
  <si>
    <t xml:space="preserve">                1614</t>
  </si>
  <si>
    <t>SV AR CONDICIONADO</t>
  </si>
  <si>
    <t xml:space="preserve"> 988279001</t>
  </si>
  <si>
    <t xml:space="preserve">               17148</t>
  </si>
  <si>
    <t xml:space="preserve"> 989490301</t>
  </si>
  <si>
    <t xml:space="preserve">                2167</t>
  </si>
  <si>
    <t>SV CARDAN</t>
  </si>
  <si>
    <t xml:space="preserve"> 988341101</t>
  </si>
  <si>
    <t xml:space="preserve">              238407</t>
  </si>
  <si>
    <t xml:space="preserve"> 980687101</t>
  </si>
  <si>
    <t xml:space="preserve">               26985</t>
  </si>
  <si>
    <t xml:space="preserve"> 980689701</t>
  </si>
  <si>
    <t xml:space="preserve">                3378</t>
  </si>
  <si>
    <t xml:space="preserve"> 980696801</t>
  </si>
  <si>
    <t>MEZZOMO ASSISTENCIA TECNICA LTDA ME</t>
  </si>
  <si>
    <t xml:space="preserve">                 471</t>
  </si>
  <si>
    <t xml:space="preserve"> 992003101</t>
  </si>
  <si>
    <t xml:space="preserve">                6873</t>
  </si>
  <si>
    <t xml:space="preserve"> 985457001</t>
  </si>
  <si>
    <t xml:space="preserve">               17089</t>
  </si>
  <si>
    <t xml:space="preserve"> 985677901</t>
  </si>
  <si>
    <t xml:space="preserve">               24911</t>
  </si>
  <si>
    <t xml:space="preserve"> 988602901</t>
  </si>
  <si>
    <t xml:space="preserve"> 992306001</t>
  </si>
  <si>
    <t xml:space="preserve">              241453</t>
  </si>
  <si>
    <t xml:space="preserve"> 992318101</t>
  </si>
  <si>
    <t>242570</t>
  </si>
  <si>
    <t xml:space="preserve"> 992119701</t>
  </si>
  <si>
    <t xml:space="preserve">                6914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</si>
  <si>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</si>
  <si>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</si>
  <si>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</si>
  <si>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</si>
  <si>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</si>
  <si>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 xml:space="preserve">              240341</t>
  </si>
  <si>
    <t xml:space="preserve"> 986234301</t>
  </si>
  <si>
    <t xml:space="preserve">              239938</t>
  </si>
  <si>
    <t>SOLDA SAUDADES</t>
  </si>
  <si>
    <t xml:space="preserve"> 986246401</t>
  </si>
  <si>
    <t xml:space="preserve">              161741</t>
  </si>
  <si>
    <t xml:space="preserve"> 986280501</t>
  </si>
  <si>
    <t xml:space="preserve">              114313</t>
  </si>
  <si>
    <t>PEÇA TRATOR JOHN DEERE</t>
  </si>
  <si>
    <t xml:space="preserve"> 986302201</t>
  </si>
  <si>
    <t xml:space="preserve">              114315</t>
  </si>
  <si>
    <t xml:space="preserve"> 986397201</t>
  </si>
  <si>
    <t xml:space="preserve">              114316</t>
  </si>
  <si>
    <t xml:space="preserve"> 986513501</t>
  </si>
  <si>
    <t xml:space="preserve">              240995</t>
  </si>
  <si>
    <t>FUNCIONARIOS FERREMENTAS</t>
  </si>
  <si>
    <t xml:space="preserve"> 986560401</t>
  </si>
  <si>
    <t xml:space="preserve">                6372</t>
  </si>
  <si>
    <t>PÇ CAMINHAO 01918</t>
  </si>
  <si>
    <t xml:space="preserve"> 976355501</t>
  </si>
  <si>
    <t xml:space="preserve">               41414</t>
  </si>
  <si>
    <t>PÇ SEDE</t>
  </si>
  <si>
    <t xml:space="preserve"> 976526301</t>
  </si>
  <si>
    <t xml:space="preserve">               88232</t>
  </si>
  <si>
    <t xml:space="preserve"> 988879901</t>
  </si>
  <si>
    <t xml:space="preserve"> 989036401</t>
  </si>
  <si>
    <t xml:space="preserve">               51627</t>
  </si>
  <si>
    <t xml:space="preserve"> 977091601</t>
  </si>
  <si>
    <t xml:space="preserve">               53736</t>
  </si>
  <si>
    <t>PÇ F4000</t>
  </si>
  <si>
    <t xml:space="preserve"> 980157401</t>
  </si>
  <si>
    <t xml:space="preserve">              115877</t>
  </si>
  <si>
    <t xml:space="preserve"> 980675901</t>
  </si>
  <si>
    <t xml:space="preserve">               87125</t>
  </si>
  <si>
    <t>USO EM VEICULOS</t>
  </si>
  <si>
    <t xml:space="preserve"> 989096601</t>
  </si>
  <si>
    <t xml:space="preserve">               25712</t>
  </si>
  <si>
    <t xml:space="preserve"> 989135201</t>
  </si>
  <si>
    <t xml:space="preserve">              975026</t>
  </si>
  <si>
    <t xml:space="preserve"> 989180201</t>
  </si>
  <si>
    <t>RIGON &amp; RIGON LTDA</t>
  </si>
  <si>
    <t xml:space="preserve">               76815</t>
  </si>
  <si>
    <t xml:space="preserve"> 989304801</t>
  </si>
  <si>
    <t xml:space="preserve">              113884</t>
  </si>
  <si>
    <t>PÇ COLHEOTADEIRA 7760</t>
  </si>
  <si>
    <t xml:space="preserve"> 979404301</t>
  </si>
  <si>
    <t xml:space="preserve">              113885</t>
  </si>
  <si>
    <t xml:space="preserve"> 979411701</t>
  </si>
  <si>
    <t xml:space="preserve">               20543</t>
  </si>
  <si>
    <t>MATERIAL PATIO ALGODOEIRA</t>
  </si>
  <si>
    <t xml:space="preserve"> 979898401</t>
  </si>
  <si>
    <t xml:space="preserve">               22927</t>
  </si>
  <si>
    <t>CUSTO COMBUSTIVEL FAZENDA PANTANAL</t>
  </si>
  <si>
    <t xml:space="preserve"> 981343901</t>
  </si>
  <si>
    <t xml:space="preserve">               26272</t>
  </si>
  <si>
    <t xml:space="preserve"> 980727701</t>
  </si>
  <si>
    <t xml:space="preserve">              238680</t>
  </si>
  <si>
    <t xml:space="preserve"> 978398601</t>
  </si>
  <si>
    <t xml:space="preserve">               53775</t>
  </si>
  <si>
    <t>PÇ CAMINHONETE FORD F-4000</t>
  </si>
  <si>
    <t xml:space="preserve"> 984229101</t>
  </si>
  <si>
    <t xml:space="preserve">               24912</t>
  </si>
  <si>
    <t xml:space="preserve"> 984314001</t>
  </si>
  <si>
    <t xml:space="preserve">              239847</t>
  </si>
  <si>
    <t>PEÇA SEMENTEIRA</t>
  </si>
  <si>
    <t xml:space="preserve"> 972364701</t>
  </si>
  <si>
    <t xml:space="preserve">                8997</t>
  </si>
  <si>
    <t>PC PLANTADEIRA/PULVERIZADOR/COLHETADEIRA</t>
  </si>
  <si>
    <t xml:space="preserve"> 984497601</t>
  </si>
  <si>
    <t xml:space="preserve">                6256</t>
  </si>
  <si>
    <t>PÇ</t>
  </si>
  <si>
    <t xml:space="preserve"> 980637701</t>
  </si>
  <si>
    <t xml:space="preserve">               26953</t>
  </si>
  <si>
    <t xml:space="preserve"> 984592601</t>
  </si>
  <si>
    <t xml:space="preserve"> 990752201</t>
  </si>
  <si>
    <t xml:space="preserve">              240096</t>
  </si>
  <si>
    <t xml:space="preserve"> 976043501</t>
  </si>
  <si>
    <t xml:space="preserve">RODRIGO DOS SANTOS ARRAIS 63344297287 </t>
  </si>
  <si>
    <t xml:space="preserve">               30227</t>
  </si>
  <si>
    <t>SERVICO DE ALUGUEL DE CAÇAMBRA DE PLACA NBR 4951 - MAIO/2016</t>
  </si>
  <si>
    <t xml:space="preserve"> 987190501</t>
  </si>
  <si>
    <t xml:space="preserve">                1914</t>
  </si>
  <si>
    <t>FRETE CALCARIO CASSOL P/ JAQUELINE</t>
  </si>
  <si>
    <t xml:space="preserve"> 988100501</t>
  </si>
  <si>
    <t xml:space="preserve">              114210</t>
  </si>
  <si>
    <t xml:space="preserve"> 984725201</t>
  </si>
  <si>
    <t xml:space="preserve"> 987531701</t>
  </si>
  <si>
    <t xml:space="preserve">              240462</t>
  </si>
  <si>
    <t xml:space="preserve"> 988786901</t>
  </si>
  <si>
    <t>4395</t>
  </si>
  <si>
    <t xml:space="preserve"> 982857001</t>
  </si>
  <si>
    <t xml:space="preserve">                1876</t>
  </si>
  <si>
    <t>FRETE DE SOJA FAZ TRIUNFO PARA SAUDADES</t>
  </si>
  <si>
    <t xml:space="preserve"> 986080801</t>
  </si>
  <si>
    <t>123836</t>
  </si>
  <si>
    <t>CUSTO UNIME ESCRITÓRIO</t>
  </si>
  <si>
    <t xml:space="preserve"> 988350201</t>
  </si>
  <si>
    <t>ADTO REF. CONJUNTO DE SILOS - CIAGRAM - NO CONTRATO ESTÁ 2 MM PORÉM NA ENTRADA PAGAMOS R$ 10.000,00 A MAIS DO QUE NO CONTRATO</t>
  </si>
  <si>
    <t xml:space="preserve"> 990753201</t>
  </si>
  <si>
    <t xml:space="preserve">              114136</t>
  </si>
  <si>
    <t xml:space="preserve"> 990716901</t>
  </si>
  <si>
    <t xml:space="preserve">              114129</t>
  </si>
  <si>
    <t xml:space="preserve"> 991105601</t>
  </si>
  <si>
    <t xml:space="preserve">              114186</t>
  </si>
  <si>
    <t xml:space="preserve"> 991120101</t>
  </si>
  <si>
    <t>EMPR. 05/2016</t>
  </si>
  <si>
    <t>EMPRESTIMO DA SRA. CLAIDES PARA LIQUIDAÇÕES DE OPERAÇÕES DIVERSAS</t>
  </si>
  <si>
    <t xml:space="preserve"> 972026301</t>
  </si>
  <si>
    <t xml:space="preserve">              239741</t>
  </si>
  <si>
    <t>ALMOXARIFADO JK</t>
  </si>
  <si>
    <t xml:space="preserve"> 984865701</t>
  </si>
  <si>
    <t xml:space="preserve"> 991081201</t>
  </si>
  <si>
    <t>26220</t>
  </si>
  <si>
    <t>COMPRAS PARA CANTINA</t>
  </si>
  <si>
    <t xml:space="preserve"> 984275301</t>
  </si>
  <si>
    <t xml:space="preserve">              238704</t>
  </si>
  <si>
    <t>BOLETO COM PARCELAMENTO EM 3X</t>
  </si>
  <si>
    <t xml:space="preserve"> 972714301</t>
  </si>
  <si>
    <t>240565</t>
  </si>
  <si>
    <t>HANGAR</t>
  </si>
  <si>
    <t xml:space="preserve"> 991155701</t>
  </si>
  <si>
    <t xml:space="preserve">              241859</t>
  </si>
  <si>
    <t xml:space="preserve"> 991335401</t>
  </si>
  <si>
    <t xml:space="preserve">               26386</t>
  </si>
  <si>
    <t xml:space="preserve"> 992697301</t>
  </si>
  <si>
    <t xml:space="preserve">               22672</t>
  </si>
  <si>
    <t xml:space="preserve"> 997099301</t>
  </si>
  <si>
    <t xml:space="preserve">                4208</t>
  </si>
  <si>
    <t xml:space="preserve"> 997105801</t>
  </si>
  <si>
    <t xml:space="preserve">               86031</t>
  </si>
  <si>
    <t xml:space="preserve"> 997120001</t>
  </si>
  <si>
    <t xml:space="preserve"> 996934201</t>
  </si>
  <si>
    <t xml:space="preserve">        40</t>
  </si>
  <si>
    <t>TRANSPORTE DE CASCALHO MANUTENCAO ESTRADAS JK</t>
  </si>
  <si>
    <t xml:space="preserve"> 994853901</t>
  </si>
  <si>
    <t>REGINALDO DE SOUZA</t>
  </si>
  <si>
    <t xml:space="preserve">        43</t>
  </si>
  <si>
    <t>TRANSPORTE DE CASCALHO MANUTENCAO ESTRADA JK</t>
  </si>
  <si>
    <t xml:space="preserve"> 995598601</t>
  </si>
  <si>
    <t xml:space="preserve">                7981</t>
  </si>
  <si>
    <t xml:space="preserve"> 997374801</t>
  </si>
  <si>
    <t xml:space="preserve"> 996563301</t>
  </si>
  <si>
    <t xml:space="preserve">               98712</t>
  </si>
  <si>
    <t>FRETE REF NF 8701</t>
  </si>
  <si>
    <t xml:space="preserve"> 996922301</t>
  </si>
  <si>
    <t xml:space="preserve">               55561</t>
  </si>
  <si>
    <t xml:space="preserve"> 996995501</t>
  </si>
  <si>
    <t xml:space="preserve">              162428</t>
  </si>
  <si>
    <t>PÇ LAVOURA SAUDADES</t>
  </si>
  <si>
    <t xml:space="preserve"> 997014901</t>
  </si>
  <si>
    <t xml:space="preserve"> 994085101</t>
  </si>
  <si>
    <t xml:space="preserve">               36622</t>
  </si>
  <si>
    <t xml:space="preserve"> 997143901</t>
  </si>
  <si>
    <t xml:space="preserve"> 992933001</t>
  </si>
  <si>
    <t xml:space="preserve"> 992933301</t>
  </si>
  <si>
    <t xml:space="preserve"> 994364501</t>
  </si>
  <si>
    <t xml:space="preserve">              241967</t>
  </si>
  <si>
    <t xml:space="preserve"> 997719501</t>
  </si>
  <si>
    <t>105046</t>
  </si>
  <si>
    <t>CARRO PAULO</t>
  </si>
  <si>
    <t xml:space="preserve"> 995376601</t>
  </si>
  <si>
    <t>53424</t>
  </si>
  <si>
    <t xml:space="preserve"> 997189301</t>
  </si>
  <si>
    <t>J D COMERCIO E IMPORTACAO LTDA</t>
  </si>
  <si>
    <t xml:space="preserve">              127754</t>
  </si>
  <si>
    <t>USO EM LAVADOR</t>
  </si>
  <si>
    <t xml:space="preserve"> 996711601</t>
  </si>
  <si>
    <t>USO FUNCIONARIOS</t>
  </si>
  <si>
    <t xml:space="preserve"> 996817101</t>
  </si>
  <si>
    <t xml:space="preserve">               39648</t>
  </si>
  <si>
    <t xml:space="preserve">USO EM PRANCHA </t>
  </si>
  <si>
    <t xml:space="preserve"> 996835901</t>
  </si>
  <si>
    <t xml:space="preserve"> 996876801</t>
  </si>
  <si>
    <t xml:space="preserve">               35330</t>
  </si>
  <si>
    <t xml:space="preserve"> 996887001</t>
  </si>
  <si>
    <t>DISMONZA DISTRIBUIDORA DE TINTAS E ABRASIVOS LTDA</t>
  </si>
  <si>
    <t xml:space="preserve">               34417</t>
  </si>
  <si>
    <t xml:space="preserve"> 997033401</t>
  </si>
  <si>
    <t>WILSON WERMUTH - ME</t>
  </si>
  <si>
    <t xml:space="preserve">                1042</t>
  </si>
  <si>
    <t xml:space="preserve">DESPESA MANUTENCAO EM PLACA LED E FONTE 12V 2A </t>
  </si>
  <si>
    <t xml:space="preserve"> 994134401</t>
  </si>
  <si>
    <t>52973</t>
  </si>
  <si>
    <t xml:space="preserve"> 996570101</t>
  </si>
  <si>
    <t xml:space="preserve">                2423</t>
  </si>
  <si>
    <t xml:space="preserve"> 997978301</t>
  </si>
  <si>
    <t>RAIMUNDO LIMEIRA DE OLIVEIRA - ME</t>
  </si>
  <si>
    <t xml:space="preserve">                1082</t>
  </si>
  <si>
    <t>SV MICRO ONIBUS</t>
  </si>
  <si>
    <t xml:space="preserve"> 998080801</t>
  </si>
  <si>
    <t xml:space="preserve">                1083</t>
  </si>
  <si>
    <t>SV CAMINHONETE FORD F-4000</t>
  </si>
  <si>
    <t xml:space="preserve"> 998092401</t>
  </si>
  <si>
    <t xml:space="preserve">               21013</t>
  </si>
  <si>
    <t xml:space="preserve"> 998243801</t>
  </si>
  <si>
    <t xml:space="preserve">                4503</t>
  </si>
  <si>
    <t xml:space="preserve"> 996447401</t>
  </si>
  <si>
    <t xml:space="preserve"> 996459301</t>
  </si>
  <si>
    <t>F MATHEUS JUNIOR &amp; CIA LTDA - ME</t>
  </si>
  <si>
    <t xml:space="preserve">                  35</t>
  </si>
  <si>
    <t>SV PAINEL HERCULES</t>
  </si>
  <si>
    <t xml:space="preserve"> 992908201</t>
  </si>
  <si>
    <t xml:space="preserve">              241950</t>
  </si>
  <si>
    <t>PÇ CONF. MASUTTI</t>
  </si>
  <si>
    <t xml:space="preserve"> 992998801</t>
  </si>
  <si>
    <t xml:space="preserve">              241407</t>
  </si>
  <si>
    <t xml:space="preserve"> 993007701</t>
  </si>
  <si>
    <t xml:space="preserve">               20647</t>
  </si>
  <si>
    <t>PÇ CONF MASUTTI</t>
  </si>
  <si>
    <t xml:space="preserve"> 993186901</t>
  </si>
  <si>
    <t xml:space="preserve">               33222</t>
  </si>
  <si>
    <t xml:space="preserve"> 993900001</t>
  </si>
  <si>
    <t>RUBENS SANTOS DE SOUZA - ME</t>
  </si>
  <si>
    <t xml:space="preserve">                2017</t>
  </si>
  <si>
    <t>F 4000 JK</t>
  </si>
  <si>
    <t xml:space="preserve"> 993400101</t>
  </si>
  <si>
    <t xml:space="preserve">      5646</t>
  </si>
  <si>
    <t>NF 5646 - KAIROS COM. DE PEÇAS - CIAGRAM</t>
  </si>
  <si>
    <t xml:space="preserve"> 992587001</t>
  </si>
  <si>
    <t>5859 KAIROS</t>
  </si>
  <si>
    <t>NF 5859 - KAIROS COM. DE PEÇAS - CIAGRAM</t>
  </si>
  <si>
    <t xml:space="preserve"> 992595301</t>
  </si>
  <si>
    <t xml:space="preserve">               35177</t>
  </si>
  <si>
    <t xml:space="preserve"> 998117501</t>
  </si>
  <si>
    <t>B037009699</t>
  </si>
  <si>
    <t>BEF0155/PR - FIAT IVECO STRALIS HD740S42TZ - SALGUEIRO/PR - 28/01/2013</t>
  </si>
  <si>
    <t xml:space="preserve"> 995599801</t>
  </si>
  <si>
    <t>B010163374</t>
  </si>
  <si>
    <t>CPR6920/SP - SCANIA P124GA4X2NZ360 - FORMOSA/GO - 20/12/2012</t>
  </si>
  <si>
    <t xml:space="preserve"> 995600701</t>
  </si>
  <si>
    <t>B008139316</t>
  </si>
  <si>
    <t>ODG6769/ES - SCANIA G420A 6X4 - CACERES/MT - 15/03/2013</t>
  </si>
  <si>
    <t xml:space="preserve"> 995606901</t>
  </si>
  <si>
    <t>B010175206</t>
  </si>
  <si>
    <t>MKO8989/SC - SCANIA R380A 6X2 - FORMOSA - GO - 11/03/2013</t>
  </si>
  <si>
    <t xml:space="preserve"> 995612401</t>
  </si>
  <si>
    <t xml:space="preserve">              978254</t>
  </si>
  <si>
    <t>AR CONDICIONADO PARA CASA NOVA FAZ. TRIUNFO</t>
  </si>
  <si>
    <t xml:space="preserve"> 993645601</t>
  </si>
  <si>
    <t xml:space="preserve">                1250</t>
  </si>
  <si>
    <t>CUSTO 01931</t>
  </si>
  <si>
    <t xml:space="preserve"> 996738201</t>
  </si>
  <si>
    <t>ELER &amp; ELER LTDA - ME</t>
  </si>
  <si>
    <t xml:space="preserve">                5030</t>
  </si>
  <si>
    <t>CUSTO 01925</t>
  </si>
  <si>
    <t xml:space="preserve"> 996750801</t>
  </si>
  <si>
    <t xml:space="preserve">                6959</t>
  </si>
  <si>
    <t xml:space="preserve"> 996766301</t>
  </si>
  <si>
    <t xml:space="preserve">               43932</t>
  </si>
  <si>
    <t xml:space="preserve"> 996791001</t>
  </si>
  <si>
    <t>CENTRO DOS ROLAMENTOS RETENTORES E PECAS LTDA - EP</t>
  </si>
  <si>
    <t xml:space="preserve">               12330</t>
  </si>
  <si>
    <t xml:space="preserve"> 993717701</t>
  </si>
  <si>
    <t xml:space="preserve">               12313</t>
  </si>
  <si>
    <t xml:space="preserve"> 993721101</t>
  </si>
  <si>
    <t xml:space="preserve">LOJA DAS BOMBAS LTDA - EPP </t>
  </si>
  <si>
    <t xml:space="preserve">                2791</t>
  </si>
  <si>
    <t>SERVIÇOS EM BOMBA</t>
  </si>
  <si>
    <t xml:space="preserve"> 997426201</t>
  </si>
  <si>
    <t xml:space="preserve"> 997479201</t>
  </si>
  <si>
    <t xml:space="preserve">               79595</t>
  </si>
  <si>
    <t xml:space="preserve"> 997494501</t>
  </si>
  <si>
    <t>SCHUMANN COMERCIO E SERVICOS DE MAQUINAS LTDA - ME</t>
  </si>
  <si>
    <t>SERVIÇO EM MOTOR</t>
  </si>
  <si>
    <t xml:space="preserve"> 997501601</t>
  </si>
  <si>
    <t xml:space="preserve">                1234</t>
  </si>
  <si>
    <t>LOCAÇÃO CILINDROS</t>
  </si>
  <si>
    <t xml:space="preserve"> 997508201</t>
  </si>
  <si>
    <t xml:space="preserve">               28044</t>
  </si>
  <si>
    <t xml:space="preserve"> 997529001</t>
  </si>
  <si>
    <t xml:space="preserve">              107107</t>
  </si>
  <si>
    <t xml:space="preserve">USO EM CAMINHÃO DARIO </t>
  </si>
  <si>
    <t xml:space="preserve"> 997549701</t>
  </si>
  <si>
    <t xml:space="preserve">              106998</t>
  </si>
  <si>
    <t xml:space="preserve"> 997591801</t>
  </si>
  <si>
    <t xml:space="preserve"> 927789901</t>
  </si>
  <si>
    <t>ANTEC. SOJ</t>
  </si>
  <si>
    <t>ANTECIPAÇÃO REF. CONTRATOS DE SOJA - CAMBIO 3,8000 - 7% A.A.</t>
  </si>
  <si>
    <t xml:space="preserve"> 932439601</t>
  </si>
  <si>
    <t xml:space="preserve"> 933158801</t>
  </si>
  <si>
    <t xml:space="preserve"> 941214801</t>
  </si>
  <si>
    <t xml:space="preserve"> 941215001</t>
  </si>
  <si>
    <t xml:space="preserve"> 941215601</t>
  </si>
  <si>
    <t xml:space="preserve"> 941215801</t>
  </si>
  <si>
    <t xml:space="preserve">               41483</t>
  </si>
  <si>
    <t>GASTO PECAS  ARAMAZEM  CEREJEIRAS</t>
  </si>
  <si>
    <t xml:space="preserve"> 945495801</t>
  </si>
  <si>
    <t xml:space="preserve">               24230</t>
  </si>
  <si>
    <t xml:space="preserve"> 946272001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</si>
  <si>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</si>
  <si>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</si>
  <si>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</si>
  <si>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</si>
  <si>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</si>
  <si>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</si>
  <si>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</si>
  <si>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</si>
  <si>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</si>
  <si>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</si>
  <si>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</si>
  <si>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</si>
  <si>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</si>
  <si>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</si>
  <si>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</si>
  <si>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947535701</t>
  </si>
  <si>
    <t xml:space="preserve"> 947621901</t>
  </si>
  <si>
    <t>130784</t>
  </si>
  <si>
    <t>PNEUS</t>
  </si>
  <si>
    <t xml:space="preserve"> 948340801</t>
  </si>
  <si>
    <t xml:space="preserve"> 942533101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</si>
  <si>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</si>
  <si>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</si>
  <si>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</si>
  <si>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</si>
  <si>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</si>
  <si>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</si>
  <si>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</si>
  <si>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968612901</t>
  </si>
  <si>
    <t xml:space="preserve"> 968613501</t>
  </si>
  <si>
    <t xml:space="preserve"> 968613901</t>
  </si>
  <si>
    <t xml:space="preserve"> 962106401</t>
  </si>
  <si>
    <t xml:space="preserve">              924891</t>
  </si>
  <si>
    <t>AR CONDICIONADO COMPRADO PARA A FAZENDA JAQUELINE</t>
  </si>
  <si>
    <t xml:space="preserve"> 956566101</t>
  </si>
  <si>
    <t xml:space="preserve">               44757</t>
  </si>
  <si>
    <t>CUSTO 01905</t>
  </si>
  <si>
    <t xml:space="preserve"> 968049201</t>
  </si>
  <si>
    <t xml:space="preserve">               51907</t>
  </si>
  <si>
    <t>CUSTO 01939</t>
  </si>
  <si>
    <t xml:space="preserve"> 964946301</t>
  </si>
  <si>
    <t>CONTRATO 2</t>
  </si>
  <si>
    <t xml:space="preserve"> 962012201</t>
  </si>
  <si>
    <t xml:space="preserve">              238177</t>
  </si>
  <si>
    <t>COMPENSAR - PEÇAS SEMENTEIRA</t>
  </si>
  <si>
    <t xml:space="preserve"> 983080701</t>
  </si>
  <si>
    <t xml:space="preserve">               39518</t>
  </si>
  <si>
    <t>FRETE PECA CASE 8120</t>
  </si>
  <si>
    <t xml:space="preserve"> 972740601</t>
  </si>
  <si>
    <t>ARLINDO M. DOS SANTOS ME</t>
  </si>
  <si>
    <t xml:space="preserve">                 693</t>
  </si>
  <si>
    <t>PA CARREGADEIRA ZL 30</t>
  </si>
  <si>
    <t xml:space="preserve"> 980622101</t>
  </si>
  <si>
    <t>B &amp; M SERVICOS DE POLIMENTO DE PISOS EIRELI - ME</t>
  </si>
  <si>
    <t xml:space="preserve">                 100</t>
  </si>
  <si>
    <t>SV POLIMENTO</t>
  </si>
  <si>
    <t xml:space="preserve"> 987504301</t>
  </si>
  <si>
    <t xml:space="preserve">                 934</t>
  </si>
  <si>
    <t>ATENDIMENTO EM SOLO AERONAVE PT WYM/PR BBM - GIACOMO/PYERRI/LENNON</t>
  </si>
  <si>
    <t xml:space="preserve"> 985544301</t>
  </si>
  <si>
    <t xml:space="preserve">              241672</t>
  </si>
  <si>
    <t xml:space="preserve"> 990709201</t>
  </si>
  <si>
    <t>CUSTO SEERVICO</t>
  </si>
  <si>
    <t xml:space="preserve"> 988000801</t>
  </si>
  <si>
    <t xml:space="preserve"> 988126001</t>
  </si>
  <si>
    <t xml:space="preserve">                  39</t>
  </si>
  <si>
    <t xml:space="preserve"> 990677101</t>
  </si>
  <si>
    <t xml:space="preserve">PIVA TRANSPORTES LTDA - ME </t>
  </si>
  <si>
    <t>SV TRANSP.</t>
  </si>
  <si>
    <t xml:space="preserve"> 988321001</t>
  </si>
  <si>
    <t xml:space="preserve">                2160</t>
  </si>
  <si>
    <t>SV MECANICA</t>
  </si>
  <si>
    <t xml:space="preserve"> 988346601</t>
  </si>
  <si>
    <t xml:space="preserve">               24841</t>
  </si>
  <si>
    <t xml:space="preserve"> 982315901</t>
  </si>
  <si>
    <t>38709</t>
  </si>
  <si>
    <t xml:space="preserve"> 984859301</t>
  </si>
  <si>
    <t xml:space="preserve">                3356</t>
  </si>
  <si>
    <t xml:space="preserve"> 976077601</t>
  </si>
  <si>
    <t xml:space="preserve">               42921</t>
  </si>
  <si>
    <t xml:space="preserve"> 986261001</t>
  </si>
  <si>
    <t xml:space="preserve">               43187</t>
  </si>
  <si>
    <t xml:space="preserve"> 986455801</t>
  </si>
  <si>
    <t xml:space="preserve">              240994</t>
  </si>
  <si>
    <t xml:space="preserve"> 986565601</t>
  </si>
  <si>
    <t xml:space="preserve">               19330</t>
  </si>
  <si>
    <t xml:space="preserve"> 985862101</t>
  </si>
  <si>
    <t>PÇ CAMINHONETE 01739</t>
  </si>
  <si>
    <t xml:space="preserve"> 976344801</t>
  </si>
  <si>
    <t xml:space="preserve">              133272</t>
  </si>
  <si>
    <t xml:space="preserve"> 989163401</t>
  </si>
  <si>
    <t xml:space="preserve">               25460</t>
  </si>
  <si>
    <t xml:space="preserve"> 989301001</t>
  </si>
  <si>
    <t xml:space="preserve">              113886</t>
  </si>
  <si>
    <t xml:space="preserve"> 979425501</t>
  </si>
  <si>
    <t xml:space="preserve">              113924</t>
  </si>
  <si>
    <t xml:space="preserve"> 978968701</t>
  </si>
  <si>
    <t xml:space="preserve">              240595</t>
  </si>
  <si>
    <t xml:space="preserve"> 989311001</t>
  </si>
  <si>
    <t xml:space="preserve">               74705</t>
  </si>
  <si>
    <t xml:space="preserve"> 989314901</t>
  </si>
  <si>
    <t>RONDOACO COMERCIO E INDUSTRIA DE FERRO E ACO LTDA</t>
  </si>
  <si>
    <t xml:space="preserve">               31909</t>
  </si>
  <si>
    <t>USO EM CASA VERDE</t>
  </si>
  <si>
    <t xml:space="preserve"> 989313401</t>
  </si>
  <si>
    <t xml:space="preserve">              113672</t>
  </si>
  <si>
    <t>PEÇAS COLHAITADEIRA GRAOS</t>
  </si>
  <si>
    <t xml:space="preserve"> 975058201</t>
  </si>
  <si>
    <t>ASSOCIACAO RECANTO DO GUAPORE</t>
  </si>
  <si>
    <t>ENERGIA 2016</t>
  </si>
  <si>
    <t>R$ 5.000,00 POR COTA X 4 COTAS - SENDO 40% ENTRADA, 30% COM 30 DIAS E MAIS 30% COM 60 DIAS (ENERGIA)</t>
  </si>
  <si>
    <t xml:space="preserve"> 984204701</t>
  </si>
  <si>
    <t xml:space="preserve"> 984204901</t>
  </si>
  <si>
    <t xml:space="preserve">               89448</t>
  </si>
  <si>
    <t xml:space="preserve"> 972876701</t>
  </si>
  <si>
    <t xml:space="preserve">              240665</t>
  </si>
  <si>
    <t xml:space="preserve"> 980611201</t>
  </si>
  <si>
    <t xml:space="preserve"> 972881001</t>
  </si>
  <si>
    <t xml:space="preserve">              114196</t>
  </si>
  <si>
    <t xml:space="preserve"> 984726901</t>
  </si>
  <si>
    <t xml:space="preserve"> 985652901</t>
  </si>
  <si>
    <t xml:space="preserve"> 982751801</t>
  </si>
  <si>
    <t xml:space="preserve">               39447</t>
  </si>
  <si>
    <t xml:space="preserve"> 985451301</t>
  </si>
  <si>
    <t xml:space="preserve">               39574</t>
  </si>
  <si>
    <t xml:space="preserve"> 985463501</t>
  </si>
  <si>
    <t xml:space="preserve">               39579</t>
  </si>
  <si>
    <t>PC PLANTADEIRA JOHN DEERE</t>
  </si>
  <si>
    <t xml:space="preserve"> 990768801</t>
  </si>
  <si>
    <t xml:space="preserve">                6424</t>
  </si>
  <si>
    <t>PC ONIBUS VW 15190 A CIL.E</t>
  </si>
  <si>
    <t xml:space="preserve"> 990797201</t>
  </si>
  <si>
    <t xml:space="preserve">              192430</t>
  </si>
  <si>
    <t xml:space="preserve"> 990850201</t>
  </si>
  <si>
    <t xml:space="preserve">                2215</t>
  </si>
  <si>
    <t xml:space="preserve"> 971090201</t>
  </si>
  <si>
    <t xml:space="preserve">              114497</t>
  </si>
  <si>
    <t xml:space="preserve"> 990677801</t>
  </si>
  <si>
    <t xml:space="preserve">              114255</t>
  </si>
  <si>
    <t xml:space="preserve"> 990734801</t>
  </si>
  <si>
    <t xml:space="preserve">              114207</t>
  </si>
  <si>
    <t xml:space="preserve"> 990824301</t>
  </si>
  <si>
    <t xml:space="preserve">              113962</t>
  </si>
  <si>
    <t xml:space="preserve"> 990923001</t>
  </si>
  <si>
    <t xml:space="preserve">               17147</t>
  </si>
  <si>
    <t xml:space="preserve"> 988796201</t>
  </si>
  <si>
    <t xml:space="preserve">               25435</t>
  </si>
  <si>
    <t xml:space="preserve"> 988839901</t>
  </si>
  <si>
    <t xml:space="preserve">                1606</t>
  </si>
  <si>
    <t xml:space="preserve"> 988642601</t>
  </si>
  <si>
    <t>28802</t>
  </si>
  <si>
    <t>FLUTUANTE</t>
  </si>
  <si>
    <t xml:space="preserve"> 991108001</t>
  </si>
  <si>
    <t xml:space="preserve">                7300</t>
  </si>
  <si>
    <t>PARCELAMENTO 2X</t>
  </si>
  <si>
    <t xml:space="preserve"> 972815201</t>
  </si>
  <si>
    <t xml:space="preserve">                8951</t>
  </si>
  <si>
    <t>SERVIÇO EM PNEUS CARRETA</t>
  </si>
  <si>
    <t xml:space="preserve"> 975112001</t>
  </si>
  <si>
    <t xml:space="preserve">              240027</t>
  </si>
  <si>
    <t>ESTOQUE JK</t>
  </si>
  <si>
    <t xml:space="preserve"> 987505501</t>
  </si>
  <si>
    <t xml:space="preserve">               53901</t>
  </si>
  <si>
    <t>CAMINHAO FORD CARGO</t>
  </si>
  <si>
    <t xml:space="preserve"> 991168701</t>
  </si>
  <si>
    <t xml:space="preserve">              161560</t>
  </si>
  <si>
    <t xml:space="preserve"> 991260301</t>
  </si>
  <si>
    <t xml:space="preserve">              241412</t>
  </si>
  <si>
    <t xml:space="preserve"> 991327401</t>
  </si>
  <si>
    <t xml:space="preserve">              241577</t>
  </si>
  <si>
    <t xml:space="preserve"> 991318201</t>
  </si>
  <si>
    <t>52974</t>
  </si>
  <si>
    <t xml:space="preserve"> 991481501</t>
  </si>
  <si>
    <t xml:space="preserve">               35476</t>
  </si>
  <si>
    <t xml:space="preserve"> 992676201</t>
  </si>
  <si>
    <t xml:space="preserve">             2592369</t>
  </si>
  <si>
    <t xml:space="preserve"> 997192001</t>
  </si>
  <si>
    <t xml:space="preserve">                4155</t>
  </si>
  <si>
    <t xml:space="preserve"> 993610801</t>
  </si>
  <si>
    <t xml:space="preserve">                4193</t>
  </si>
  <si>
    <t xml:space="preserve"> 993623701</t>
  </si>
  <si>
    <t xml:space="preserve">                4465</t>
  </si>
  <si>
    <t xml:space="preserve"> 993631801</t>
  </si>
  <si>
    <t xml:space="preserve">                6411</t>
  </si>
  <si>
    <t xml:space="preserve"> 996938401</t>
  </si>
  <si>
    <t xml:space="preserve"> 996942601</t>
  </si>
  <si>
    <t>ERNANI HICKMANN</t>
  </si>
  <si>
    <t xml:space="preserve">        44</t>
  </si>
  <si>
    <t>TRANSPORTE DE MILHO LAVOURA SECADOR JK</t>
  </si>
  <si>
    <t xml:space="preserve"> 995599301</t>
  </si>
  <si>
    <t xml:space="preserve">              114314</t>
  </si>
  <si>
    <t xml:space="preserve"> 992555601</t>
  </si>
  <si>
    <t xml:space="preserve">                7942</t>
  </si>
  <si>
    <t xml:space="preserve"> 997363001</t>
  </si>
  <si>
    <t xml:space="preserve">               39598</t>
  </si>
  <si>
    <t>FRETE REF NF 39279</t>
  </si>
  <si>
    <t xml:space="preserve"> 996610201</t>
  </si>
  <si>
    <t xml:space="preserve">               22899</t>
  </si>
  <si>
    <t>FRETE REF NF 43068</t>
  </si>
  <si>
    <t xml:space="preserve"> 996614501</t>
  </si>
  <si>
    <t xml:space="preserve">                4524</t>
  </si>
  <si>
    <t>FRETE REF NF 8993/8994/8995/8997</t>
  </si>
  <si>
    <t xml:space="preserve"> 996712001</t>
  </si>
  <si>
    <t xml:space="preserve">                4390</t>
  </si>
  <si>
    <t>FRETE REF NF 8936</t>
  </si>
  <si>
    <t xml:space="preserve"> 996731001</t>
  </si>
  <si>
    <t xml:space="preserve">             1725074</t>
  </si>
  <si>
    <t>FRETE REF NF 42304</t>
  </si>
  <si>
    <t xml:space="preserve"> 996813201</t>
  </si>
  <si>
    <t xml:space="preserve">             1735502</t>
  </si>
  <si>
    <t>FRETE REF NF 6728</t>
  </si>
  <si>
    <t xml:space="preserve"> 996827001</t>
  </si>
  <si>
    <t xml:space="preserve">              162481</t>
  </si>
  <si>
    <t xml:space="preserve"> 997023301</t>
  </si>
  <si>
    <t xml:space="preserve"> 994084601</t>
  </si>
  <si>
    <t xml:space="preserve">             2016/12</t>
  </si>
  <si>
    <t>700 TONS DE CALCARIO</t>
  </si>
  <si>
    <t xml:space="preserve"> 994085601</t>
  </si>
  <si>
    <t xml:space="preserve"> 997202501</t>
  </si>
  <si>
    <t xml:space="preserve"> 992933601</t>
  </si>
  <si>
    <t xml:space="preserve"> 994362901</t>
  </si>
  <si>
    <t xml:space="preserve"> 994363701</t>
  </si>
  <si>
    <t xml:space="preserve"> 994364901</t>
  </si>
  <si>
    <t xml:space="preserve"> 996756501</t>
  </si>
  <si>
    <t xml:space="preserve">                 347</t>
  </si>
  <si>
    <t xml:space="preserve"> 996792701</t>
  </si>
  <si>
    <t xml:space="preserve">                2182</t>
  </si>
  <si>
    <t>SV JATEAR</t>
  </si>
  <si>
    <t xml:space="preserve"> 996864701</t>
  </si>
  <si>
    <t xml:space="preserve">              242784</t>
  </si>
  <si>
    <t xml:space="preserve"> 996866501</t>
  </si>
  <si>
    <t xml:space="preserve">               56638</t>
  </si>
  <si>
    <t xml:space="preserve"> 996888801</t>
  </si>
  <si>
    <t xml:space="preserve">               13877</t>
  </si>
  <si>
    <t xml:space="preserve"> 996735601</t>
  </si>
  <si>
    <t xml:space="preserve">               13776</t>
  </si>
  <si>
    <t>USO EM ADUBO</t>
  </si>
  <si>
    <t xml:space="preserve"> 996777001</t>
  </si>
  <si>
    <t xml:space="preserve">                3803</t>
  </si>
  <si>
    <t xml:space="preserve"> 992941701</t>
  </si>
  <si>
    <t xml:space="preserve">                1200</t>
  </si>
  <si>
    <t>SV CAMINHONETE S10</t>
  </si>
  <si>
    <t xml:space="preserve"> 998170601</t>
  </si>
  <si>
    <t xml:space="preserve"> M-1813/15</t>
  </si>
  <si>
    <t>DESPESAS PORTUARIAS LAF-126/15B REINHART.</t>
  </si>
  <si>
    <t xml:space="preserve"> 997613201</t>
  </si>
  <si>
    <t xml:space="preserve">                4501</t>
  </si>
  <si>
    <t xml:space="preserve"> 996454501</t>
  </si>
  <si>
    <t xml:space="preserve">              242304</t>
  </si>
  <si>
    <t xml:space="preserve"> 993003501</t>
  </si>
  <si>
    <t xml:space="preserve">              242212</t>
  </si>
  <si>
    <t xml:space="preserve"> 993012801</t>
  </si>
  <si>
    <t xml:space="preserve">                 410</t>
  </si>
  <si>
    <t>EQUIP. PEQUEN. VALOR</t>
  </si>
  <si>
    <t xml:space="preserve"> 993190301</t>
  </si>
  <si>
    <t xml:space="preserve">               52868</t>
  </si>
  <si>
    <t>DESP. CONF MASUTTI</t>
  </si>
  <si>
    <t xml:space="preserve"> 993362701</t>
  </si>
  <si>
    <t xml:space="preserve">               20835</t>
  </si>
  <si>
    <t>ALGODOIERA SAUDADES</t>
  </si>
  <si>
    <t xml:space="preserve"> 997608801</t>
  </si>
  <si>
    <t xml:space="preserve">              241231</t>
  </si>
  <si>
    <t>ESTOQUE OFICNA JK</t>
  </si>
  <si>
    <t xml:space="preserve"> 993348201</t>
  </si>
  <si>
    <t>1470</t>
  </si>
  <si>
    <t xml:space="preserve">      6193</t>
  </si>
  <si>
    <t>NF 6193 - KAIROS COM. DE PEÇAS - CIAGRAM</t>
  </si>
  <si>
    <t xml:space="preserve"> 992585301</t>
  </si>
  <si>
    <t xml:space="preserve">              161821</t>
  </si>
  <si>
    <t xml:space="preserve"> 993097301</t>
  </si>
  <si>
    <t xml:space="preserve">               43068</t>
  </si>
  <si>
    <t xml:space="preserve"> 993122401</t>
  </si>
  <si>
    <t xml:space="preserve">                6889</t>
  </si>
  <si>
    <t>DESP. ESCRITORIO SAUDADE</t>
  </si>
  <si>
    <t xml:space="preserve"> 994602001</t>
  </si>
  <si>
    <t xml:space="preserve">                1973</t>
  </si>
  <si>
    <t xml:space="preserve"> 998226701</t>
  </si>
  <si>
    <t xml:space="preserve">                1972</t>
  </si>
  <si>
    <t xml:space="preserve"> 998241001</t>
  </si>
  <si>
    <t xml:space="preserve">      2384</t>
  </si>
  <si>
    <t>NF 2384 - CEREJEIRAS COM. DE FERRAGENS - PEÇAS E FERRAMENTAS - ARMAZÉM DE CEREJEIRAS</t>
  </si>
  <si>
    <t xml:space="preserve"> 994134701</t>
  </si>
  <si>
    <t xml:space="preserve"> 994145701</t>
  </si>
  <si>
    <t xml:space="preserve"> 995585501</t>
  </si>
  <si>
    <t>B098009103</t>
  </si>
  <si>
    <t>KHV4439/SP - VOLVO FH 400 6X2 T - SERRA TALHADA/PE - 20/01/2013</t>
  </si>
  <si>
    <t xml:space="preserve"> 995600301</t>
  </si>
  <si>
    <t>B010175822</t>
  </si>
  <si>
    <t>ODP6969/ES - SCANIA R440A-6X2 - FORMOSA - GO - 15/03/2013</t>
  </si>
  <si>
    <t xml:space="preserve"> 995607501</t>
  </si>
  <si>
    <t xml:space="preserve">                5029</t>
  </si>
  <si>
    <t xml:space="preserve"> 996754301</t>
  </si>
  <si>
    <t xml:space="preserve"> 997534301</t>
  </si>
  <si>
    <t xml:space="preserve">               88680</t>
  </si>
  <si>
    <t xml:space="preserve"> 997585901</t>
  </si>
  <si>
    <t xml:space="preserve">                 434</t>
  </si>
  <si>
    <t>REFERENTE NF 434</t>
  </si>
  <si>
    <t xml:space="preserve"> 928147701</t>
  </si>
  <si>
    <t xml:space="preserve"> 933176401</t>
  </si>
  <si>
    <t xml:space="preserve"> 941212401</t>
  </si>
  <si>
    <t xml:space="preserve"> 941213801</t>
  </si>
  <si>
    <t xml:space="preserve"> 941214401</t>
  </si>
  <si>
    <t xml:space="preserve"> 941215201</t>
  </si>
  <si>
    <t xml:space="preserve"> ADTO SOJA</t>
  </si>
  <si>
    <t>ADTO CONTRATO DE FINANCIAMENTO - PTAX 3,6525 8% A.A.</t>
  </si>
  <si>
    <t xml:space="preserve"> 932543901</t>
  </si>
  <si>
    <t>PARC. 04/04 DO IPTU 2016</t>
  </si>
  <si>
    <t xml:space="preserve"> 942967301</t>
  </si>
  <si>
    <t xml:space="preserve">            10908568</t>
  </si>
  <si>
    <t xml:space="preserve"> 951926101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</si>
  <si>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</si>
  <si>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</si>
  <si>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</si>
  <si>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</si>
  <si>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</si>
  <si>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</si>
  <si>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</si>
  <si>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</si>
  <si>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</si>
  <si>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</si>
  <si>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</si>
  <si>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</si>
  <si>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</si>
  <si>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</si>
  <si>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</si>
  <si>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</si>
  <si>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</si>
  <si>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</si>
  <si>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</si>
  <si>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</si>
  <si>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 xml:space="preserve">FREEZER - CIAGRAM </t>
  </si>
  <si>
    <t xml:space="preserve"> 945463601</t>
  </si>
  <si>
    <t xml:space="preserve"> 945464201</t>
  </si>
  <si>
    <t xml:space="preserve"> 946329701</t>
  </si>
  <si>
    <t xml:space="preserve">           697227110</t>
  </si>
  <si>
    <t xml:space="preserve"> 949186601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</si>
  <si>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</si>
  <si>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</si>
  <si>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</si>
  <si>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</si>
  <si>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</si>
  <si>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 xml:space="preserve">              237315</t>
  </si>
  <si>
    <t xml:space="preserve"> 968111201</t>
  </si>
  <si>
    <t xml:space="preserve">             1786044</t>
  </si>
  <si>
    <t xml:space="preserve"> 957880901</t>
  </si>
  <si>
    <t xml:space="preserve">CARLOS ALBERTO PEREIRA MODOTTE </t>
  </si>
  <si>
    <t>ADIANTAMENTO DE PEDIDO DE SEMENTES</t>
  </si>
  <si>
    <t xml:space="preserve"> 964556201</t>
  </si>
  <si>
    <t xml:space="preserve">                6816</t>
  </si>
  <si>
    <t xml:space="preserve"> 964933301</t>
  </si>
  <si>
    <t xml:space="preserve"> 964946501</t>
  </si>
  <si>
    <t>APICE - CONSTRUTORA LTDA - ME</t>
  </si>
  <si>
    <t xml:space="preserve">                 624</t>
  </si>
  <si>
    <t>ELABORAÇÃO PROJETO PREVENTIVO CONTRA INCENDIO</t>
  </si>
  <si>
    <t xml:space="preserve"> 963364501</t>
  </si>
  <si>
    <t xml:space="preserve">               19260</t>
  </si>
  <si>
    <t xml:space="preserve"> 967316301</t>
  </si>
  <si>
    <t xml:space="preserve">               12308</t>
  </si>
  <si>
    <t xml:space="preserve"> 967570301</t>
  </si>
  <si>
    <t xml:space="preserve"> 958441101</t>
  </si>
  <si>
    <t xml:space="preserve"> 987004801</t>
  </si>
  <si>
    <t>16 ADTO</t>
  </si>
  <si>
    <t>ADTO REF. PEDIDO 16 - 75 SCS DE SEMENTE TM6 132 A R$ 125,00 - ICMS POR CONTA DO CLIENTE</t>
  </si>
  <si>
    <t xml:space="preserve"> 987009701</t>
  </si>
  <si>
    <t xml:space="preserve"> 976504001</t>
  </si>
  <si>
    <t xml:space="preserve">              241962</t>
  </si>
  <si>
    <t xml:space="preserve"> 990697101</t>
  </si>
  <si>
    <t xml:space="preserve">               38208</t>
  </si>
  <si>
    <t>DESP. CANTINA</t>
  </si>
  <si>
    <t xml:space="preserve"> 986463801</t>
  </si>
  <si>
    <t xml:space="preserve"> 980880801</t>
  </si>
  <si>
    <t xml:space="preserve">GTS DO BRASIL LTDA </t>
  </si>
  <si>
    <t xml:space="preserve">               42372</t>
  </si>
  <si>
    <t>PECAS GTS</t>
  </si>
  <si>
    <t xml:space="preserve"> 981182601</t>
  </si>
  <si>
    <t xml:space="preserve">              113743</t>
  </si>
  <si>
    <t xml:space="preserve"> 976012201</t>
  </si>
  <si>
    <t>SV PR - JUC</t>
  </si>
  <si>
    <t xml:space="preserve"> 988319201</t>
  </si>
  <si>
    <t xml:space="preserve">              240479</t>
  </si>
  <si>
    <t xml:space="preserve"> 991932901</t>
  </si>
  <si>
    <t xml:space="preserve">              240508</t>
  </si>
  <si>
    <t xml:space="preserve"> 991938401</t>
  </si>
  <si>
    <t xml:space="preserve">               24909</t>
  </si>
  <si>
    <t>REVISAO TRATORES JK</t>
  </si>
  <si>
    <t xml:space="preserve"> 988622301</t>
  </si>
  <si>
    <t xml:space="preserve">                6491</t>
  </si>
  <si>
    <t xml:space="preserve"> 992323601</t>
  </si>
  <si>
    <t xml:space="preserve"> 977095101</t>
  </si>
  <si>
    <t xml:space="preserve">               13828</t>
  </si>
  <si>
    <t xml:space="preserve"> 989231101</t>
  </si>
  <si>
    <t xml:space="preserve"> 989248401</t>
  </si>
  <si>
    <t xml:space="preserve">                4331</t>
  </si>
  <si>
    <t>SERVIÇO EM MICRO ONIBUS</t>
  </si>
  <si>
    <t xml:space="preserve"> 975870301</t>
  </si>
  <si>
    <t xml:space="preserve">                4433</t>
  </si>
  <si>
    <t xml:space="preserve"> 976306901</t>
  </si>
  <si>
    <t xml:space="preserve"> 976318201</t>
  </si>
  <si>
    <t>EUGENIO ROBERTO BERGAMIM</t>
  </si>
  <si>
    <t>12</t>
  </si>
  <si>
    <t>ADTO REF. PEDIO 12 - 1.000 SCS DE SEMENTE DE SOJA TM6 4182 A R$ 130,00</t>
  </si>
  <si>
    <t xml:space="preserve"> 981267801</t>
  </si>
  <si>
    <t xml:space="preserve"> 982343401</t>
  </si>
  <si>
    <t xml:space="preserve">               75735</t>
  </si>
  <si>
    <t xml:space="preserve">PA ZL 30 </t>
  </si>
  <si>
    <t xml:space="preserve"> 983554701</t>
  </si>
  <si>
    <t xml:space="preserve">               24903</t>
  </si>
  <si>
    <t xml:space="preserve"> 983595901</t>
  </si>
  <si>
    <t>1026</t>
  </si>
  <si>
    <t xml:space="preserve"> 977355301</t>
  </si>
  <si>
    <t xml:space="preserve">              114045</t>
  </si>
  <si>
    <t xml:space="preserve">PEÇA FORRAGEIRA </t>
  </si>
  <si>
    <t xml:space="preserve"> 986253701</t>
  </si>
  <si>
    <t xml:space="preserve">               33219</t>
  </si>
  <si>
    <t>OBRA BARRRACAO DE SEMENTE</t>
  </si>
  <si>
    <t xml:space="preserve"> 986273101</t>
  </si>
  <si>
    <t xml:space="preserve"> 983381301</t>
  </si>
  <si>
    <t xml:space="preserve"> 983381901</t>
  </si>
  <si>
    <t xml:space="preserve"> 985862301</t>
  </si>
  <si>
    <t xml:space="preserve">                6443</t>
  </si>
  <si>
    <t xml:space="preserve"> 976338801</t>
  </si>
  <si>
    <t xml:space="preserve">              113600</t>
  </si>
  <si>
    <t xml:space="preserve"> 976414701</t>
  </si>
  <si>
    <t xml:space="preserve">               87989</t>
  </si>
  <si>
    <t xml:space="preserve"> 988875401</t>
  </si>
  <si>
    <t xml:space="preserve">              113971</t>
  </si>
  <si>
    <t xml:space="preserve"> 980194901</t>
  </si>
  <si>
    <t xml:space="preserve">                7271</t>
  </si>
  <si>
    <t>DESP. INFORMAT.</t>
  </si>
  <si>
    <t xml:space="preserve"> 980201301</t>
  </si>
  <si>
    <t xml:space="preserve">               52558</t>
  </si>
  <si>
    <t xml:space="preserve"> 980265301</t>
  </si>
  <si>
    <t xml:space="preserve">               87143</t>
  </si>
  <si>
    <t xml:space="preserve"> 989095201</t>
  </si>
  <si>
    <t xml:space="preserve">               25480</t>
  </si>
  <si>
    <t xml:space="preserve"> 989302701</t>
  </si>
  <si>
    <t xml:space="preserve">               51326</t>
  </si>
  <si>
    <t xml:space="preserve"> 979771601</t>
  </si>
  <si>
    <t xml:space="preserve">              161118</t>
  </si>
  <si>
    <t>PÇ SECADOR</t>
  </si>
  <si>
    <t xml:space="preserve"> 979810901</t>
  </si>
  <si>
    <t>CASA NOVA COMERCIO DE MAT.PARA CONSTRUCAO LTDA EPP</t>
  </si>
  <si>
    <t xml:space="preserve">                6291</t>
  </si>
  <si>
    <t xml:space="preserve"> 979974001</t>
  </si>
  <si>
    <t>AUTO ELETRICA PARANA LTDA ME</t>
  </si>
  <si>
    <t xml:space="preserve">                3981</t>
  </si>
  <si>
    <t xml:space="preserve"> 981330401</t>
  </si>
  <si>
    <t xml:space="preserve">               17753</t>
  </si>
  <si>
    <t>PECAS TANQUE</t>
  </si>
  <si>
    <t xml:space="preserve"> 985113701</t>
  </si>
  <si>
    <t xml:space="preserve">               20424</t>
  </si>
  <si>
    <t>PC ALGODOEIRA</t>
  </si>
  <si>
    <t xml:space="preserve"> 975093701</t>
  </si>
  <si>
    <t xml:space="preserve">               31167</t>
  </si>
  <si>
    <t xml:space="preserve"> 977285701</t>
  </si>
  <si>
    <t xml:space="preserve">               31820</t>
  </si>
  <si>
    <t xml:space="preserve"> 984257301</t>
  </si>
  <si>
    <t xml:space="preserve">                  75</t>
  </si>
  <si>
    <t xml:space="preserve"> 985588101</t>
  </si>
  <si>
    <t xml:space="preserve">              113930</t>
  </si>
  <si>
    <t xml:space="preserve"> 980570501</t>
  </si>
  <si>
    <t xml:space="preserve"> 972878301</t>
  </si>
  <si>
    <t xml:space="preserve">               36791</t>
  </si>
  <si>
    <t xml:space="preserve"> 987249001</t>
  </si>
  <si>
    <t xml:space="preserve">               84098</t>
  </si>
  <si>
    <t xml:space="preserve"> 984688401</t>
  </si>
  <si>
    <t xml:space="preserve">               56267</t>
  </si>
  <si>
    <t xml:space="preserve"> 984736501</t>
  </si>
  <si>
    <t>52858</t>
  </si>
  <si>
    <t xml:space="preserve"> 985367301</t>
  </si>
  <si>
    <t xml:space="preserve"> 987536301</t>
  </si>
  <si>
    <t xml:space="preserve"> 987536901</t>
  </si>
  <si>
    <t xml:space="preserve"> 987537501</t>
  </si>
  <si>
    <t xml:space="preserve">LUCIANI JESUS DO CARMO 75591014291 </t>
  </si>
  <si>
    <t xml:space="preserve"> 988790201</t>
  </si>
  <si>
    <t>MARINGA COM. DE MOLAS, PECAS E ARTEFATOS LTDA - EP</t>
  </si>
  <si>
    <t xml:space="preserve">                1033</t>
  </si>
  <si>
    <t>PÇ CARRETA PRANCHA</t>
  </si>
  <si>
    <t xml:space="preserve"> 981115501</t>
  </si>
  <si>
    <t xml:space="preserve">                  27</t>
  </si>
  <si>
    <t>SV MONITOR</t>
  </si>
  <si>
    <t xml:space="preserve"> 990665801</t>
  </si>
  <si>
    <t xml:space="preserve">              114134</t>
  </si>
  <si>
    <t xml:space="preserve"> 990728501</t>
  </si>
  <si>
    <t xml:space="preserve">              114130</t>
  </si>
  <si>
    <t xml:space="preserve"> 991102201</t>
  </si>
  <si>
    <t xml:space="preserve">              114135</t>
  </si>
  <si>
    <t xml:space="preserve"> 991108301</t>
  </si>
  <si>
    <t xml:space="preserve">               23080</t>
  </si>
  <si>
    <t xml:space="preserve"> 991128901</t>
  </si>
  <si>
    <t xml:space="preserve">               55145</t>
  </si>
  <si>
    <t>EPI JK</t>
  </si>
  <si>
    <t xml:space="preserve"> 984876001</t>
  </si>
  <si>
    <t xml:space="preserve">               25207</t>
  </si>
  <si>
    <t xml:space="preserve"> 991959801</t>
  </si>
  <si>
    <t xml:space="preserve"> 991961301</t>
  </si>
  <si>
    <t xml:space="preserve">               25206</t>
  </si>
  <si>
    <t xml:space="preserve"> 991977701</t>
  </si>
  <si>
    <t xml:space="preserve"> 991984001</t>
  </si>
  <si>
    <t>GISSELLE M. P. SODEIRO - ME</t>
  </si>
  <si>
    <t xml:space="preserve">                2766</t>
  </si>
  <si>
    <t>AMBULATORIO</t>
  </si>
  <si>
    <t xml:space="preserve"> 980651001</t>
  </si>
  <si>
    <t>GRF/FGTS 05/2016</t>
  </si>
  <si>
    <t>PGTO - FGTS - GRF MENSAL</t>
  </si>
  <si>
    <t>FGTS FOLHA PGTO PESSOAL CIAGRAM - COMP 05/2016</t>
  </si>
  <si>
    <t xml:space="preserve"> 984687101</t>
  </si>
  <si>
    <t xml:space="preserve">                8965</t>
  </si>
  <si>
    <t xml:space="preserve"> 973874001</t>
  </si>
  <si>
    <t xml:space="preserve"> 975112201</t>
  </si>
  <si>
    <t xml:space="preserve">               33288</t>
  </si>
  <si>
    <t xml:space="preserve"> 988973301</t>
  </si>
  <si>
    <t xml:space="preserve">               27044</t>
  </si>
  <si>
    <t>FERRAMENTA FUNCIONARIO</t>
  </si>
  <si>
    <t xml:space="preserve"> 989042401</t>
  </si>
  <si>
    <t xml:space="preserve">                 204</t>
  </si>
  <si>
    <t xml:space="preserve"> 989138801</t>
  </si>
  <si>
    <t xml:space="preserve">                 192</t>
  </si>
  <si>
    <t xml:space="preserve"> 989156501</t>
  </si>
  <si>
    <t xml:space="preserve">                2610</t>
  </si>
  <si>
    <t>MERCADORIAS REF. AO MES DE MAIO/2016</t>
  </si>
  <si>
    <t xml:space="preserve"> 991842001</t>
  </si>
  <si>
    <t>1126</t>
  </si>
  <si>
    <t xml:space="preserve"> 988004301</t>
  </si>
  <si>
    <t xml:space="preserve">               20646</t>
  </si>
  <si>
    <t xml:space="preserve"> 991178101</t>
  </si>
  <si>
    <t xml:space="preserve">                6501</t>
  </si>
  <si>
    <t xml:space="preserve"> 991217101</t>
  </si>
  <si>
    <t xml:space="preserve">                6423</t>
  </si>
  <si>
    <t>PC REBOQUE BASCULANTE TRASEIRO</t>
  </si>
  <si>
    <t xml:space="preserve"> 991252901</t>
  </si>
  <si>
    <t xml:space="preserve"> 991300401</t>
  </si>
  <si>
    <t xml:space="preserve">              241214</t>
  </si>
  <si>
    <t xml:space="preserve"> 991309901</t>
  </si>
  <si>
    <t xml:space="preserve">              241212</t>
  </si>
  <si>
    <t xml:space="preserve"> 991315301</t>
  </si>
  <si>
    <t xml:space="preserve">               38256</t>
  </si>
  <si>
    <t xml:space="preserve"> 997090901</t>
  </si>
  <si>
    <t xml:space="preserve">                3540</t>
  </si>
  <si>
    <t xml:space="preserve"> 997095801</t>
  </si>
  <si>
    <t xml:space="preserve">SEBASTIAO RODRIGUES DE SOUZA - ME </t>
  </si>
  <si>
    <t xml:space="preserve">                 368</t>
  </si>
  <si>
    <t>AG. COOP 3321 C/C 950289 SICOOB</t>
  </si>
  <si>
    <t xml:space="preserve"> 997133601</t>
  </si>
  <si>
    <t>310</t>
  </si>
  <si>
    <t xml:space="preserve"> 994686301</t>
  </si>
  <si>
    <t xml:space="preserve">                 723</t>
  </si>
  <si>
    <t xml:space="preserve"> 993500401</t>
  </si>
  <si>
    <t xml:space="preserve">TONIN SOLDAS LTDA </t>
  </si>
  <si>
    <t xml:space="preserve">               66169</t>
  </si>
  <si>
    <t xml:space="preserve"> 993654401</t>
  </si>
  <si>
    <t xml:space="preserve">                2107</t>
  </si>
  <si>
    <t xml:space="preserve"> 996504101</t>
  </si>
  <si>
    <t xml:space="preserve">                7949</t>
  </si>
  <si>
    <t xml:space="preserve"> 997371201</t>
  </si>
  <si>
    <t xml:space="preserve">               17307</t>
  </si>
  <si>
    <t>SOLDA PARA ATERRAMENTO</t>
  </si>
  <si>
    <t xml:space="preserve"> 996564401</t>
  </si>
  <si>
    <t>28896</t>
  </si>
  <si>
    <t xml:space="preserve"> 996739401</t>
  </si>
  <si>
    <t xml:space="preserve">               39243</t>
  </si>
  <si>
    <t>FRETE REF NF 38947</t>
  </si>
  <si>
    <t xml:space="preserve"> 996570301</t>
  </si>
  <si>
    <t xml:space="preserve">               22900</t>
  </si>
  <si>
    <t>FRETE REF NF 43067</t>
  </si>
  <si>
    <t xml:space="preserve"> 996613001</t>
  </si>
  <si>
    <t xml:space="preserve">             1737192</t>
  </si>
  <si>
    <t>FRETE REF NF 12885/12893</t>
  </si>
  <si>
    <t xml:space="preserve"> 996834201</t>
  </si>
  <si>
    <t xml:space="preserve">             1743345</t>
  </si>
  <si>
    <t>FRETE REF NF 200884</t>
  </si>
  <si>
    <t xml:space="preserve"> 996870901</t>
  </si>
  <si>
    <t xml:space="preserve">              128666</t>
  </si>
  <si>
    <t xml:space="preserve">PÇ TRATOR VALTRA  BH </t>
  </si>
  <si>
    <t xml:space="preserve"> 997010801</t>
  </si>
  <si>
    <t xml:space="preserve"> 997202701</t>
  </si>
  <si>
    <t xml:space="preserve">   195 F H</t>
  </si>
  <si>
    <t>NF 195 - F H COM. DE MAT. - CIAGRAM</t>
  </si>
  <si>
    <t xml:space="preserve"> 992936501</t>
  </si>
  <si>
    <t xml:space="preserve"> 994363501</t>
  </si>
  <si>
    <t xml:space="preserve"> 994363901</t>
  </si>
  <si>
    <t xml:space="preserve"> 994364101</t>
  </si>
  <si>
    <t xml:space="preserve"> 994364301</t>
  </si>
  <si>
    <t xml:space="preserve">              127945</t>
  </si>
  <si>
    <t xml:space="preserve"> 996716001</t>
  </si>
  <si>
    <t xml:space="preserve">                4185</t>
  </si>
  <si>
    <t xml:space="preserve"> 996820601</t>
  </si>
  <si>
    <t xml:space="preserve">               34276</t>
  </si>
  <si>
    <t xml:space="preserve"> 997029101</t>
  </si>
  <si>
    <t xml:space="preserve">                1932</t>
  </si>
  <si>
    <t>SUPRIMENTOS DE INFORMATICA ESC. CENTRAL</t>
  </si>
  <si>
    <t xml:space="preserve"> 994133601</t>
  </si>
  <si>
    <t xml:space="preserve">              241961</t>
  </si>
  <si>
    <t xml:space="preserve"> 992990601</t>
  </si>
  <si>
    <t>43161</t>
  </si>
  <si>
    <t xml:space="preserve"> 994491901</t>
  </si>
  <si>
    <t>PERINI FONSECA &amp; FONSECA LTDA ME</t>
  </si>
  <si>
    <t xml:space="preserve">                5671</t>
  </si>
  <si>
    <t>DESP. EPI</t>
  </si>
  <si>
    <t xml:space="preserve"> 996480101</t>
  </si>
  <si>
    <t>H C MOLAS E SERVICOS PARA VEICULOS LTDA ME</t>
  </si>
  <si>
    <t xml:space="preserve">                3223</t>
  </si>
  <si>
    <t xml:space="preserve"> 997993301</t>
  </si>
  <si>
    <t xml:space="preserve">               33290</t>
  </si>
  <si>
    <t xml:space="preserve"> 997995901</t>
  </si>
  <si>
    <t>MARLIM AZUL COMERCIO DE PETROLEO E DERIVADOS LTDA</t>
  </si>
  <si>
    <t xml:space="preserve">               28102</t>
  </si>
  <si>
    <t>AVIAO CESSNA GRAND CARAVAN</t>
  </si>
  <si>
    <t xml:space="preserve"> 997999601</t>
  </si>
  <si>
    <t xml:space="preserve">               53025</t>
  </si>
  <si>
    <t>DESP. MATERIAL DE CONSUMO</t>
  </si>
  <si>
    <t xml:space="preserve"> 994186301</t>
  </si>
  <si>
    <t xml:space="preserve">     BTG78</t>
  </si>
  <si>
    <t xml:space="preserve"> 997699801</t>
  </si>
  <si>
    <t xml:space="preserve">                4041</t>
  </si>
  <si>
    <t xml:space="preserve"> 993437501</t>
  </si>
  <si>
    <t xml:space="preserve">              241588</t>
  </si>
  <si>
    <t xml:space="preserve"> 993008401</t>
  </si>
  <si>
    <t xml:space="preserve">              162228</t>
  </si>
  <si>
    <t xml:space="preserve"> 993033701</t>
  </si>
  <si>
    <t xml:space="preserve">              200373</t>
  </si>
  <si>
    <t xml:space="preserve"> 993200901</t>
  </si>
  <si>
    <t xml:space="preserve">                6953</t>
  </si>
  <si>
    <t xml:space="preserve"> 993206101</t>
  </si>
  <si>
    <t xml:space="preserve">                2609</t>
  </si>
  <si>
    <t>MERCADORIAS REFERENTE AO MES DE MAIO/2016</t>
  </si>
  <si>
    <t xml:space="preserve"> 993618701</t>
  </si>
  <si>
    <t xml:space="preserve">              211235</t>
  </si>
  <si>
    <t xml:space="preserve"> 993392401</t>
  </si>
  <si>
    <t xml:space="preserve">      2610</t>
  </si>
  <si>
    <t>NF 2610 - A. J. DILL - CIAGRAM</t>
  </si>
  <si>
    <t xml:space="preserve"> 992514101</t>
  </si>
  <si>
    <t xml:space="preserve"> 992600501</t>
  </si>
  <si>
    <t xml:space="preserve">              161290</t>
  </si>
  <si>
    <t xml:space="preserve"> 994562301</t>
  </si>
  <si>
    <t xml:space="preserve">               27515</t>
  </si>
  <si>
    <t xml:space="preserve"> 994349601</t>
  </si>
  <si>
    <t xml:space="preserve">              161613</t>
  </si>
  <si>
    <t xml:space="preserve"> 993067101</t>
  </si>
  <si>
    <t xml:space="preserve">              162094</t>
  </si>
  <si>
    <t xml:space="preserve"> 993092801</t>
  </si>
  <si>
    <t xml:space="preserve">               12192</t>
  </si>
  <si>
    <t xml:space="preserve"> 993385901</t>
  </si>
  <si>
    <t xml:space="preserve">                9615</t>
  </si>
  <si>
    <t xml:space="preserve"> 994586001</t>
  </si>
  <si>
    <t>REFERENTE A 4 PORTEIRAS A 300,00 1 LANCE A 100,00 E 2,540,7 CERCA A 2,20</t>
  </si>
  <si>
    <t xml:space="preserve"> 994092801</t>
  </si>
  <si>
    <t xml:space="preserve"> 994092001</t>
  </si>
  <si>
    <t xml:space="preserve">               56629</t>
  </si>
  <si>
    <t xml:space="preserve"> 998243601</t>
  </si>
  <si>
    <t xml:space="preserve">                 106</t>
  </si>
  <si>
    <t xml:space="preserve"> 998260801</t>
  </si>
  <si>
    <t xml:space="preserve">               25030</t>
  </si>
  <si>
    <t xml:space="preserve"> 998270201</t>
  </si>
  <si>
    <t xml:space="preserve">                1969</t>
  </si>
  <si>
    <t xml:space="preserve"> 998309201</t>
  </si>
  <si>
    <t xml:space="preserve"> 994135501</t>
  </si>
  <si>
    <t xml:space="preserve">    831727</t>
  </si>
  <si>
    <t>PGTO - TAXAS INDEA/MT - IDARON/RO</t>
  </si>
  <si>
    <t>MULTAS DEFESA SANITÁRIA VEGETAL - AUTO DE INFRAÇÃO 002/2016 - CULTURA SOJA</t>
  </si>
  <si>
    <t xml:space="preserve"> 994532201</t>
  </si>
  <si>
    <t xml:space="preserve">      6439</t>
  </si>
  <si>
    <t>NF 6439 - FH DE OLIVEIRA - CIAGRAM</t>
  </si>
  <si>
    <t xml:space="preserve"> 994615001</t>
  </si>
  <si>
    <t>B010168959</t>
  </si>
  <si>
    <t>NUC3395/MT - SCANIA R470A-6X4 - FORMOSA/GO - 22/01/2013 AS 08:45</t>
  </si>
  <si>
    <t xml:space="preserve"> 995599501</t>
  </si>
  <si>
    <t>B010164412</t>
  </si>
  <si>
    <t>AFF2589/SC - VOLVO NL 10-340-4X2 - FORMOSA - GO - 24/12/2012</t>
  </si>
  <si>
    <t xml:space="preserve"> 995600901</t>
  </si>
  <si>
    <t xml:space="preserve">TRATOR BH 185 </t>
  </si>
  <si>
    <t xml:space="preserve"> 996435601</t>
  </si>
  <si>
    <t xml:space="preserve"> 993710401</t>
  </si>
  <si>
    <t xml:space="preserve">                1251</t>
  </si>
  <si>
    <t xml:space="preserve"> 996742301</t>
  </si>
  <si>
    <t xml:space="preserve">                  19</t>
  </si>
  <si>
    <t>USO SERVIÇO EM MAQUINAS</t>
  </si>
  <si>
    <t xml:space="preserve"> 993686601</t>
  </si>
  <si>
    <t xml:space="preserve"> 993695501</t>
  </si>
  <si>
    <t xml:space="preserve"> 927789701</t>
  </si>
  <si>
    <t xml:space="preserve"> 927789301</t>
  </si>
  <si>
    <t xml:space="preserve">               51921</t>
  </si>
  <si>
    <t xml:space="preserve"> 932903901</t>
  </si>
  <si>
    <t xml:space="preserve"> 941214201</t>
  </si>
  <si>
    <t xml:space="preserve"> 941216001</t>
  </si>
  <si>
    <t xml:space="preserve">               41484</t>
  </si>
  <si>
    <t xml:space="preserve">GASTO  OBRA  CEREJEIRAS  ARMAZEM </t>
  </si>
  <si>
    <t xml:space="preserve"> 945479001</t>
  </si>
  <si>
    <t>COMPENSAR COM CAMARO - PARTICULAR JUCA - PARC. 08/12 - CONSTRUÇÃO PORTO EM HUMAITÁ/AM - CIAGRAM</t>
  </si>
  <si>
    <t xml:space="preserve">                4868</t>
  </si>
  <si>
    <t>CUSTO CIAGRAM - SEMBOLETO/DADOS BANCARIOS</t>
  </si>
  <si>
    <t xml:space="preserve"> 940189701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</si>
  <si>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</si>
  <si>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</si>
  <si>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</si>
  <si>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</si>
  <si>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</si>
  <si>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</si>
  <si>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</si>
  <si>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</si>
  <si>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</si>
  <si>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</si>
  <si>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</si>
  <si>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</si>
  <si>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</si>
  <si>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</si>
  <si>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</si>
  <si>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947536901</t>
  </si>
  <si>
    <t xml:space="preserve"> 947537101</t>
  </si>
  <si>
    <t xml:space="preserve">           697227112</t>
  </si>
  <si>
    <t xml:space="preserve"> 949187401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</si>
  <si>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</si>
  <si>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</si>
  <si>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</si>
  <si>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</si>
  <si>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</si>
  <si>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</si>
  <si>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</si>
  <si>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</si>
  <si>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</si>
  <si>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</si>
  <si>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</si>
  <si>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</si>
  <si>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</si>
  <si>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 xml:space="preserve"> 969727701</t>
  </si>
  <si>
    <t xml:space="preserve">               99453</t>
  </si>
  <si>
    <t xml:space="preserve"> 971386501</t>
  </si>
  <si>
    <t xml:space="preserve"> 964448201</t>
  </si>
  <si>
    <t xml:space="preserve">               22747</t>
  </si>
  <si>
    <t xml:space="preserve"> 964913401</t>
  </si>
  <si>
    <t xml:space="preserve"> 962021101</t>
  </si>
  <si>
    <t xml:space="preserve"> 960790601</t>
  </si>
  <si>
    <t xml:space="preserve">    113795</t>
  </si>
  <si>
    <t>NF 113795 - ELETROTEL ELETRICIDADES - CIAGRAM</t>
  </si>
  <si>
    <t xml:space="preserve"> 957868201</t>
  </si>
  <si>
    <t xml:space="preserve"> 967570101</t>
  </si>
  <si>
    <t xml:space="preserve">    923631</t>
  </si>
  <si>
    <t>ICMS DIFAL - 1020161923631 - CIAGRAM</t>
  </si>
  <si>
    <t xml:space="preserve"> 985082101</t>
  </si>
  <si>
    <t xml:space="preserve"> 976469201</t>
  </si>
  <si>
    <t xml:space="preserve"> 976469601</t>
  </si>
  <si>
    <t xml:space="preserve"> 976503601</t>
  </si>
  <si>
    <t xml:space="preserve">              241452</t>
  </si>
  <si>
    <t>CASA JUCA MASUTTI</t>
  </si>
  <si>
    <t xml:space="preserve"> 990690801</t>
  </si>
  <si>
    <t>42995</t>
  </si>
  <si>
    <t xml:space="preserve"> 990898001</t>
  </si>
  <si>
    <t xml:space="preserve">               37027</t>
  </si>
  <si>
    <t xml:space="preserve"> 986347601</t>
  </si>
  <si>
    <t xml:space="preserve">                1168</t>
  </si>
  <si>
    <t>CUSTO MATERIAL DE EXPEDIANTE</t>
  </si>
  <si>
    <t xml:space="preserve"> 988234601</t>
  </si>
  <si>
    <t xml:space="preserve">               91096</t>
  </si>
  <si>
    <t xml:space="preserve"> 989760301</t>
  </si>
  <si>
    <t xml:space="preserve">               90747</t>
  </si>
  <si>
    <t xml:space="preserve"> 982813801</t>
  </si>
  <si>
    <t xml:space="preserve"> 988317801</t>
  </si>
  <si>
    <t xml:space="preserve">              240509</t>
  </si>
  <si>
    <t xml:space="preserve"> 991946801</t>
  </si>
  <si>
    <t xml:space="preserve">              240907</t>
  </si>
  <si>
    <t xml:space="preserve"> 992314601</t>
  </si>
  <si>
    <t>242249</t>
  </si>
  <si>
    <t xml:space="preserve"> 992118401</t>
  </si>
  <si>
    <t>52849</t>
  </si>
  <si>
    <t xml:space="preserve"> 984851801</t>
  </si>
  <si>
    <t>52856</t>
  </si>
  <si>
    <t xml:space="preserve"> 984855101</t>
  </si>
  <si>
    <t xml:space="preserve"> 989252601</t>
  </si>
  <si>
    <t xml:space="preserve"> 982213601</t>
  </si>
  <si>
    <t xml:space="preserve"> 971712901</t>
  </si>
  <si>
    <t xml:space="preserve"> 983381701</t>
  </si>
  <si>
    <t xml:space="preserve"> 989253301</t>
  </si>
  <si>
    <t xml:space="preserve">                6398</t>
  </si>
  <si>
    <t>PÇ CAMINHAO 4331</t>
  </si>
  <si>
    <t xml:space="preserve"> 976346001</t>
  </si>
  <si>
    <t xml:space="preserve">               88370</t>
  </si>
  <si>
    <t xml:space="preserve"> 988881501</t>
  </si>
  <si>
    <t xml:space="preserve">              161064</t>
  </si>
  <si>
    <t xml:space="preserve"> 977056401</t>
  </si>
  <si>
    <t xml:space="preserve">                1116</t>
  </si>
  <si>
    <t>SERVIÇOS EM PRANCHA</t>
  </si>
  <si>
    <t xml:space="preserve"> 989306501</t>
  </si>
  <si>
    <t xml:space="preserve">              113863</t>
  </si>
  <si>
    <t xml:space="preserve"> 979398701</t>
  </si>
  <si>
    <t xml:space="preserve">                3406</t>
  </si>
  <si>
    <t xml:space="preserve"> 980693001</t>
  </si>
  <si>
    <t xml:space="preserve"> 984608001</t>
  </si>
  <si>
    <t xml:space="preserve">              239740</t>
  </si>
  <si>
    <t xml:space="preserve"> 985097501</t>
  </si>
  <si>
    <t xml:space="preserve">              240564</t>
  </si>
  <si>
    <t xml:space="preserve"> 991128001</t>
  </si>
  <si>
    <t xml:space="preserve">              238805</t>
  </si>
  <si>
    <t xml:space="preserve">IDENTIFICACAO </t>
  </si>
  <si>
    <t xml:space="preserve"> 979474901</t>
  </si>
  <si>
    <t>52555</t>
  </si>
  <si>
    <t xml:space="preserve">COMPRAS CANTINA </t>
  </si>
  <si>
    <t xml:space="preserve"> 980190501</t>
  </si>
  <si>
    <t xml:space="preserve">               43142</t>
  </si>
  <si>
    <t xml:space="preserve"> 981357301</t>
  </si>
  <si>
    <t xml:space="preserve">                2166</t>
  </si>
  <si>
    <t>SV CAMINHAO FORD CARGO</t>
  </si>
  <si>
    <t xml:space="preserve"> 985554301</t>
  </si>
  <si>
    <t xml:space="preserve">                8932</t>
  </si>
  <si>
    <t>PEÇA FORRAGEIRA</t>
  </si>
  <si>
    <t xml:space="preserve"> 985631101</t>
  </si>
  <si>
    <t xml:space="preserve">              239953</t>
  </si>
  <si>
    <t xml:space="preserve"> 976040101</t>
  </si>
  <si>
    <t xml:space="preserve">                1918</t>
  </si>
  <si>
    <t xml:space="preserve">FRETE CALCARIO </t>
  </si>
  <si>
    <t xml:space="preserve"> 991800001</t>
  </si>
  <si>
    <t xml:space="preserve">               37446</t>
  </si>
  <si>
    <t xml:space="preserve"> 987162401</t>
  </si>
  <si>
    <t xml:space="preserve">              603958</t>
  </si>
  <si>
    <t xml:space="preserve"> 984691101</t>
  </si>
  <si>
    <t xml:space="preserve">               39590</t>
  </si>
  <si>
    <t>PC PLANTADEIRA/COLHETADEIRA/PULVERIZADOR</t>
  </si>
  <si>
    <t xml:space="preserve"> 984708201</t>
  </si>
  <si>
    <t xml:space="preserve">                5646</t>
  </si>
  <si>
    <t xml:space="preserve"> 985645401</t>
  </si>
  <si>
    <t xml:space="preserve"> 987532001</t>
  </si>
  <si>
    <t xml:space="preserve">              240264</t>
  </si>
  <si>
    <t>CUSTO EPI'S</t>
  </si>
  <si>
    <t xml:space="preserve"> 988785501</t>
  </si>
  <si>
    <t xml:space="preserve"> 990753001</t>
  </si>
  <si>
    <t xml:space="preserve">                6508</t>
  </si>
  <si>
    <t>PC FIAT STRADA WORKNG</t>
  </si>
  <si>
    <t xml:space="preserve"> 990785301</t>
  </si>
  <si>
    <t xml:space="preserve">                6467</t>
  </si>
  <si>
    <t xml:space="preserve"> 990808701</t>
  </si>
  <si>
    <t>D A BORACHA E PARAFUSOS COMERCIAL LTDA</t>
  </si>
  <si>
    <t xml:space="preserve">               27118</t>
  </si>
  <si>
    <t xml:space="preserve"> 990865201</t>
  </si>
  <si>
    <t xml:space="preserve">              114432</t>
  </si>
  <si>
    <t>PÇ TRATOR CORTADOR GRAMA</t>
  </si>
  <si>
    <t xml:space="preserve"> 990671201</t>
  </si>
  <si>
    <t xml:space="preserve">              114450</t>
  </si>
  <si>
    <t xml:space="preserve"> 990712101</t>
  </si>
  <si>
    <t xml:space="preserve">              114208</t>
  </si>
  <si>
    <t xml:space="preserve"> 990919601</t>
  </si>
  <si>
    <t xml:space="preserve">              114128</t>
  </si>
  <si>
    <t xml:space="preserve"> 991103601</t>
  </si>
  <si>
    <t xml:space="preserve">                8713</t>
  </si>
  <si>
    <t>NF COM PARCELAMENTO EM 2X</t>
  </si>
  <si>
    <t xml:space="preserve"> 971996601</t>
  </si>
  <si>
    <t xml:space="preserve"> 974046701</t>
  </si>
  <si>
    <t xml:space="preserve"> 972714101</t>
  </si>
  <si>
    <t xml:space="preserve">              161332</t>
  </si>
  <si>
    <t xml:space="preserve"> 980888001</t>
  </si>
  <si>
    <t xml:space="preserve"> 975112401</t>
  </si>
  <si>
    <t xml:space="preserve">               27019</t>
  </si>
  <si>
    <t xml:space="preserve"> 989045801</t>
  </si>
  <si>
    <t xml:space="preserve">               16798</t>
  </si>
  <si>
    <t xml:space="preserve"> 992059701</t>
  </si>
  <si>
    <t xml:space="preserve">               16823</t>
  </si>
  <si>
    <t xml:space="preserve"> 992062301</t>
  </si>
  <si>
    <t xml:space="preserve">               25606</t>
  </si>
  <si>
    <t xml:space="preserve"> 991161401</t>
  </si>
  <si>
    <t xml:space="preserve">              114037</t>
  </si>
  <si>
    <t xml:space="preserve"> 991253701</t>
  </si>
  <si>
    <t xml:space="preserve">                2774</t>
  </si>
  <si>
    <t>DESP. LAB. SEMENTES,</t>
  </si>
  <si>
    <t xml:space="preserve"> 991258501</t>
  </si>
  <si>
    <t xml:space="preserve"> 991301701</t>
  </si>
  <si>
    <t xml:space="preserve">                1884</t>
  </si>
  <si>
    <t>FRETE SOJA PARA JAQUELINE</t>
  </si>
  <si>
    <t xml:space="preserve"> 987853601</t>
  </si>
  <si>
    <t>38954</t>
  </si>
  <si>
    <t xml:space="preserve"> 991555801</t>
  </si>
  <si>
    <t xml:space="preserve"> 992216301</t>
  </si>
  <si>
    <t xml:space="preserve">                3930</t>
  </si>
  <si>
    <t>OLEO PA CARREGADEIRA</t>
  </si>
  <si>
    <t xml:space="preserve"> 979352301</t>
  </si>
  <si>
    <t xml:space="preserve">               35589</t>
  </si>
  <si>
    <t xml:space="preserve"> 992663001</t>
  </si>
  <si>
    <t xml:space="preserve">               26389</t>
  </si>
  <si>
    <t xml:space="preserve"> 992681701</t>
  </si>
  <si>
    <t>CHARLENE PNEUS LTDA</t>
  </si>
  <si>
    <t xml:space="preserve">               46387</t>
  </si>
  <si>
    <t>USO HUMAITA</t>
  </si>
  <si>
    <t xml:space="preserve"> 997117901</t>
  </si>
  <si>
    <t xml:space="preserve">              975028</t>
  </si>
  <si>
    <t xml:space="preserve"> 997121901</t>
  </si>
  <si>
    <t xml:space="preserve">             2592180</t>
  </si>
  <si>
    <t xml:space="preserve"> 997192801</t>
  </si>
  <si>
    <t>240434</t>
  </si>
  <si>
    <t xml:space="preserve"> 997366801</t>
  </si>
  <si>
    <t>241468</t>
  </si>
  <si>
    <t>GUAPORE</t>
  </si>
  <si>
    <t xml:space="preserve"> 997379801</t>
  </si>
  <si>
    <t>CLEIDES RODRIGUES BARCELO</t>
  </si>
  <si>
    <t xml:space="preserve">                9990</t>
  </si>
  <si>
    <t>SV ELEVADOR</t>
  </si>
  <si>
    <t xml:space="preserve"> 998244301</t>
  </si>
  <si>
    <t xml:space="preserve">                4493</t>
  </si>
  <si>
    <t xml:space="preserve"> 993641201</t>
  </si>
  <si>
    <t xml:space="preserve"> 996922101</t>
  </si>
  <si>
    <t xml:space="preserve">ANOZAEL JOSE MARIA </t>
  </si>
  <si>
    <t xml:space="preserve">        42</t>
  </si>
  <si>
    <t xml:space="preserve"> 995007601</t>
  </si>
  <si>
    <t xml:space="preserve">              114454</t>
  </si>
  <si>
    <t xml:space="preserve"> 992558501</t>
  </si>
  <si>
    <t xml:space="preserve">                7891</t>
  </si>
  <si>
    <t>ABASTECIMENTO DHR5468 - WENINSGTHON</t>
  </si>
  <si>
    <t xml:space="preserve"> 997396101</t>
  </si>
  <si>
    <t xml:space="preserve"> 996560601</t>
  </si>
  <si>
    <t xml:space="preserve">                6383</t>
  </si>
  <si>
    <t>PC CAMINHAO FORD GARCO 4331</t>
  </si>
  <si>
    <t xml:space="preserve"> 993934901</t>
  </si>
  <si>
    <t xml:space="preserve">             1718442</t>
  </si>
  <si>
    <t>FRETE REF NF 49484</t>
  </si>
  <si>
    <t xml:space="preserve"> 996739501</t>
  </si>
  <si>
    <t xml:space="preserve">             1752849</t>
  </si>
  <si>
    <t>FRETE REF NF 26220</t>
  </si>
  <si>
    <t xml:space="preserve"> 996895501</t>
  </si>
  <si>
    <t xml:space="preserve"> 997202901</t>
  </si>
  <si>
    <t xml:space="preserve">   213 F H</t>
  </si>
  <si>
    <t>NF 213 - F H COM. DE MAT. - CIAGRAM</t>
  </si>
  <si>
    <t xml:space="preserve"> 992904601</t>
  </si>
  <si>
    <t xml:space="preserve">   203 F H</t>
  </si>
  <si>
    <t>NF 203 - F H COM. DE MAT. - CIAGRAM</t>
  </si>
  <si>
    <t xml:space="preserve"> 994363101</t>
  </si>
  <si>
    <t xml:space="preserve"> 994363301</t>
  </si>
  <si>
    <t xml:space="preserve"> 995571001</t>
  </si>
  <si>
    <t xml:space="preserve"> 994249101</t>
  </si>
  <si>
    <t xml:space="preserve"> 996756301</t>
  </si>
  <si>
    <t xml:space="preserve">                 839</t>
  </si>
  <si>
    <t>PÇ MOTO 02316</t>
  </si>
  <si>
    <t xml:space="preserve"> 996766201</t>
  </si>
  <si>
    <t>BRUNA CARLA GOMES FURLAN - ME</t>
  </si>
  <si>
    <t xml:space="preserve">                 253</t>
  </si>
  <si>
    <t>SV REABIR CILINDRO</t>
  </si>
  <si>
    <t xml:space="preserve"> 996812101</t>
  </si>
  <si>
    <t xml:space="preserve">               10438</t>
  </si>
  <si>
    <t xml:space="preserve"> 996891401</t>
  </si>
  <si>
    <t>POTENSAL NUTRICAO DE SAUDE ANIMAL LTDA</t>
  </si>
  <si>
    <t xml:space="preserve">                5167</t>
  </si>
  <si>
    <t xml:space="preserve"> 996899601</t>
  </si>
  <si>
    <t xml:space="preserve">              128013</t>
  </si>
  <si>
    <t xml:space="preserve"> 996723101</t>
  </si>
  <si>
    <t xml:space="preserve">               13770</t>
  </si>
  <si>
    <t xml:space="preserve"> 996759001</t>
  </si>
  <si>
    <t xml:space="preserve"> 997778501</t>
  </si>
  <si>
    <t xml:space="preserve">C R BERWING REFRIGERACAO - ME </t>
  </si>
  <si>
    <t xml:space="preserve">                 153</t>
  </si>
  <si>
    <t xml:space="preserve"> 992893901</t>
  </si>
  <si>
    <t xml:space="preserve">                6916</t>
  </si>
  <si>
    <t>CTE REF NF COMB.</t>
  </si>
  <si>
    <t xml:space="preserve"> 992939101</t>
  </si>
  <si>
    <t xml:space="preserve">               10442</t>
  </si>
  <si>
    <t>PÇ ONIBUS 01933</t>
  </si>
  <si>
    <t xml:space="preserve"> 996477401</t>
  </si>
  <si>
    <t xml:space="preserve">               20127</t>
  </si>
  <si>
    <t xml:space="preserve"> 996503001</t>
  </si>
  <si>
    <t xml:space="preserve">                2170</t>
  </si>
  <si>
    <t>SV CAMINHONETE HILUX</t>
  </si>
  <si>
    <t xml:space="preserve"> 998049701</t>
  </si>
  <si>
    <t>43174</t>
  </si>
  <si>
    <t>CUSTO PARA OHR 5628</t>
  </si>
  <si>
    <t xml:space="preserve"> 995669001</t>
  </si>
  <si>
    <t>5361</t>
  </si>
  <si>
    <t>PLACA OHR 5628</t>
  </si>
  <si>
    <t xml:space="preserve"> 996202401</t>
  </si>
  <si>
    <t xml:space="preserve">                1928</t>
  </si>
  <si>
    <t xml:space="preserve"> 992823601</t>
  </si>
  <si>
    <t xml:space="preserve">              161879</t>
  </si>
  <si>
    <t xml:space="preserve"> 993040401</t>
  </si>
  <si>
    <t xml:space="preserve">              161362</t>
  </si>
  <si>
    <t xml:space="preserve"> 993048401</t>
  </si>
  <si>
    <t xml:space="preserve">              161839</t>
  </si>
  <si>
    <t xml:space="preserve"> 993054101</t>
  </si>
  <si>
    <t xml:space="preserve">               53024</t>
  </si>
  <si>
    <t>MATERIAL HANGAR</t>
  </si>
  <si>
    <t xml:space="preserve"> 993327001</t>
  </si>
  <si>
    <t xml:space="preserve">                1897</t>
  </si>
  <si>
    <t>PÇ SEMEADRA DE ADULBADORA</t>
  </si>
  <si>
    <t xml:space="preserve"> 997691001</t>
  </si>
  <si>
    <t xml:space="preserve">               11445</t>
  </si>
  <si>
    <t xml:space="preserve"> 997696201</t>
  </si>
  <si>
    <t xml:space="preserve">               33289</t>
  </si>
  <si>
    <t xml:space="preserve"> 993888501</t>
  </si>
  <si>
    <t>ROGERIO APARECIDO VIEIRA RADIADORES - ME</t>
  </si>
  <si>
    <t>RADIADOR MB 1418 COMBOIO JK</t>
  </si>
  <si>
    <t xml:space="preserve"> 993404501</t>
  </si>
  <si>
    <t xml:space="preserve">               43065</t>
  </si>
  <si>
    <t xml:space="preserve"> 993147401</t>
  </si>
  <si>
    <t>CARVALIMA TRANSPORTES LTDA</t>
  </si>
  <si>
    <t xml:space="preserve">              781273</t>
  </si>
  <si>
    <t>PEÇAS PC 320 D</t>
  </si>
  <si>
    <t xml:space="preserve"> 994279701</t>
  </si>
  <si>
    <t xml:space="preserve">              241430</t>
  </si>
  <si>
    <t xml:space="preserve"> 994400101</t>
  </si>
  <si>
    <t xml:space="preserve">               25028</t>
  </si>
  <si>
    <t>S550 JD</t>
  </si>
  <si>
    <t xml:space="preserve"> 994412501</t>
  </si>
  <si>
    <t xml:space="preserve">      4743</t>
  </si>
  <si>
    <t>NF 4743 - RAFI INDUSTRIA - CIAGRAM</t>
  </si>
  <si>
    <t xml:space="preserve"> 994072701</t>
  </si>
  <si>
    <t xml:space="preserve">      6244</t>
  </si>
  <si>
    <t>NF 6244 - KAIROS - CIAGRAM</t>
  </si>
  <si>
    <t xml:space="preserve"> 994073701</t>
  </si>
  <si>
    <t xml:space="preserve">      6415</t>
  </si>
  <si>
    <t>NF 6415 - FH DE OLIVEIRA - CIAGRAM</t>
  </si>
  <si>
    <t xml:space="preserve"> 994074301</t>
  </si>
  <si>
    <t xml:space="preserve">     28976</t>
  </si>
  <si>
    <t>PGTO - LOCAÇÃO DE MAQUINAS/CAM/IMPLEM.</t>
  </si>
  <si>
    <t>LOCAÇÃO DE UMA EMPILHADEIRA - 08/06 A 08/07</t>
  </si>
  <si>
    <t xml:space="preserve"> 995589701</t>
  </si>
  <si>
    <t xml:space="preserve">    171020</t>
  </si>
  <si>
    <t>MENSALIDADE CMA VOLNEI REF. 08/2016</t>
  </si>
  <si>
    <t xml:space="preserve"> 995594201</t>
  </si>
  <si>
    <t>E017308959</t>
  </si>
  <si>
    <t>AGD5115-RO - HILUX SW4 - 12/01/2015 AS 11:45 - PORTO VELHO - RO</t>
  </si>
  <si>
    <t xml:space="preserve"> 995598901</t>
  </si>
  <si>
    <t>B098008783</t>
  </si>
  <si>
    <t>BEV0049/PR - IVECO STRALIS 570S41T - SERRA TALHADA/PE - 16/01/2013</t>
  </si>
  <si>
    <t xml:space="preserve"> 995601101</t>
  </si>
  <si>
    <t>B010175158</t>
  </si>
  <si>
    <t>AEK3334/PR - SCANIA G380A6X2 - FORMOSA/GO - 11/03/2013</t>
  </si>
  <si>
    <t xml:space="preserve"> 995604901</t>
  </si>
  <si>
    <t xml:space="preserve">                6244</t>
  </si>
  <si>
    <t>MATERIAIS UTILIZADOS MES MAIO /2016</t>
  </si>
  <si>
    <t xml:space="preserve"> 993635601</t>
  </si>
  <si>
    <t>MARCOS JOSE BELUCO</t>
  </si>
  <si>
    <t>PGTO - SERV 3º-AMPLIAÇÃO/REFORMAS COMODO</t>
  </si>
  <si>
    <t>PGTO SERV. AEROPORTO EM COMODORO</t>
  </si>
  <si>
    <t xml:space="preserve"> 998211601</t>
  </si>
  <si>
    <t xml:space="preserve">              241470</t>
  </si>
  <si>
    <t xml:space="preserve"> 996728801</t>
  </si>
  <si>
    <t xml:space="preserve">               44201</t>
  </si>
  <si>
    <t xml:space="preserve"> 997984101</t>
  </si>
  <si>
    <t xml:space="preserve"> 993681201</t>
  </si>
  <si>
    <t>GENIVALDO NUNES DOS REIS</t>
  </si>
  <si>
    <t xml:space="preserve">                 308</t>
  </si>
  <si>
    <t>SERVIÇO EM ESCAVADEIRA HIDRAULICA</t>
  </si>
  <si>
    <t xml:space="preserve"> 997499701</t>
  </si>
  <si>
    <t xml:space="preserve">               32304</t>
  </si>
  <si>
    <t xml:space="preserve"> 997530301</t>
  </si>
  <si>
    <t xml:space="preserve">               89648</t>
  </si>
  <si>
    <t xml:space="preserve"> 997563201</t>
  </si>
  <si>
    <t xml:space="preserve"> 991149701</t>
  </si>
  <si>
    <t xml:space="preserve"> 988552301</t>
  </si>
  <si>
    <t xml:space="preserve">          CM16/32-SJ</t>
  </si>
  <si>
    <t>FIXADO POR JUCA</t>
  </si>
  <si>
    <t xml:space="preserve"> 936852801</t>
  </si>
  <si>
    <t xml:space="preserve">          CM17/02-SJ</t>
  </si>
  <si>
    <t>230.000 SACAS A U$ 17,00</t>
  </si>
  <si>
    <t xml:space="preserve"> 989466501</t>
  </si>
  <si>
    <t xml:space="preserve">          CM16/33-SJ</t>
  </si>
  <si>
    <t xml:space="preserve"> 966857601</t>
  </si>
  <si>
    <t xml:space="preserve">          CM17/07-SJ</t>
  </si>
  <si>
    <t>50.000 SACAS A R$ 80,00</t>
  </si>
  <si>
    <t xml:space="preserve"> 952474201</t>
  </si>
  <si>
    <t xml:space="preserve">      6196</t>
  </si>
  <si>
    <t>NF 6196 - FH DE OLIVEIRA - 420 SCS DE CIMENTO - CIAGRAM</t>
  </si>
  <si>
    <t xml:space="preserve"> 984360601</t>
  </si>
  <si>
    <t xml:space="preserve"> 967788701</t>
  </si>
  <si>
    <t>IPTU 2016 5018</t>
  </si>
  <si>
    <t>IPTU 2016 REF. IMÓVEL 5018 - CIAGRAM</t>
  </si>
  <si>
    <t xml:space="preserve"> 992595501</t>
  </si>
  <si>
    <t xml:space="preserve"> 960882601</t>
  </si>
  <si>
    <t xml:space="preserve">      6283</t>
  </si>
  <si>
    <t>NF 6283 - FH DE OLIVEIRA PEIXOTO - CIAGRAM</t>
  </si>
  <si>
    <t xml:space="preserve"> 957983701</t>
  </si>
  <si>
    <t xml:space="preserve">     29848</t>
  </si>
  <si>
    <t>NF 29848 - OLAVO CAVALLARI - ME - REF. HORAS MAQUINA TRATOR ESTEIRA - CIAGRAM</t>
  </si>
  <si>
    <t xml:space="preserve"> 939155901</t>
  </si>
  <si>
    <t xml:space="preserve"> 939156101</t>
  </si>
  <si>
    <t xml:space="preserve"> 988135201</t>
  </si>
  <si>
    <t xml:space="preserve">     3 ICA</t>
  </si>
  <si>
    <t xml:space="preserve"> 952472401</t>
  </si>
  <si>
    <t xml:space="preserve">      6197</t>
  </si>
  <si>
    <t>NF 6197 - FH DE OLIVEIRA - 180 SCS DE CIMENTO - CIAGRAM</t>
  </si>
  <si>
    <t xml:space="preserve"> 984691401</t>
  </si>
  <si>
    <t>IRRF 05/2016</t>
  </si>
  <si>
    <t>IRRF FOLHA PGTO PESSOAL CIAGRAM - COMP 05/2016</t>
  </si>
  <si>
    <t xml:space="preserve"> 957822301</t>
  </si>
  <si>
    <t xml:space="preserve">      6254</t>
  </si>
  <si>
    <t>NF 6254 - FH DE OLIVEIRA - CIAGRAM</t>
  </si>
  <si>
    <t xml:space="preserve"> 957858801</t>
  </si>
  <si>
    <t xml:space="preserve"> 957860801</t>
  </si>
  <si>
    <t xml:space="preserve">    159957</t>
  </si>
  <si>
    <t>NF 159957 - HILGERT E CIA LTDA - CIAGRAM</t>
  </si>
  <si>
    <t xml:space="preserve"> 957868401</t>
  </si>
  <si>
    <t xml:space="preserve"> 957868601</t>
  </si>
  <si>
    <t xml:space="preserve"> 956204101</t>
  </si>
  <si>
    <t xml:space="preserve">      6231</t>
  </si>
  <si>
    <t>NF 6231 - FH DE OLIVEIRA - CIAGRAM</t>
  </si>
  <si>
    <t xml:space="preserve"> 992906601</t>
  </si>
  <si>
    <t xml:space="preserve">     30519</t>
  </si>
  <si>
    <t>NF 30519 - PAULO DA SILVA NOGUEIRA - CIAGRAM</t>
  </si>
  <si>
    <t xml:space="preserve"> 991145301</t>
  </si>
  <si>
    <t xml:space="preserve"> 991255701</t>
  </si>
  <si>
    <t xml:space="preserve">        83</t>
  </si>
  <si>
    <t>PIS/COFINS/CSLL - SERVIÇOS REALIZADOS PELO ELETRICISTA TIAGO - CIAGRAM</t>
  </si>
  <si>
    <t xml:space="preserve"> 975087901</t>
  </si>
  <si>
    <t xml:space="preserve">        56</t>
  </si>
  <si>
    <t>NF 56 - FH COMERCIO - CIAGRAM</t>
  </si>
  <si>
    <t xml:space="preserve"> 956883001</t>
  </si>
  <si>
    <t xml:space="preserve">     68501</t>
  </si>
  <si>
    <t>NF 68501 - L. F. GERHARDT - CIAGRAM</t>
  </si>
  <si>
    <t xml:space="preserve"> 941207601</t>
  </si>
  <si>
    <t>RCTO - DE CLAIDES MASUTTI P/CIAGRAM-BASA</t>
  </si>
  <si>
    <t>108 PARCELAS FINANC. CLAIDES - AQUISIÇÃO CIAGRAM</t>
  </si>
  <si>
    <t xml:space="preserve"> 941208401</t>
  </si>
  <si>
    <t xml:space="preserve"> 941208601</t>
  </si>
  <si>
    <t xml:space="preserve"> 941210201</t>
  </si>
  <si>
    <t xml:space="preserve"> 992658501</t>
  </si>
  <si>
    <t>BRAULINO BASILIO MAIA FILHO</t>
  </si>
  <si>
    <t xml:space="preserve">            CAR16/05</t>
  </si>
  <si>
    <t>VENDA DE 1.200 TONS DE CAROÇO A R$ 600,00 (MAURO) - EM 4 PARCELAS</t>
  </si>
  <si>
    <t xml:space="preserve"> 950612201</t>
  </si>
  <si>
    <t xml:space="preserve">            CAR16/04</t>
  </si>
  <si>
    <t>VENDA DE 1.000 TONS A R$ 520,00 EM 5 PARCELAS</t>
  </si>
  <si>
    <t xml:space="preserve"> 951358501</t>
  </si>
  <si>
    <t xml:space="preserve">          CM16/10-MI</t>
  </si>
  <si>
    <t>VENDA DE 50.000 SCS DE MILHO A R$ 22,00 - EM 2 VZS</t>
  </si>
  <si>
    <t xml:space="preserve"> 938929901</t>
  </si>
  <si>
    <t xml:space="preserve"> ADT 04-16</t>
  </si>
  <si>
    <t xml:space="preserve"> 975879601</t>
  </si>
  <si>
    <t>FABIO CRISTIANO MORAWSKI</t>
  </si>
  <si>
    <t xml:space="preserve"> ADT 05-16</t>
  </si>
  <si>
    <t>ADIANTAMENTO DE VIAGENS PARA PAGAMENTO DE CONTAS VENCIDAS E OUTRAS DESPESAS DA CASA DE ARIQUEMES</t>
  </si>
  <si>
    <t xml:space="preserve"> 988649401</t>
  </si>
  <si>
    <t xml:space="preserve">                3829</t>
  </si>
  <si>
    <t>DEVOL. REFERENTE A NF 87304 E PARCIAL 87306 EMISSÃO 17/05/2016</t>
  </si>
  <si>
    <t xml:space="preserve"> 991393901</t>
  </si>
  <si>
    <t xml:space="preserve"> 957814001</t>
  </si>
  <si>
    <t>PEDRO CORREA NETO E OUTROS</t>
  </si>
  <si>
    <t xml:space="preserve">          CM16/11-MI</t>
  </si>
  <si>
    <t>VENDA DE 60.000 SCS DE MILHO A R$ 20,00 EM 3 PARCELAS</t>
  </si>
  <si>
    <t xml:space="preserve"> 957813301</t>
  </si>
  <si>
    <t xml:space="preserve"> 998087001</t>
  </si>
  <si>
    <t>CARGILL ALIMENTOS LTDA</t>
  </si>
  <si>
    <t>PGTO ENTRADA REF COMPRA DE NUTRONBEEF PERFORMA</t>
  </si>
  <si>
    <t xml:space="preserve"> 991469701</t>
  </si>
  <si>
    <t>CARLOS ROBERTO SOARES MELO</t>
  </si>
  <si>
    <t>ADTO 06/20</t>
  </si>
  <si>
    <t>DESPESAS CARTORÁRIAS REF. MATRICULAS E AÇÕES REAIS. CONF. E-MAIL SCHEILA EM 08/06</t>
  </si>
  <si>
    <t xml:space="preserve"> 984432001</t>
  </si>
  <si>
    <t>5/2015/201</t>
  </si>
  <si>
    <t>ADTO REF. PEDIDO 0005/2015/2016 - SEMENTE TOMAZETTI - TMG1180RR C2 E S2 750 SCS A R$ 160,00</t>
  </si>
  <si>
    <t xml:space="preserve"> 987697801</t>
  </si>
  <si>
    <t>2931 JUROS</t>
  </si>
  <si>
    <t>JUROS SOBRE PARC. 30/05/2016 - 2% - CHEQUE 2077 (OSNY BLANCO DUTRA)</t>
  </si>
  <si>
    <t xml:space="preserve"> 957093501</t>
  </si>
  <si>
    <t>ADT 04-201</t>
  </si>
  <si>
    <t xml:space="preserve"> 993883701</t>
  </si>
  <si>
    <t>ADTO PARA FECHAR 22 PASSAGEIROS A R$ 3.000,00 CADA - 2 PARTICULARES E 20 MEIA. AUT. JUCA</t>
  </si>
  <si>
    <t xml:space="preserve"> 993994401</t>
  </si>
  <si>
    <t>TAKESHI SAKAI</t>
  </si>
  <si>
    <t>487</t>
  </si>
  <si>
    <t>MILHO</t>
  </si>
  <si>
    <t xml:space="preserve"> 993921201</t>
  </si>
  <si>
    <t xml:space="preserve">J. W. DA S. PEREIRA - ME  </t>
  </si>
  <si>
    <t>446</t>
  </si>
  <si>
    <t>VENDA QUIRELA DE ARROZ</t>
  </si>
  <si>
    <t xml:space="preserve"> 993926301</t>
  </si>
  <si>
    <t>509</t>
  </si>
  <si>
    <t>VENDA DE QUIRELA</t>
  </si>
  <si>
    <t xml:space="preserve"> 971596701</t>
  </si>
  <si>
    <t>C.C.S AGRONEGOCIO LTDA</t>
  </si>
  <si>
    <t xml:space="preserve">            017/2016</t>
  </si>
  <si>
    <t>SALDO ALGODÃO SAFRA 12/13.</t>
  </si>
  <si>
    <t xml:space="preserve"> 948716101</t>
  </si>
  <si>
    <t xml:space="preserve"> ADT 04/16</t>
  </si>
  <si>
    <t xml:space="preserve"> 966858201</t>
  </si>
  <si>
    <t>IMPOSTOS 50.000 SACAS A R$ 80,00</t>
  </si>
  <si>
    <t xml:space="preserve"> 991322101</t>
  </si>
  <si>
    <t xml:space="preserve">          CM17/09-SJ</t>
  </si>
  <si>
    <t>50.000 SCS A U$ 17,00</t>
  </si>
  <si>
    <t xml:space="preserve"> 987305801</t>
  </si>
  <si>
    <t xml:space="preserve">          CM17/04-MI</t>
  </si>
  <si>
    <t>CONTRATO MILHO 200.000 SACAS A R$ 26,50</t>
  </si>
  <si>
    <t xml:space="preserve"> 987316301</t>
  </si>
  <si>
    <t>IMPOSTOS CONTRATO MILHO 200.000 SACAS A R$ 26,50</t>
  </si>
  <si>
    <t xml:space="preserve"> 991319301</t>
  </si>
  <si>
    <t xml:space="preserve">          CM17/10-SJ</t>
  </si>
  <si>
    <t>50.000 SCS A U$ 17,60</t>
  </si>
  <si>
    <t xml:space="preserve"> 952501401</t>
  </si>
  <si>
    <t xml:space="preserve">      6212</t>
  </si>
  <si>
    <t>NF 6212 - FH DE OLIVEIRA - 180 SCS DE CIMENTO - CIAGRAM</t>
  </si>
  <si>
    <t xml:space="preserve"> 952503601</t>
  </si>
  <si>
    <t xml:space="preserve">      6215</t>
  </si>
  <si>
    <t>NF 6215 - FH DE OLIVEIRA - 420 SCS DE CIMENTO - CIAGRAM</t>
  </si>
  <si>
    <t xml:space="preserve"> 967478601</t>
  </si>
  <si>
    <t xml:space="preserve">     13380</t>
  </si>
  <si>
    <t>NF 13380 - RONDONIA PARAFUSOS - CIAGRAM</t>
  </si>
  <si>
    <t xml:space="preserve"> 992586801</t>
  </si>
  <si>
    <t xml:space="preserve"> 992595901</t>
  </si>
  <si>
    <t xml:space="preserve">    227791</t>
  </si>
  <si>
    <t>NF 227791 - SABENAUTO COM. DE VEICULOS - CIAGRAM</t>
  </si>
  <si>
    <t xml:space="preserve"> 939155301</t>
  </si>
  <si>
    <t xml:space="preserve"> 939155501</t>
  </si>
  <si>
    <t xml:space="preserve"> 939155701</t>
  </si>
  <si>
    <t xml:space="preserve"> 988090901</t>
  </si>
  <si>
    <t xml:space="preserve">     30227</t>
  </si>
  <si>
    <t>NF 30227 - RODRIGO DOS SANTOS ARRAIAS - LOCAÇÃO DE CAÇAMBA</t>
  </si>
  <si>
    <t xml:space="preserve"> 988192501</t>
  </si>
  <si>
    <t xml:space="preserve">      3930</t>
  </si>
  <si>
    <t>NF 3930 - ÓLEO PÁ CARREGADEIRA - ARMAZÉM DE CEREJEIRAS</t>
  </si>
  <si>
    <t xml:space="preserve"> 965191701</t>
  </si>
  <si>
    <t xml:space="preserve">    385744</t>
  </si>
  <si>
    <t>UC 10475281 - REF. 04/2016 - A J DILL (CIAGRAM)</t>
  </si>
  <si>
    <t xml:space="preserve"> 965192201</t>
  </si>
  <si>
    <t xml:space="preserve">    385722</t>
  </si>
  <si>
    <t>UC 11548967 - REF. 04/2016 - CIAGRAM</t>
  </si>
  <si>
    <t xml:space="preserve"> 988206401</t>
  </si>
  <si>
    <t xml:space="preserve">        62</t>
  </si>
  <si>
    <t>NF 62 - I.C.A. IND. E COM. -  MATERIAL PARA ADEQUAÇÃO DO TRANSFORMADOR - ARMAZÉM DE CEREJEIRAS</t>
  </si>
  <si>
    <t xml:space="preserve"> 942090501</t>
  </si>
  <si>
    <t xml:space="preserve">       455</t>
  </si>
  <si>
    <t>NF 455 - PARC. 02/02 - CIAGRAM - 1ª PARCELA PAGA SÓ NA CIAGRAM</t>
  </si>
  <si>
    <t xml:space="preserve"> 952483201</t>
  </si>
  <si>
    <t xml:space="preserve">      6183</t>
  </si>
  <si>
    <t>NF 6183 - FH DE OLIVEIRA - 180 SCS DE CIMENTO - CIAGRAM</t>
  </si>
  <si>
    <t xml:space="preserve"> 985113901</t>
  </si>
  <si>
    <t>TRANSF 06/2016</t>
  </si>
  <si>
    <t>TRANSF. PARA PGTO DIVERSOS - 06/2016</t>
  </si>
  <si>
    <t xml:space="preserve"> 957856701</t>
  </si>
  <si>
    <t xml:space="preserve">      6266</t>
  </si>
  <si>
    <t>NF 6266 - FH DE OLIVEIRA - CIAGRAM</t>
  </si>
  <si>
    <t xml:space="preserve"> 957858001</t>
  </si>
  <si>
    <t xml:space="preserve"> 957878901</t>
  </si>
  <si>
    <t xml:space="preserve">      6273</t>
  </si>
  <si>
    <t>NF 6273 - FH DE OLIVEIRA - CIAGRAM</t>
  </si>
  <si>
    <t xml:space="preserve"> 956206201</t>
  </si>
  <si>
    <t xml:space="preserve"> 992899601</t>
  </si>
  <si>
    <t xml:space="preserve"> 992905801</t>
  </si>
  <si>
    <t xml:space="preserve"> 971436101</t>
  </si>
  <si>
    <t xml:space="preserve">        13</t>
  </si>
  <si>
    <t>NF 13 - FH COMERCIO - CIAGRAM</t>
  </si>
  <si>
    <t xml:space="preserve"> 971439401</t>
  </si>
  <si>
    <t xml:space="preserve">        17</t>
  </si>
  <si>
    <t>NF 17 - FH COMERCIO - CIAGRAM</t>
  </si>
  <si>
    <t xml:space="preserve"> 947115201</t>
  </si>
  <si>
    <t xml:space="preserve">      4522</t>
  </si>
  <si>
    <t>NF 4522 - RAFI IND. DE CONFECCOES - 4.000 SACOS RAFIA - CIAGRAM</t>
  </si>
  <si>
    <t xml:space="preserve"> 945147401</t>
  </si>
  <si>
    <t xml:space="preserve">     18624</t>
  </si>
  <si>
    <t>NF 18624 - GERDAU - CIAGRAM</t>
  </si>
  <si>
    <t xml:space="preserve"> 994072401</t>
  </si>
  <si>
    <t xml:space="preserve"> 994073001</t>
  </si>
  <si>
    <t xml:space="preserve"> 994073501</t>
  </si>
  <si>
    <t xml:space="preserve"> 963214101</t>
  </si>
  <si>
    <t>IPTU 2016/E</t>
  </si>
  <si>
    <t>IPTU REF. QUADRA E LOTE 01 - CIAGRAM</t>
  </si>
  <si>
    <t xml:space="preserve"> 963216301</t>
  </si>
  <si>
    <t>IPTU 2016/E2</t>
  </si>
  <si>
    <t>IPTU REF. QUADRA E LOTE 02 - CIAGRAM</t>
  </si>
  <si>
    <t xml:space="preserve"> 985058301</t>
  </si>
  <si>
    <t xml:space="preserve"> 941208001</t>
  </si>
  <si>
    <t xml:space="preserve"> 941210401</t>
  </si>
  <si>
    <t xml:space="preserve"> 992659501</t>
  </si>
  <si>
    <t xml:space="preserve"> 951360101</t>
  </si>
  <si>
    <t xml:space="preserve"> 980265901</t>
  </si>
  <si>
    <t>ADT 05-201</t>
  </si>
  <si>
    <t>ADIANTAMENTO DE VIAGENS PARA HUMAITA</t>
  </si>
  <si>
    <t xml:space="preserve"> 985235401</t>
  </si>
  <si>
    <t xml:space="preserve"> ADT 06-16</t>
  </si>
  <si>
    <t>ADIANTAMENTO DE VIAGENS PARA PIAUI</t>
  </si>
  <si>
    <t xml:space="preserve"> 987584001</t>
  </si>
  <si>
    <t xml:space="preserve">PAGAMENTO ADIANTAMENTO DE VIAGEM </t>
  </si>
  <si>
    <t xml:space="preserve"> 979166001</t>
  </si>
  <si>
    <t>365906/DUP</t>
  </si>
  <si>
    <t>PGTO EM DUPLICIDADE DA UC 176744-5 - REF. 04/2016 - CASA ARIQUEMES</t>
  </si>
  <si>
    <t xml:space="preserve"> 985934001</t>
  </si>
  <si>
    <t xml:space="preserve"> 982686301</t>
  </si>
  <si>
    <t xml:space="preserve">  497 ADTO</t>
  </si>
  <si>
    <t>ADTO REF. NF 497 - CONF. E-MAIL DANIELI EM 01/06 - AGUARDANDO REEMBOLSO DA BTG</t>
  </si>
  <si>
    <t xml:space="preserve"> 967752501</t>
  </si>
  <si>
    <t xml:space="preserve"> 988669001</t>
  </si>
  <si>
    <t xml:space="preserve">                3831</t>
  </si>
  <si>
    <t>DEV. REF. NF 87307/87308 E PARCIAL 87306 EMISSÃ 17/05/2016</t>
  </si>
  <si>
    <t xml:space="preserve"> 973258801</t>
  </si>
  <si>
    <t xml:space="preserve">     19/05</t>
  </si>
  <si>
    <t>ADTO PGTO PROCESSO COCAJU</t>
  </si>
  <si>
    <t xml:space="preserve"> 983209201</t>
  </si>
  <si>
    <t xml:space="preserve"> 980387401</t>
  </si>
  <si>
    <t>SIPAL INDUSTRIA E COMERCIO LTDA</t>
  </si>
  <si>
    <t xml:space="preserve">          CM16/12-MI</t>
  </si>
  <si>
    <t>VENDA DE 30.000 SCS DE MILHO A R$ 35,00</t>
  </si>
  <si>
    <t xml:space="preserve"> 970311401</t>
  </si>
  <si>
    <t xml:space="preserve">TECELAGEM MATO GROSSO LTDA - ME </t>
  </si>
  <si>
    <t xml:space="preserve">          FIB01/2016</t>
  </si>
  <si>
    <t>TROCA POR SACARIA</t>
  </si>
  <si>
    <t xml:space="preserve"> 994064701</t>
  </si>
  <si>
    <t>TMG 2181IP</t>
  </si>
  <si>
    <t>ADTO REF. INSCRIÇÃO DE 844 HÁ DE TMG 2181IPRO. CONF. E-MAIL EM 15/06/2016 - AUT. SOUZA</t>
  </si>
  <si>
    <t xml:space="preserve"> 998084901</t>
  </si>
  <si>
    <t>DELCARO HOTEIS LTDA</t>
  </si>
  <si>
    <t xml:space="preserve">     20/06</t>
  </si>
  <si>
    <t>ADTO HOTEL SOUZA, CARLILHOS, VALDECI 0 REUNIAO AMAGGI</t>
  </si>
  <si>
    <t xml:space="preserve"> 993912301</t>
  </si>
  <si>
    <t xml:space="preserve">AGRICOLA RIO NEGRO LTDA </t>
  </si>
  <si>
    <t>438</t>
  </si>
  <si>
    <t>VENDA MILHO</t>
  </si>
  <si>
    <t xml:space="preserve"> 993929001</t>
  </si>
  <si>
    <t>JOSE DAIZO ASAI</t>
  </si>
  <si>
    <t>435</t>
  </si>
  <si>
    <t xml:space="preserve"> 993992301</t>
  </si>
  <si>
    <t>RUI KAZUO SHIMIZU</t>
  </si>
  <si>
    <t>437</t>
  </si>
  <si>
    <t xml:space="preserve"> 993965001</t>
  </si>
  <si>
    <t xml:space="preserve">PRF LOPES AGRO INDUSTRIA E COMERCIO </t>
  </si>
  <si>
    <t>482</t>
  </si>
  <si>
    <t xml:space="preserve"> 993907201</t>
  </si>
  <si>
    <t>ALBERTO SHIGEAKI SAKAMOTO</t>
  </si>
  <si>
    <t>486</t>
  </si>
  <si>
    <t xml:space="preserve"> 993995001</t>
  </si>
  <si>
    <t xml:space="preserve">V F DE OLIVEIRA - ME  </t>
  </si>
  <si>
    <t>428</t>
  </si>
  <si>
    <t xml:space="preserve"> 993920501</t>
  </si>
  <si>
    <t>429</t>
  </si>
  <si>
    <t>QUIRELA DE ARROZ</t>
  </si>
  <si>
    <t xml:space="preserve"> 951363801</t>
  </si>
  <si>
    <t xml:space="preserve">          CM16/09-MI</t>
  </si>
  <si>
    <t>VENDA DE 100.000 SCS DE MILHO A R$ 20,00</t>
  </si>
  <si>
    <t xml:space="preserve"> 936856201</t>
  </si>
  <si>
    <t>IMPOSTOS 230.000 SACAS A U$ 17,00</t>
  </si>
  <si>
    <t xml:space="preserve"> 987767201</t>
  </si>
  <si>
    <t xml:space="preserve">          CM16/30-SJ</t>
  </si>
  <si>
    <t xml:space="preserve"> 997270501</t>
  </si>
  <si>
    <t>CARGILL AGRICOLA S.A. TURKS AND CAICOS</t>
  </si>
  <si>
    <t xml:space="preserve">              P50523</t>
  </si>
  <si>
    <t>CONTRATO P50523</t>
  </si>
  <si>
    <t xml:space="preserve"> 992513801</t>
  </si>
  <si>
    <t xml:space="preserve"> 992574801</t>
  </si>
  <si>
    <t xml:space="preserve"> 992595101</t>
  </si>
  <si>
    <t xml:space="preserve"> 961398201</t>
  </si>
  <si>
    <t xml:space="preserve">      6320</t>
  </si>
  <si>
    <t>NF 6320 - FH DE OLIVEIRA PEIXOTO - CIAGRAM</t>
  </si>
  <si>
    <t xml:space="preserve"> 987834001</t>
  </si>
  <si>
    <t xml:space="preserve">    263942</t>
  </si>
  <si>
    <t>UC 10475281 - REF. 05/2016 - A. J. DILL (CIAGRAM)</t>
  </si>
  <si>
    <t xml:space="preserve"> 987836501</t>
  </si>
  <si>
    <t xml:space="preserve">    263920</t>
  </si>
  <si>
    <t>UC 11548967 - REF. 05/2016 - CIAGRAM</t>
  </si>
  <si>
    <t xml:space="preserve"> 984689001</t>
  </si>
  <si>
    <t>FGTS 05/2016</t>
  </si>
  <si>
    <t xml:space="preserve"> 957820701</t>
  </si>
  <si>
    <t xml:space="preserve">      6239</t>
  </si>
  <si>
    <t>NF 6239 - FH DE OLIVEIRA - CIAGRAM</t>
  </si>
  <si>
    <t xml:space="preserve"> 957852101</t>
  </si>
  <si>
    <t xml:space="preserve">     29714</t>
  </si>
  <si>
    <t>NF 29714 - RODRIGO DOS SANTOS ARRAIS - CIAGRAM</t>
  </si>
  <si>
    <t xml:space="preserve"> 988257301</t>
  </si>
  <si>
    <t>PGTO PARTE CONTRATO - 304 HA DAS FAZ CHARRUA MAT 21110,FAZ SORANSO MT 2111, FAZ OURO PRET</t>
  </si>
  <si>
    <t xml:space="preserve"> 994639801</t>
  </si>
  <si>
    <t xml:space="preserve"> 971439001</t>
  </si>
  <si>
    <t xml:space="preserve">        18</t>
  </si>
  <si>
    <t>NF 18 - FH COMERCIO - CIAGRAM</t>
  </si>
  <si>
    <t xml:space="preserve"> 971439801</t>
  </si>
  <si>
    <t xml:space="preserve">        14</t>
  </si>
  <si>
    <t>NF 14 - FH COMERCIO - CIAGRAM</t>
  </si>
  <si>
    <t xml:space="preserve"> 991145901</t>
  </si>
  <si>
    <t xml:space="preserve"> 991253101</t>
  </si>
  <si>
    <t>SERVIÇOS REALIZADOS PELO ELETRICISTA TIAGO - CIAGRAM</t>
  </si>
  <si>
    <t xml:space="preserve"> 947190601</t>
  </si>
  <si>
    <t xml:space="preserve">      4572</t>
  </si>
  <si>
    <t>NF 4572 - RAFI IND. DE CONFECCOES - 4.000 SCS DE CIMENTO - CIAGRAM</t>
  </si>
  <si>
    <t xml:space="preserve"> 945156601</t>
  </si>
  <si>
    <t xml:space="preserve">     18630</t>
  </si>
  <si>
    <t>NF 18630 - GERDAU - CIAGRAM</t>
  </si>
  <si>
    <t xml:space="preserve"> 994074701</t>
  </si>
  <si>
    <t xml:space="preserve"> 985082601</t>
  </si>
  <si>
    <t xml:space="preserve"> 941207401</t>
  </si>
  <si>
    <t xml:space="preserve"> 992659301</t>
  </si>
  <si>
    <t xml:space="preserve"> 994383201</t>
  </si>
  <si>
    <t>24548 ADTO</t>
  </si>
  <si>
    <t>ADTO REF. NF 24548 - FAZ. SAUDADES - FABIANO FICOU RESPONSÁVEL POR FORMALIZAR.</t>
  </si>
  <si>
    <t xml:space="preserve"> 987696001</t>
  </si>
  <si>
    <t>05/2011 JUROS</t>
  </si>
  <si>
    <t>JUROS REF. ATRASO. VALOR ACERTADO COM JUCA E ANDRÉ CAMPAGNOLLI</t>
  </si>
  <si>
    <t xml:space="preserve"> 994065901</t>
  </si>
  <si>
    <t>AD. DE VIA</t>
  </si>
  <si>
    <t>ADIANTAMAENTO DE VIAGEM</t>
  </si>
  <si>
    <t xml:space="preserve"> 939578701</t>
  </si>
  <si>
    <t>ADIANTAMENTO DE VIAGENS SOLICITADO POR ROGERIO MENDONÇA</t>
  </si>
  <si>
    <t xml:space="preserve"> 983213901</t>
  </si>
  <si>
    <t xml:space="preserve"> 945002301</t>
  </si>
  <si>
    <t xml:space="preserve"> 970286901</t>
  </si>
  <si>
    <t xml:space="preserve">          FIB06/2015</t>
  </si>
  <si>
    <t xml:space="preserve"> 997408001</t>
  </si>
  <si>
    <t>AGROGRAIN SUCURSAL URUGUAY</t>
  </si>
  <si>
    <t>AG-16899/10</t>
  </si>
  <si>
    <t>CONTRATO AG 16899/10</t>
  </si>
  <si>
    <t xml:space="preserve"> 987585001</t>
  </si>
  <si>
    <t>LENNON TEIXEIRA GOIS</t>
  </si>
  <si>
    <t>ADIANTAMEN</t>
  </si>
  <si>
    <t>ADIANTAMENTO DE VIAGEM</t>
  </si>
  <si>
    <t xml:space="preserve"> 985839401</t>
  </si>
  <si>
    <t xml:space="preserve">   25 ADTO</t>
  </si>
  <si>
    <t>ADIANTAMENTO RCTO DE CLIENTES DIVERSOS</t>
  </si>
  <si>
    <t xml:space="preserve"> 979282201</t>
  </si>
  <si>
    <t>ENGELHART CTP (SINGAPORE) PTE LTD</t>
  </si>
  <si>
    <t>AG-15554/10</t>
  </si>
  <si>
    <t>AJUSTE FINAL DE CONTRATO</t>
  </si>
  <si>
    <t xml:space="preserve"> 980035001</t>
  </si>
  <si>
    <t xml:space="preserve">    582016</t>
  </si>
  <si>
    <t>ADTO REF. PEDIDO 582016 SEMENTES SÃO JERONIMO - 500 SCS A 40,00 TMG1188RR</t>
  </si>
  <si>
    <t xml:space="preserve"> 998218501</t>
  </si>
  <si>
    <t>ADTO COMPRA PECAS USADA TI</t>
  </si>
  <si>
    <t xml:space="preserve"> 993965201</t>
  </si>
  <si>
    <t>488</t>
  </si>
  <si>
    <t xml:space="preserve"> 948641001</t>
  </si>
  <si>
    <t xml:space="preserve"> 997411801</t>
  </si>
  <si>
    <t xml:space="preserve">         AG-16860/10</t>
  </si>
  <si>
    <t>CONTRATO AG-16860/10</t>
  </si>
  <si>
    <t xml:space="preserve"> 986647201</t>
  </si>
  <si>
    <t xml:space="preserve">          CM17/01-MI</t>
  </si>
  <si>
    <t>200.000 SACOS DE MILHO A R$ 26,00</t>
  </si>
  <si>
    <t xml:space="preserve"> 951365101</t>
  </si>
  <si>
    <t>IMPOSTOS VENDA DE 100.000 SCS DE MILHO A R$ 20,00</t>
  </si>
  <si>
    <t xml:space="preserve"> 936888301</t>
  </si>
  <si>
    <t xml:space="preserve">          CM17/03-SJ</t>
  </si>
  <si>
    <t>IMPOSTOS 170.000 SCS A U$ 16,30</t>
  </si>
  <si>
    <t xml:space="preserve"> 988172701</t>
  </si>
  <si>
    <t xml:space="preserve">          CM16/25-SJ</t>
  </si>
  <si>
    <t xml:space="preserve"> 940283901</t>
  </si>
  <si>
    <t xml:space="preserve">          CM16/21-SJ</t>
  </si>
  <si>
    <t>IMPOSTOS FERRAMENTA PROPRICING</t>
  </si>
  <si>
    <t xml:space="preserve"> 952479601</t>
  </si>
  <si>
    <t xml:space="preserve">      6201</t>
  </si>
  <si>
    <t>NF 6201 - FH DE OLIVEIRA - 180 SCS DE CIMENTO - CIAGRAM</t>
  </si>
  <si>
    <t xml:space="preserve"> 952488901</t>
  </si>
  <si>
    <t xml:space="preserve">     18477</t>
  </si>
  <si>
    <t>NF 18477 - GERDAU - VERGALHOES - CIAGRAM</t>
  </si>
  <si>
    <t xml:space="preserve"> 967786901</t>
  </si>
  <si>
    <t>IPTU 2016 5839</t>
  </si>
  <si>
    <t>IPTU 2016 REF. IMÓVEL 5839 - CIAGRAM</t>
  </si>
  <si>
    <t xml:space="preserve"> 992510301</t>
  </si>
  <si>
    <t xml:space="preserve">        88</t>
  </si>
  <si>
    <t>NF 88 - F H COM. DE MAT. - CIAGRAM</t>
  </si>
  <si>
    <t xml:space="preserve"> 992564101</t>
  </si>
  <si>
    <t xml:space="preserve">       155</t>
  </si>
  <si>
    <t>NF 155 - F H COM. DE MAT. - CIAGRAM</t>
  </si>
  <si>
    <t xml:space="preserve"> 992582901</t>
  </si>
  <si>
    <t xml:space="preserve"> 992601901</t>
  </si>
  <si>
    <t xml:space="preserve"> 939155101</t>
  </si>
  <si>
    <t xml:space="preserve"> 988324101</t>
  </si>
  <si>
    <t xml:space="preserve">       934</t>
  </si>
  <si>
    <t>NF 934 - AERO SIAQ - REF. SERVIÇOS DE ATENDIMENTO AO SOLO - PR-BBM E PT-WYN</t>
  </si>
  <si>
    <t xml:space="preserve"> 952481801</t>
  </si>
  <si>
    <t xml:space="preserve">      6182</t>
  </si>
  <si>
    <t>NF 6182 - FH DE OLIVEIRA - 420 SCS DE CIMENTO - CIAGRAM</t>
  </si>
  <si>
    <t xml:space="preserve"> 952482801</t>
  </si>
  <si>
    <t xml:space="preserve">      6185</t>
  </si>
  <si>
    <t>NF 6185 - FH DE OLIVEIRA - 180 SCS DE CIMENTO - CIAGRAM</t>
  </si>
  <si>
    <t xml:space="preserve"> 957820101</t>
  </si>
  <si>
    <t xml:space="preserve">      6238</t>
  </si>
  <si>
    <t>NF 6238 - FH DE OLIVEIRA - CIAGRAM</t>
  </si>
  <si>
    <t xml:space="preserve"> 957850201</t>
  </si>
  <si>
    <t xml:space="preserve">      6248</t>
  </si>
  <si>
    <t>NF 6248 - FH DE OLIVEIRA - CIAGRAM</t>
  </si>
  <si>
    <t xml:space="preserve"> 957853801</t>
  </si>
  <si>
    <t xml:space="preserve">      6257</t>
  </si>
  <si>
    <t>NF 6257 - FH DE OLIVEIRA - CIAGRAM</t>
  </si>
  <si>
    <t xml:space="preserve"> 957861601</t>
  </si>
  <si>
    <t xml:space="preserve"> 992897901</t>
  </si>
  <si>
    <t xml:space="preserve">       198</t>
  </si>
  <si>
    <t>NF 198 - ROSENY DOS SANTOS - CIAGRAM</t>
  </si>
  <si>
    <t xml:space="preserve"> 992904401</t>
  </si>
  <si>
    <t xml:space="preserve"> 992906201</t>
  </si>
  <si>
    <t xml:space="preserve">   171 F H</t>
  </si>
  <si>
    <t>NF 171 - F H COM. DE MAT. - CIAGRAM</t>
  </si>
  <si>
    <t xml:space="preserve"> 991145501</t>
  </si>
  <si>
    <t xml:space="preserve"> 991145701</t>
  </si>
  <si>
    <t xml:space="preserve"> 991146101</t>
  </si>
  <si>
    <t xml:space="preserve"> 953383001</t>
  </si>
  <si>
    <t xml:space="preserve">     14/03</t>
  </si>
  <si>
    <t>PGTO PIS COFINS E DEMAIS TAXAS</t>
  </si>
  <si>
    <t xml:space="preserve"> 945147601</t>
  </si>
  <si>
    <t xml:space="preserve"> 945156301</t>
  </si>
  <si>
    <t xml:space="preserve"> 975088601</t>
  </si>
  <si>
    <t xml:space="preserve">        49</t>
  </si>
  <si>
    <t>NF 49 - FH COMERCIO - CIAGRAM</t>
  </si>
  <si>
    <t xml:space="preserve"> 941206601</t>
  </si>
  <si>
    <t xml:space="preserve"> 941206801</t>
  </si>
  <si>
    <t xml:space="preserve"> 941209601</t>
  </si>
  <si>
    <t xml:space="preserve"> 941210601</t>
  </si>
  <si>
    <t xml:space="preserve"> 950612401</t>
  </si>
  <si>
    <t xml:space="preserve"> 949798601</t>
  </si>
  <si>
    <t xml:space="preserve">          CM17/05-SJ</t>
  </si>
  <si>
    <t>IMPOSTOS VENDA 333.334 SCS A US$ 17,00</t>
  </si>
  <si>
    <t xml:space="preserve"> 973964801</t>
  </si>
  <si>
    <t xml:space="preserve"> 967054901</t>
  </si>
  <si>
    <t>KARGIOLI COMERCIAL IMPORTADORA E EXPORTADORA LTDA</t>
  </si>
  <si>
    <t xml:space="preserve"> 2015/2016</t>
  </si>
  <si>
    <t>PGTO ACERTO FECHAMENTO 30/04/2016 SAFRA 2015/2016</t>
  </si>
  <si>
    <t xml:space="preserve"> 978944301</t>
  </si>
  <si>
    <t>41274 ADTO</t>
  </si>
  <si>
    <t>ADTO REF. ENTRADA DO PEDIDO 41274 NO VALOR DE R$ 768.000,00 - 06 PLATAFORMAS DE MILHO - FAZ. JK</t>
  </si>
  <si>
    <t xml:space="preserve"> 979288301</t>
  </si>
  <si>
    <t xml:space="preserve"> 927810901</t>
  </si>
  <si>
    <t>PARC 02/02 ADTO</t>
  </si>
  <si>
    <t>ADTO REF. PARTE DA PARCELA 02/02 - NF 220 PAGA INTEGRAL SEM DESCONTAR OS IMPOSTOS RETIDOS</t>
  </si>
  <si>
    <t xml:space="preserve"> 993995201</t>
  </si>
  <si>
    <t xml:space="preserve">XAVIER CONDIMENTOS LTDA - ME </t>
  </si>
  <si>
    <t>426</t>
  </si>
  <si>
    <t xml:space="preserve"> 993912901</t>
  </si>
  <si>
    <t>439</t>
  </si>
  <si>
    <t>VENDA DE ARROZ</t>
  </si>
  <si>
    <t xml:space="preserve"> 993965401</t>
  </si>
  <si>
    <t>489</t>
  </si>
  <si>
    <t xml:space="preserve"> 993971801</t>
  </si>
  <si>
    <t>538</t>
  </si>
  <si>
    <t>QUIRELA RROZ</t>
  </si>
  <si>
    <t xml:space="preserve"> 993978501</t>
  </si>
  <si>
    <t>R BATISTA DA SILVA AGROPECUARIA - EPP</t>
  </si>
  <si>
    <t>430</t>
  </si>
  <si>
    <t xml:space="preserve"> 985935101</t>
  </si>
  <si>
    <t>MOL (BRASIL) LTDA</t>
  </si>
  <si>
    <t>ADTO CONTA</t>
  </si>
  <si>
    <t>ADTO REF. ARMAZENAGEM DE CONTAINERS OCORRIDOS POR TROCA DE NAVIO - CONF. E-MAIL DANIELI EM 06/06</t>
  </si>
  <si>
    <t xml:space="preserve"> 966859201</t>
  </si>
  <si>
    <t xml:space="preserve">          CM17/08-SJ</t>
  </si>
  <si>
    <t xml:space="preserve"> 992508201</t>
  </si>
  <si>
    <t xml:space="preserve">       132</t>
  </si>
  <si>
    <t>NF 132 - F H COM. DE MAT. - CIAGRAM</t>
  </si>
  <si>
    <t xml:space="preserve"> 992599301</t>
  </si>
  <si>
    <t xml:space="preserve"> 992600701</t>
  </si>
  <si>
    <t xml:space="preserve"> 960900301</t>
  </si>
  <si>
    <t xml:space="preserve">      6310</t>
  </si>
  <si>
    <t>NF 6310 - FH DE OLIVEIRA PEIXOTO - CIAGRAM</t>
  </si>
  <si>
    <t xml:space="preserve"> 961396601</t>
  </si>
  <si>
    <t xml:space="preserve">      6321</t>
  </si>
  <si>
    <t>NF 6321 - FH DE OLIVEIRA PEIXOTO - CIAGRAM</t>
  </si>
  <si>
    <t xml:space="preserve"> 963656101</t>
  </si>
  <si>
    <t xml:space="preserve">      6291</t>
  </si>
  <si>
    <t>NF 6261 - FH DE OLIVEIRA - CIAGRAM</t>
  </si>
  <si>
    <t xml:space="preserve"> 964304401</t>
  </si>
  <si>
    <t xml:space="preserve">    115130</t>
  </si>
  <si>
    <t>NF 115130 - ELETROTEL - CIAGRAM</t>
  </si>
  <si>
    <t xml:space="preserve"> 988099401</t>
  </si>
  <si>
    <t xml:space="preserve">     90068</t>
  </si>
  <si>
    <t>NF 90068 - BOASAFRA - ARMAZÉM DE CEREJEIAS</t>
  </si>
  <si>
    <t xml:space="preserve"> 952482301</t>
  </si>
  <si>
    <t xml:space="preserve">      6184</t>
  </si>
  <si>
    <t>NF 6184 - FH DE OLIVEIRA - 420 SCS DE CIMENTO - CIAGRAM</t>
  </si>
  <si>
    <t xml:space="preserve"> 957816801</t>
  </si>
  <si>
    <t xml:space="preserve">      6252</t>
  </si>
  <si>
    <t>NF 6252 - FH DE OLIVEIRA - CIAGRAM</t>
  </si>
  <si>
    <t xml:space="preserve"> 957848701</t>
  </si>
  <si>
    <t xml:space="preserve">      6247</t>
  </si>
  <si>
    <t>NF 6247 - FH DE OLIVEIRA - CIAGRAM</t>
  </si>
  <si>
    <t xml:space="preserve"> 957853101</t>
  </si>
  <si>
    <t xml:space="preserve">      6258</t>
  </si>
  <si>
    <t>NF 6258 - FH DE OLIVEIRA - CIAGRAM</t>
  </si>
  <si>
    <t xml:space="preserve"> 957858401</t>
  </si>
  <si>
    <t xml:space="preserve"> 957861401</t>
  </si>
  <si>
    <t xml:space="preserve"> 956205401</t>
  </si>
  <si>
    <t xml:space="preserve"> 992899201</t>
  </si>
  <si>
    <t xml:space="preserve"> 941207001</t>
  </si>
  <si>
    <t xml:space="preserve"> 950612001</t>
  </si>
  <si>
    <t xml:space="preserve"> 950612601</t>
  </si>
  <si>
    <t xml:space="preserve"> 997559701</t>
  </si>
  <si>
    <t>10577</t>
  </si>
  <si>
    <t xml:space="preserve"> 994065301</t>
  </si>
  <si>
    <t xml:space="preserve">ADIANTAMENTO DE VIAGEM </t>
  </si>
  <si>
    <t xml:space="preserve"> 982692401</t>
  </si>
  <si>
    <t>BTG-114/15</t>
  </si>
  <si>
    <t xml:space="preserve"> 971369201</t>
  </si>
  <si>
    <t xml:space="preserve"> 940156401</t>
  </si>
  <si>
    <t xml:space="preserve"> 952379301</t>
  </si>
  <si>
    <t>ADTO REF. PARC. 11/24 - ARMAZÉM DE CANDEIAS DO JAMARI</t>
  </si>
  <si>
    <t xml:space="preserve"> 997908101</t>
  </si>
  <si>
    <t>MARCHESAN IMPLEMENTOS E MAQ. AGRICOLAS TATU S/A</t>
  </si>
  <si>
    <t xml:space="preserve"> 308001731</t>
  </si>
  <si>
    <t>ADTO COMPRA PECAS PARA GRADE CIVEMASA</t>
  </si>
  <si>
    <t xml:space="preserve"> 987585601</t>
  </si>
  <si>
    <t>VIAGEM PARA FILIAL HUMAITA</t>
  </si>
  <si>
    <t xml:space="preserve"> 997120601</t>
  </si>
  <si>
    <t>ANDERSON FERREIRA VIEIRA</t>
  </si>
  <si>
    <t>ADTO VIAGE</t>
  </si>
  <si>
    <t>ADTO REF. DESPESAS DE VIAGEM - MBA EM CACOAL REF. 17/06 A 19/06</t>
  </si>
  <si>
    <t xml:space="preserve"> 968663901</t>
  </si>
  <si>
    <t>ADTO 05/20</t>
  </si>
  <si>
    <t>ADTO REF. CERTIDÕES DE PROTESTO PARA OPERAÇÃO BRADESCO - CONF. E-MAIL DANIELI EM 12/05</t>
  </si>
  <si>
    <t xml:space="preserve"> 988599301</t>
  </si>
  <si>
    <t>FERNANDO JARDIM GONCALVES 83884122215</t>
  </si>
  <si>
    <t xml:space="preserve">     02/06</t>
  </si>
  <si>
    <t xml:space="preserve">ADIANTAMENTO SERVICO </t>
  </si>
  <si>
    <t xml:space="preserve"> 993962201</t>
  </si>
  <si>
    <t>MICHIO MIYAMOTO</t>
  </si>
  <si>
    <t>436</t>
  </si>
  <si>
    <t xml:space="preserve"> 976518201</t>
  </si>
  <si>
    <t xml:space="preserve">               31561</t>
  </si>
  <si>
    <t>DEVOLUCAO REF. NF 1639227 DE 09/05/2016</t>
  </si>
  <si>
    <t xml:space="preserve"> 971698801</t>
  </si>
  <si>
    <t>ENXOVAIS DO VALE LTDA</t>
  </si>
  <si>
    <t xml:space="preserve">   1512541</t>
  </si>
  <si>
    <t>ADTO REF. ENXOVAIS PARA FAZ. VENTANIA - ADQUIRIDO PELA JAK - AGUARDANDO NF.</t>
  </si>
  <si>
    <t xml:space="preserve"> 993914401</t>
  </si>
  <si>
    <t>440</t>
  </si>
  <si>
    <t xml:space="preserve"> 948235501</t>
  </si>
  <si>
    <t xml:space="preserve">          CM16/23-SJ</t>
  </si>
  <si>
    <t xml:space="preserve"> 986672801</t>
  </si>
  <si>
    <t xml:space="preserve">          CM17/02-MI</t>
  </si>
  <si>
    <t>100.000 SCS DE MILHO A R$ 26,00</t>
  </si>
  <si>
    <t xml:space="preserve"> 936837001</t>
  </si>
  <si>
    <t xml:space="preserve">          CM17/01-SJ</t>
  </si>
  <si>
    <t>IMPOSTOS 100.000 SCS A U$ 17,00</t>
  </si>
  <si>
    <t xml:space="preserve"> 952355101</t>
  </si>
  <si>
    <t xml:space="preserve">          CM16/24-SJ</t>
  </si>
  <si>
    <t>IMPOSTOS VENDA DE 20.000 SCS DE SOJA A R$ 74,00</t>
  </si>
  <si>
    <t xml:space="preserve"> 963390701</t>
  </si>
  <si>
    <t xml:space="preserve">          CM17/06-SJ</t>
  </si>
  <si>
    <t>50.000 SCS A U$ 18,00</t>
  </si>
  <si>
    <t xml:space="preserve"> 986699901</t>
  </si>
  <si>
    <t xml:space="preserve">          CM17/03-MI</t>
  </si>
  <si>
    <t>IMPOSTOS 500.000 SACAS DE MILHO A R$ 25,00</t>
  </si>
  <si>
    <t xml:space="preserve"> 997276701</t>
  </si>
  <si>
    <t xml:space="preserve">              P50526</t>
  </si>
  <si>
    <t>CONTRATO P50526</t>
  </si>
  <si>
    <t xml:space="preserve"> 952476401</t>
  </si>
  <si>
    <t xml:space="preserve">      6200</t>
  </si>
  <si>
    <t>NF 6200 - FH DE OLIVEIRA - 420 SCS DE CIMENTO - CIAGRAM</t>
  </si>
  <si>
    <t xml:space="preserve"> 952504001</t>
  </si>
  <si>
    <t xml:space="preserve">      6214</t>
  </si>
  <si>
    <t>NF 6214 - FH DE OLIVEIRA - 180 SCS DE CIMENTO - CIAGRAM</t>
  </si>
  <si>
    <t xml:space="preserve"> 952505101</t>
  </si>
  <si>
    <t xml:space="preserve">      6216</t>
  </si>
  <si>
    <t>NF 6216 - FH DE OLIVEIRA - 180 SCS DE CIMENTO - CIAGRAM</t>
  </si>
  <si>
    <t xml:space="preserve"> 992486101</t>
  </si>
  <si>
    <t xml:space="preserve">       114</t>
  </si>
  <si>
    <t>NF 114 - F H COM. DE MAT. - CIAGRAM</t>
  </si>
  <si>
    <t xml:space="preserve"> 992503601</t>
  </si>
  <si>
    <t xml:space="preserve">       129</t>
  </si>
  <si>
    <t>NF 129 - F H COM. DE MAT. - CIAGRAM</t>
  </si>
  <si>
    <t xml:space="preserve"> 992506201</t>
  </si>
  <si>
    <t xml:space="preserve">       133</t>
  </si>
  <si>
    <t>NF 133 - F H COM. DE MAT. - CIAGRAM</t>
  </si>
  <si>
    <t xml:space="preserve"> 992568501</t>
  </si>
  <si>
    <t xml:space="preserve">       162</t>
  </si>
  <si>
    <t>NF 162 - F H COM. DE MAT. - CIAGRAM</t>
  </si>
  <si>
    <t xml:space="preserve"> 992571201</t>
  </si>
  <si>
    <t xml:space="preserve">       170</t>
  </si>
  <si>
    <t>NF 170 - F H COM. DE MAT. - CIAGRAM</t>
  </si>
  <si>
    <t xml:space="preserve"> 992596301</t>
  </si>
  <si>
    <t xml:space="preserve">     27405</t>
  </si>
  <si>
    <t>NF 27405 - SABENAUTO COM. DE VEICULOS - CIAGRAM</t>
  </si>
  <si>
    <t xml:space="preserve"> 992596801</t>
  </si>
  <si>
    <t xml:space="preserve"> 960876201</t>
  </si>
  <si>
    <t xml:space="preserve">      6292</t>
  </si>
  <si>
    <t>NF 6292 - FH DE OLIVEIRA PEIXOTO - CIAGRAM</t>
  </si>
  <si>
    <t xml:space="preserve"> 960877701</t>
  </si>
  <si>
    <t xml:space="preserve">      6288</t>
  </si>
  <si>
    <t>NF 6288 - FH DE OLIVEIRA PEIXOTO - CIAGRAM</t>
  </si>
  <si>
    <t xml:space="preserve"> 960885101</t>
  </si>
  <si>
    <t xml:space="preserve">     18591</t>
  </si>
  <si>
    <t>NF 18591 - MECATRONICA IMP EXP COM SERV. - CIAGRAM</t>
  </si>
  <si>
    <t xml:space="preserve"> 961389701</t>
  </si>
  <si>
    <t xml:space="preserve">      6317</t>
  </si>
  <si>
    <t>NF 6317 - FH DE OLIVEIRA PEIXOTO - CIAGRAM</t>
  </si>
  <si>
    <t xml:space="preserve"> 939153001</t>
  </si>
  <si>
    <t xml:space="preserve"> 954603001</t>
  </si>
  <si>
    <t xml:space="preserve">   06/2016</t>
  </si>
  <si>
    <t>PGTO PRESTAÇÃO FINANC VCTO 15/06/2016 - AGROPECUÁRIA</t>
  </si>
  <si>
    <t xml:space="preserve"> 988064201</t>
  </si>
  <si>
    <t xml:space="preserve">       115</t>
  </si>
  <si>
    <t>ENTRADA PELA CONSTRUÇÃO DA TORRE - R$ 80.000,00 (IROTI) + R$ 70.000,00 (VANZIN) MATERIAL</t>
  </si>
  <si>
    <t xml:space="preserve"> 957816201</t>
  </si>
  <si>
    <t xml:space="preserve">      6251</t>
  </si>
  <si>
    <t>NF 6251 - FH DE OLIVEIRA - CIAGRAM</t>
  </si>
  <si>
    <t xml:space="preserve"> 957821801</t>
  </si>
  <si>
    <t xml:space="preserve">      6255</t>
  </si>
  <si>
    <t>NF 6255 - FH DE OLIVEIRA - CIAGRAM</t>
  </si>
  <si>
    <t xml:space="preserve"> 957849101</t>
  </si>
  <si>
    <t xml:space="preserve">      6250</t>
  </si>
  <si>
    <t>NF 6250 - FH DE OLIVEIRA - CIAGRAM</t>
  </si>
  <si>
    <t xml:space="preserve"> 957878501</t>
  </si>
  <si>
    <t xml:space="preserve">      6272</t>
  </si>
  <si>
    <t>NF 6272 - FH DE OLIVEIRA - CIAGRAM</t>
  </si>
  <si>
    <t xml:space="preserve"> 956204901</t>
  </si>
  <si>
    <t xml:space="preserve">      6188</t>
  </si>
  <si>
    <t>NF 6188 - FH DE OLIVEIRA - CIAGRAM</t>
  </si>
  <si>
    <t xml:space="preserve"> 971448201</t>
  </si>
  <si>
    <t xml:space="preserve"> 975084501</t>
  </si>
  <si>
    <t>NF 39 - FH COMERCIO - CIAGRAM</t>
  </si>
  <si>
    <t xml:space="preserve"> 994074101</t>
  </si>
  <si>
    <t xml:space="preserve"> 985069901</t>
  </si>
  <si>
    <t xml:space="preserve"> 977120701</t>
  </si>
  <si>
    <t xml:space="preserve"> 947486901</t>
  </si>
  <si>
    <t>240159 CIA</t>
  </si>
  <si>
    <t>COMPRA DE BALANÇAS PARA CIAGRAM - CONF. E-MAIL SOUZA EM 29/01/2016</t>
  </si>
  <si>
    <t xml:space="preserve"> 974182801</t>
  </si>
  <si>
    <t>ADTO REF. PARC. 12/24 - ARMAZÉM DE CANDEIAS DO JAMARI</t>
  </si>
  <si>
    <t xml:space="preserve"> 966801301</t>
  </si>
  <si>
    <t xml:space="preserve"> 957813801</t>
  </si>
  <si>
    <t xml:space="preserve"> 969747601</t>
  </si>
  <si>
    <t xml:space="preserve"> 984515201</t>
  </si>
  <si>
    <t xml:space="preserve"> 983688801</t>
  </si>
  <si>
    <t>ADTO REF. 1.000 SCS DE CIMENTO - CONF. E-MAIL FABIANO EM 02/06/2016</t>
  </si>
  <si>
    <t xml:space="preserve"> 984516601</t>
  </si>
  <si>
    <t xml:space="preserve"> 983862501</t>
  </si>
  <si>
    <t xml:space="preserve">GERAGAM ENERGIA LTDA - ME </t>
  </si>
  <si>
    <t xml:space="preserve">REGULADOR </t>
  </si>
  <si>
    <t>ADTO REF. LOCAÇÃO DE REGULAR DE VOLTAGEM PARA COLOCAR NO GERADOR CATERPILLAR - CONF. E-MAIL FABIO EM 01/06/2016</t>
  </si>
  <si>
    <t>VENDAS A PESSOAS FISICAS-PRODUÇÃO</t>
  </si>
  <si>
    <t xml:space="preserve"> 993919401</t>
  </si>
  <si>
    <t>530</t>
  </si>
  <si>
    <t>VENDA ARROZ</t>
  </si>
  <si>
    <t xml:space="preserve"> 993967701</t>
  </si>
  <si>
    <t>490</t>
  </si>
  <si>
    <t xml:space="preserve"> 993922501</t>
  </si>
  <si>
    <t>472</t>
  </si>
  <si>
    <t xml:space="preserve"> 993924601</t>
  </si>
  <si>
    <t>478</t>
  </si>
  <si>
    <t>QUEIRELA DE ARROZ</t>
  </si>
  <si>
    <t xml:space="preserve"> 993927201</t>
  </si>
  <si>
    <t>532</t>
  </si>
  <si>
    <t>VENDA QUIRELA</t>
  </si>
  <si>
    <t xml:space="preserve"> 971592201</t>
  </si>
  <si>
    <t>SALDO ALGODÃO SAFRA 13/14.</t>
  </si>
  <si>
    <t xml:space="preserve"> 986650701</t>
  </si>
  <si>
    <t>IMPOSTOS 200.000 SACOS DE MILHO A R$ 26,00</t>
  </si>
  <si>
    <t xml:space="preserve"> 936834701</t>
  </si>
  <si>
    <t>100.000 SCS A U$ 17,00</t>
  </si>
  <si>
    <t xml:space="preserve"> 991303401</t>
  </si>
  <si>
    <t xml:space="preserve">          CM17/11-SJ</t>
  </si>
  <si>
    <t>CONTRATO 50.000 SCS A R$ 69,00</t>
  </si>
  <si>
    <t xml:space="preserve"> 942023101</t>
  </si>
  <si>
    <t xml:space="preserve">          CM16/22-SJ</t>
  </si>
  <si>
    <t xml:space="preserve"> 951445001</t>
  </si>
  <si>
    <t xml:space="preserve"> 988941601</t>
  </si>
  <si>
    <t>GAZIN IND. E COM.DE MOVEIS E ELETRODOMESTICOS LTDA</t>
  </si>
  <si>
    <t>ADTO 110 C</t>
  </si>
  <si>
    <t>ADTO REF. COMPRA DE 110 COLCHÕES PARA O ALOJAMENTO - CONF. E-MAIL ROBSON 06/06/2016</t>
  </si>
  <si>
    <t xml:space="preserve"> 952502501</t>
  </si>
  <si>
    <t xml:space="preserve">      6211</t>
  </si>
  <si>
    <t>NF 6211 - FH DE OLIVEIRA - 420 SCS DE CIMENTO - CIAGRAM</t>
  </si>
  <si>
    <t xml:space="preserve"> 967786501</t>
  </si>
  <si>
    <t>IPTU 2016 5017</t>
  </si>
  <si>
    <t>IPTU 2016 REF. IMÓVEL 5017 - CIAGRAM</t>
  </si>
  <si>
    <t xml:space="preserve"> 992585501</t>
  </si>
  <si>
    <t xml:space="preserve"> 960878801</t>
  </si>
  <si>
    <t xml:space="preserve">      6284</t>
  </si>
  <si>
    <t>NF 6284 - FH DE OLIVEIRA PEIXOTO - CIAGRAM</t>
  </si>
  <si>
    <t xml:space="preserve"> 964298501</t>
  </si>
  <si>
    <t xml:space="preserve">    813932</t>
  </si>
  <si>
    <t>CTE - 813932 - RODOTEC - CIAGRAM</t>
  </si>
  <si>
    <t xml:space="preserve"> 968684101</t>
  </si>
  <si>
    <t xml:space="preserve">      2518</t>
  </si>
  <si>
    <t>NF 2518 - OLENINA G DE SÁ - CIAGRAM</t>
  </si>
  <si>
    <t xml:space="preserve"> 984688701</t>
  </si>
  <si>
    <t xml:space="preserve"> 957847001</t>
  </si>
  <si>
    <t xml:space="preserve">      6249</t>
  </si>
  <si>
    <t>NF 6249 - FH DE OLIVEIRA - CIAGRAM</t>
  </si>
  <si>
    <t xml:space="preserve"> 957852701</t>
  </si>
  <si>
    <t xml:space="preserve">     29713</t>
  </si>
  <si>
    <t>NF 29713 - NICOLAU FRANCISCO ARRAIS - CIAGRAM</t>
  </si>
  <si>
    <t xml:space="preserve"> 988258201</t>
  </si>
  <si>
    <t xml:space="preserve"> 994134901</t>
  </si>
  <si>
    <t xml:space="preserve"> 994136001</t>
  </si>
  <si>
    <t xml:space="preserve"> 994144601</t>
  </si>
  <si>
    <t xml:space="preserve"> 956204501</t>
  </si>
  <si>
    <t xml:space="preserve">      6189</t>
  </si>
  <si>
    <t>NF 6189 - FH DE OLIVEIRA - CIAGRAM</t>
  </si>
  <si>
    <t xml:space="preserve"> 956206001</t>
  </si>
  <si>
    <t xml:space="preserve"> 992900301</t>
  </si>
  <si>
    <t xml:space="preserve"> 992905301</t>
  </si>
  <si>
    <t xml:space="preserve">   181 F H</t>
  </si>
  <si>
    <t>NF 181 - F H COM. DE MAT. - CIAGRAM</t>
  </si>
  <si>
    <t xml:space="preserve"> 971437501</t>
  </si>
  <si>
    <t xml:space="preserve">        22</t>
  </si>
  <si>
    <t>NF 22 - FH COMERCIO - CIAGRAM</t>
  </si>
  <si>
    <t xml:space="preserve"> 971447601</t>
  </si>
  <si>
    <t xml:space="preserve"> 960686801</t>
  </si>
  <si>
    <t xml:space="preserve">      6300</t>
  </si>
  <si>
    <t>NF 6300 - FH DE OLIVEIRA - CIAGRAM</t>
  </si>
  <si>
    <t xml:space="preserve"> 994091401</t>
  </si>
  <si>
    <t>NF 17307 - POLITECNICA COM. ELETRICA - ARMAZÉM DE CEREJEIRAS</t>
  </si>
  <si>
    <t xml:space="preserve"> 941207201</t>
  </si>
  <si>
    <t xml:space="preserve"> 941207801</t>
  </si>
  <si>
    <t xml:space="preserve"> 941209001</t>
  </si>
  <si>
    <t xml:space="preserve"> 941210001</t>
  </si>
  <si>
    <t xml:space="preserve"> 997595201</t>
  </si>
  <si>
    <t>ADT 06/201</t>
  </si>
  <si>
    <t xml:space="preserve"> 992033201</t>
  </si>
  <si>
    <t>240160 CIA</t>
  </si>
  <si>
    <t>ADTO REF. COMPRA DE BALANÇA PARA CIAGRAM - CONF. E-MAIL SOUZA EM 29/01/2016</t>
  </si>
  <si>
    <t xml:space="preserve"> 992034201</t>
  </si>
  <si>
    <t>ADTO REF. COMPRA DE BALANÇAS PARA CIAGRAM - CONF. E-MAIL SOUZA EM 29/01/2016</t>
  </si>
  <si>
    <t xml:space="preserve"> 964931101</t>
  </si>
  <si>
    <t xml:space="preserve"> 947486301</t>
  </si>
  <si>
    <t>COMPRA DE BALANÇA PARA CIAGRAM - CONF. E-MAIL SOUZA EM 29/01/2016</t>
  </si>
  <si>
    <t xml:space="preserve"> 988653401</t>
  </si>
  <si>
    <t xml:space="preserve">                3830</t>
  </si>
  <si>
    <t>DEVOL. REFERENTE A NF 87301 E PARCIAL 87306 EMISSÃO 17/05/2016</t>
  </si>
  <si>
    <t xml:space="preserve"> 968095401</t>
  </si>
  <si>
    <t xml:space="preserve"> 980387901</t>
  </si>
  <si>
    <t>IMPOSTOS VENDA DE 30.000 SCS DE MILHO A R$ 35,00</t>
  </si>
  <si>
    <t xml:space="preserve"> 983007501</t>
  </si>
  <si>
    <t xml:space="preserve"> CTR/JUROS</t>
  </si>
  <si>
    <t>JUROS QUE GEROU ATÉ O DIA 25/05/2016. LANÇAR JUROS DESTA DATA ATÉ O VENCIMENTO</t>
  </si>
  <si>
    <t xml:space="preserve"> 986362401</t>
  </si>
  <si>
    <t>REEMB 05/2</t>
  </si>
  <si>
    <t>ADTO REF. REEMBOLSO DE DESPESAS COM PARCERIA AGRÍCOLA - E-MAIL JULIANA EM 17/05/2016</t>
  </si>
  <si>
    <t xml:space="preserve"> 986367501</t>
  </si>
  <si>
    <t>ADTO DE 80% CHALANA PESCARIA 2016 - DESCONTAR DOS PARTICIPANTES</t>
  </si>
  <si>
    <t xml:space="preserve"> 993917001</t>
  </si>
  <si>
    <t>445</t>
  </si>
  <si>
    <t xml:space="preserve"> 993918601</t>
  </si>
  <si>
    <t>504</t>
  </si>
  <si>
    <t xml:space="preserve"> 987571001</t>
  </si>
  <si>
    <t>WMB COMERCIO ELETRONICO LTDA</t>
  </si>
  <si>
    <t xml:space="preserve">  62012668</t>
  </si>
  <si>
    <t>ADTO REF. COMPRA DE 3 TABLETS CONF. E-MAIL DO WENINSGTHON EM 06/06</t>
  </si>
  <si>
    <t xml:space="preserve"> 997416201</t>
  </si>
  <si>
    <t xml:space="preserve">         AG-16855/10</t>
  </si>
  <si>
    <t>CONTRATO A-16855/10</t>
  </si>
  <si>
    <t xml:space="preserve"> 988549701</t>
  </si>
  <si>
    <t xml:space="preserve">          CM16/31-SJ</t>
  </si>
  <si>
    <t xml:space="preserve"> 986677401</t>
  </si>
  <si>
    <t>IMPOSTOS 100.000 SCS DE MILHO A R$ 26,00</t>
  </si>
  <si>
    <t xml:space="preserve"> 936887801</t>
  </si>
  <si>
    <t>170.000 SCS A U$ 16,30</t>
  </si>
  <si>
    <t xml:space="preserve"> 966860901</t>
  </si>
  <si>
    <t xml:space="preserve"> 986696901</t>
  </si>
  <si>
    <t>500.000 SACAS DE MILHO A R$ 25,00</t>
  </si>
  <si>
    <t xml:space="preserve"> 952500301</t>
  </si>
  <si>
    <t xml:space="preserve">      6213</t>
  </si>
  <si>
    <t>NF 6213 - FH DE OLIVEIRA - 420 SCS DE CIMENTO - CIAGRAM</t>
  </si>
  <si>
    <t xml:space="preserve"> 967477301</t>
  </si>
  <si>
    <t xml:space="preserve">       190</t>
  </si>
  <si>
    <t>NF 190 - ROSENY DOS SANTOS - CIAGRAM</t>
  </si>
  <si>
    <t xml:space="preserve"> 960881601</t>
  </si>
  <si>
    <t xml:space="preserve">      6287</t>
  </si>
  <si>
    <t>NF 6287 - FH DE OLIVEIRA PEIXOTO - CIAGRAM</t>
  </si>
  <si>
    <t xml:space="preserve"> 960899901</t>
  </si>
  <si>
    <t xml:space="preserve">      6309</t>
  </si>
  <si>
    <t>NF 6309 - FH DE OLIVEIRA PEIXOTO - CIAGRAM</t>
  </si>
  <si>
    <t xml:space="preserve"> 964308001</t>
  </si>
  <si>
    <t xml:space="preserve">    115017</t>
  </si>
  <si>
    <t>NF 115017 - ELETROTEL - CIAGRAM</t>
  </si>
  <si>
    <t xml:space="preserve"> 964312401</t>
  </si>
  <si>
    <t xml:space="preserve">    115016</t>
  </si>
  <si>
    <t>NF 115016 - ELETROTEL - CIAGRAM</t>
  </si>
  <si>
    <t xml:space="preserve"> 942090301</t>
  </si>
  <si>
    <t xml:space="preserve">      2688</t>
  </si>
  <si>
    <t>NF 2688 - PARC. 02/02 - CIAGRAM - 1ª PARCELA PAGA SÓ NA CIAGRAM</t>
  </si>
  <si>
    <t xml:space="preserve"> 957819301</t>
  </si>
  <si>
    <t xml:space="preserve">      6233</t>
  </si>
  <si>
    <t>NF 6233 - FH DE OLIVEIRA - CIAGRAM</t>
  </si>
  <si>
    <t xml:space="preserve"> 957855101</t>
  </si>
  <si>
    <t xml:space="preserve">      6265</t>
  </si>
  <si>
    <t>NF 6265 - FH DE OLIVEIRA - CIAGRAM</t>
  </si>
  <si>
    <t xml:space="preserve"> 994144401</t>
  </si>
  <si>
    <t xml:space="preserve"> 992904801</t>
  </si>
  <si>
    <t xml:space="preserve"> 991146301</t>
  </si>
  <si>
    <t xml:space="preserve"> 960684301</t>
  </si>
  <si>
    <t xml:space="preserve">      6299</t>
  </si>
  <si>
    <t>NF 6299 - FH DE OLIVEIRA - CIAGRAM</t>
  </si>
  <si>
    <t xml:space="preserve"> 963215801</t>
  </si>
  <si>
    <t>IPTU 2016/B</t>
  </si>
  <si>
    <t>IPTU REF. QUADRA B LOTE 01 - CIAGRAM</t>
  </si>
  <si>
    <t xml:space="preserve"> 985074601</t>
  </si>
  <si>
    <t xml:space="preserve"> 941208201</t>
  </si>
  <si>
    <t xml:space="preserve"> 941208801</t>
  </si>
  <si>
    <t xml:space="preserve"> 941209201</t>
  </si>
  <si>
    <t xml:space="preserve"> 941209401</t>
  </si>
  <si>
    <t xml:space="preserve"> 941209801</t>
  </si>
  <si>
    <t xml:space="preserve"> 992659101</t>
  </si>
  <si>
    <t xml:space="preserve"> 950611501</t>
  </si>
  <si>
    <t xml:space="preserve"> 968097101</t>
  </si>
  <si>
    <t>ADIANTAMENTO DE VIAGENS PARA SAPEZAL E CAMPOS DE JULIO</t>
  </si>
  <si>
    <t xml:space="preserve"> 997914601</t>
  </si>
  <si>
    <t>ADTO 06-16</t>
  </si>
  <si>
    <t xml:space="preserve"> 947607701</t>
  </si>
  <si>
    <t xml:space="preserve">          CM17/04-SJ</t>
  </si>
  <si>
    <t>VENDA DE 233.334 SCS DE SOJA A US$ 16,85</t>
  </si>
  <si>
    <t xml:space="preserve"> 947608501</t>
  </si>
  <si>
    <t>IMPOSTOS REF VENDA 233.334 SCS A US$ 16,85</t>
  </si>
  <si>
    <t xml:space="preserve"> 949789301</t>
  </si>
  <si>
    <t>VENDA DE 333.334 SCS A US$ 17,00</t>
  </si>
  <si>
    <t xml:space="preserve"> 938929301</t>
  </si>
  <si>
    <t xml:space="preserve"> 964930501</t>
  </si>
  <si>
    <t xml:space="preserve"> 960481201</t>
  </si>
  <si>
    <t>ADTO EUCAL</t>
  </si>
  <si>
    <t>ADTO REF. COMPRA DE LENHA DE EUCALIPTO - COMPRADO PELO VOLNEI E AUT. POR SOUZA - AGUARDANDO NF.</t>
  </si>
  <si>
    <t xml:space="preserve"> 938488001</t>
  </si>
  <si>
    <t>RADIOS LUA</t>
  </si>
  <si>
    <t>ADTO REF. 2 KIT RÁDIOS PARA FAZ. SAUDADES - SOLIC. POR LUAN CONF. E-MAIL 01/04</t>
  </si>
  <si>
    <t xml:space="preserve"> 956493901</t>
  </si>
  <si>
    <t xml:space="preserve"> 981198201</t>
  </si>
  <si>
    <t>TAMA BRASIL INDUSTRIA DE SOLUCOES EM EMBALAGENS AG</t>
  </si>
  <si>
    <t xml:space="preserve">  20722016</t>
  </si>
  <si>
    <t>ADTO REF. PEDIDO 20722016 - 14.904 RMW USD 50,50 - DESCONTO USD 59.616,00.</t>
  </si>
  <si>
    <t xml:space="preserve"> 965124201</t>
  </si>
  <si>
    <t xml:space="preserve">               27169</t>
  </si>
  <si>
    <t>VENDA  DE SUCATA DE PLASTICO A CIAGRAM</t>
  </si>
  <si>
    <t xml:space="preserve"> 993936801</t>
  </si>
  <si>
    <t>MARIA GRACINEIDE DA SILVA ALENCAR</t>
  </si>
  <si>
    <t>483</t>
  </si>
  <si>
    <t xml:space="preserve"> 941015501</t>
  </si>
  <si>
    <t>PGTO FINAL REVISAO 02010-02/ANAC</t>
  </si>
  <si>
    <t xml:space="preserve"> 972212201</t>
  </si>
  <si>
    <t xml:space="preserve">                 537</t>
  </si>
  <si>
    <t>VENDA QUIRERA DE ARROZ</t>
  </si>
  <si>
    <t xml:space="preserve"> 993921001</t>
  </si>
  <si>
    <t>441</t>
  </si>
  <si>
    <t xml:space="preserve"> 984748701</t>
  </si>
  <si>
    <t xml:space="preserve">               20340</t>
  </si>
  <si>
    <t xml:space="preserve"> 998405101</t>
  </si>
  <si>
    <t xml:space="preserve">               21741</t>
  </si>
  <si>
    <t>FAZ. JK</t>
  </si>
  <si>
    <t xml:space="preserve"> 998430201</t>
  </si>
  <si>
    <t xml:space="preserve">               56640</t>
  </si>
  <si>
    <t xml:space="preserve"> 998494001</t>
  </si>
  <si>
    <t xml:space="preserve">                1164</t>
  </si>
  <si>
    <t xml:space="preserve"> 998485001</t>
  </si>
  <si>
    <t xml:space="preserve">              115062</t>
  </si>
  <si>
    <t xml:space="preserve"> 998361101</t>
  </si>
  <si>
    <t xml:space="preserve">              243766</t>
  </si>
  <si>
    <t xml:space="preserve"> 998398501</t>
  </si>
  <si>
    <t>RONDOMAX DISTRIBUIDORA DE LUBRIF. E ADITIV. LTDA</t>
  </si>
  <si>
    <t xml:space="preserve">                1236</t>
  </si>
  <si>
    <t xml:space="preserve"> 998418101</t>
  </si>
  <si>
    <t xml:space="preserve">                1235</t>
  </si>
  <si>
    <t xml:space="preserve"> 998421001</t>
  </si>
  <si>
    <t xml:space="preserve">               39924</t>
  </si>
  <si>
    <t xml:space="preserve"> 998500101</t>
  </si>
  <si>
    <t xml:space="preserve">                1265</t>
  </si>
  <si>
    <t xml:space="preserve"> 998499801</t>
  </si>
  <si>
    <t xml:space="preserve">                4504</t>
  </si>
  <si>
    <t xml:space="preserve"> 998553201</t>
  </si>
  <si>
    <t>1469</t>
  </si>
  <si>
    <t>SEMENTEIRAS</t>
  </si>
  <si>
    <t xml:space="preserve"> 998511901</t>
  </si>
  <si>
    <t xml:space="preserve"> 998493401</t>
  </si>
  <si>
    <t xml:space="preserve">                1163</t>
  </si>
  <si>
    <t xml:space="preserve"> 998529801</t>
  </si>
  <si>
    <t>IRRIGAFERTIL COMERCIO E REPRESENTACAO LTDA - EPP</t>
  </si>
  <si>
    <t xml:space="preserve">     93324</t>
  </si>
  <si>
    <t>ENTRADA COMPRA CANHOES PARA IRRIGACAO</t>
  </si>
  <si>
    <t xml:space="preserve"> 998477601</t>
  </si>
  <si>
    <t xml:space="preserve">               21182</t>
  </si>
  <si>
    <t xml:space="preserve">COMBUSTIVEL </t>
  </si>
  <si>
    <t xml:space="preserve"> 998365001</t>
  </si>
  <si>
    <t xml:space="preserve">              243164</t>
  </si>
  <si>
    <t>PÇ COLHETADEIRA ALGODAO</t>
  </si>
  <si>
    <t xml:space="preserve"> 998348701</t>
  </si>
  <si>
    <t xml:space="preserve">              115147</t>
  </si>
  <si>
    <t xml:space="preserve"> 998414201</t>
  </si>
  <si>
    <t xml:space="preserve">              162603</t>
  </si>
  <si>
    <t xml:space="preserve"> 998415301</t>
  </si>
  <si>
    <t xml:space="preserve"> 998431801</t>
  </si>
  <si>
    <t xml:space="preserve">              162844</t>
  </si>
  <si>
    <t xml:space="preserve"> 998369001</t>
  </si>
  <si>
    <t xml:space="preserve">              114739</t>
  </si>
  <si>
    <t xml:space="preserve"> 998427901</t>
  </si>
  <si>
    <t xml:space="preserve">                7838</t>
  </si>
  <si>
    <t xml:space="preserve"> 998424501</t>
  </si>
  <si>
    <t xml:space="preserve">                1266</t>
  </si>
  <si>
    <t xml:space="preserve"> 998431601</t>
  </si>
  <si>
    <t xml:space="preserve"> 998496601</t>
  </si>
  <si>
    <t xml:space="preserve"> 998345401</t>
  </si>
  <si>
    <t>ADT 06-201</t>
  </si>
  <si>
    <t xml:space="preserve"> 998346901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</si>
</sst>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.00_ ;\-#,##0.00&quot; &quot;"/>
    <numFmt numFmtId="165" formatCode="#,##0.00_ ;\-#,##0.00\ "/>
    <numFmt numFmtId="166" formatCode="dddd&quot; &quot;\-&quot; &quot;dd/mmm/yyyy"/>
    <numFmt numFmtId="167" formatCode="_-[$$-409]* #,##0.00_ ;_-[$$-409]* \-#,##0.00\ ;_-[$$-409]* &quot;-&quot;??_ ;_-@_ "/>
    <numFmt numFmtId="168" formatCode="_-[$R$-416]\ * #,##0.00_-;\-[$R$-416]\ * #,##0.00_-;_-[$R$-416]\ * &quot;-&quot;??_-;_-@_-"/>
    <numFmt numFmtId="169" formatCode="_-* #,##0_-;\-* #,##0_-;_-* &quot;-&quot;??_-;_-@_-"/>
    <numFmt numFmtId="170" formatCode="_-* #,##0_-;* \(#,##0\)_-;_-* &quot;-&quot;??_-;_-@_-"/>
  </numFmts>
  <fonts count="28">
    <font>
      <sz val="12"/>
      <color theme="1"/>
      <name val="Myriad Pro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Myriad Pro"/>
      <family val="2"/>
    </font>
    <font>
      <b/>
      <sz val="12"/>
      <color theme="0"/>
      <name val="Myriad Pro"/>
      <family val="2"/>
    </font>
    <font>
      <sz val="12"/>
      <color theme="1"/>
      <name val="Kuro"/>
      <family val="3"/>
    </font>
    <font>
      <b/>
      <sz val="22"/>
      <color theme="1"/>
      <name val="Kuro"/>
      <family val="3"/>
    </font>
    <font>
      <sz val="12"/>
      <color rgb="FFFF0000"/>
      <name val="Kuro"/>
      <family val="3"/>
    </font>
    <font>
      <b/>
      <sz val="14"/>
      <color theme="1"/>
      <name val="Kuro"/>
      <family val="3"/>
    </font>
    <font>
      <b/>
      <sz val="12"/>
      <color theme="1"/>
      <name val="Kuro"/>
      <family val="3"/>
    </font>
    <font>
      <sz val="8"/>
      <color theme="0"/>
      <name val="Kuro"/>
      <family val="3"/>
    </font>
    <font>
      <sz val="12"/>
      <name val="Kuro"/>
      <family val="3"/>
    </font>
    <font>
      <sz val="8"/>
      <color theme="0" tint="-4.9989318521683403E-2"/>
      <name val="Kuro"/>
      <family val="3"/>
    </font>
    <font>
      <b/>
      <sz val="12"/>
      <color theme="0"/>
      <name val="Kuro"/>
      <family val="3"/>
    </font>
    <font>
      <b/>
      <sz val="12"/>
      <color theme="0" tint="-4.9989318521683403E-2"/>
      <name val="Kuro"/>
      <family val="3"/>
    </font>
    <font>
      <b/>
      <sz val="12"/>
      <name val="Kuro"/>
      <family val="3"/>
    </font>
    <font>
      <b/>
      <i/>
      <u/>
      <sz val="12"/>
      <name val="Kuro"/>
      <family val="3"/>
    </font>
    <font>
      <b/>
      <i/>
      <u/>
      <sz val="12"/>
      <color theme="1"/>
      <name val="Kuro"/>
      <family val="3"/>
    </font>
    <font>
      <b/>
      <sz val="12"/>
      <color rgb="FFFF0000"/>
      <name val="Kuro"/>
      <family val="3"/>
    </font>
    <font>
      <b/>
      <sz val="10"/>
      <name val="Kuro"/>
      <family val="3"/>
    </font>
    <font>
      <sz val="10"/>
      <color theme="1"/>
      <name val="Kuro"/>
      <family val="3"/>
    </font>
    <font>
      <sz val="10"/>
      <name val="Kuro"/>
      <family val="3"/>
    </font>
    <font>
      <b/>
      <sz val="10"/>
      <color theme="1"/>
      <name val="Kuro"/>
      <family val="3"/>
    </font>
    <font>
      <b/>
      <sz val="10"/>
      <color theme="0"/>
      <name val="Kuro"/>
      <family val="3"/>
    </font>
    <font>
      <b/>
      <sz val="10"/>
      <color theme="0" tint="-4.9989318521683403E-2"/>
      <name val="Kuro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444"/>
        <bgColor indexed="64"/>
      </patternFill>
    </fill>
    <fill>
      <patternFill patternType="solid">
        <fgColor rgb="FF0042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12"/>
    <xf numFmtId="0" fontId="3" fillId="0" borderId="0" xfId="12" applyFont="1" applyAlignment="1">
      <alignment horizontal="left"/>
    </xf>
    <xf numFmtId="165" fontId="1" fillId="0" borderId="0" xfId="12" applyNumberFormat="1"/>
    <xf numFmtId="165" fontId="5" fillId="0" borderId="0" xfId="4" applyNumberFormat="1" applyFont="1"/>
    <xf numFmtId="0" fontId="4" fillId="3" borderId="0" xfId="12" applyFont="1" applyFill="1" applyAlignment="1">
      <alignment horizontal="left" vertical="center"/>
    </xf>
    <xf numFmtId="0" fontId="4" fillId="3" borderId="0" xfId="12" applyFont="1" applyFill="1" applyAlignment="1">
      <alignment horizontal="center" vertical="center"/>
    </xf>
    <xf numFmtId="22" fontId="0" fillId="0" borderId="0" xfId="0" applyNumberFormat="1"/>
    <xf numFmtId="43" fontId="0" fillId="0" borderId="0" xfId="13" applyFont="1"/>
    <xf numFmtId="0" fontId="0" fillId="6" borderId="0" xfId="0" applyFill="1" applyBorder="1"/>
    <xf numFmtId="0" fontId="0" fillId="0" borderId="14" xfId="0" applyFont="1" applyBorder="1"/>
    <xf numFmtId="0" fontId="0" fillId="9" borderId="14" xfId="0" applyFont="1" applyFill="1" applyBorder="1"/>
    <xf numFmtId="0" fontId="7" fillId="10" borderId="14" xfId="0" applyFont="1" applyFill="1" applyBorder="1"/>
    <xf numFmtId="0" fontId="8" fillId="0" borderId="0" xfId="0" applyFont="1" applyFill="1"/>
    <xf numFmtId="0" fontId="9" fillId="0" borderId="1" xfId="1" applyFont="1" applyFill="1" applyBorder="1" applyAlignment="1">
      <alignment horizontal="left"/>
    </xf>
    <xf numFmtId="0" fontId="8" fillId="0" borderId="1" xfId="1" applyFont="1" applyBorder="1"/>
    <xf numFmtId="167" fontId="8" fillId="0" borderId="1" xfId="1" applyNumberFormat="1" applyFont="1" applyBorder="1"/>
    <xf numFmtId="168" fontId="10" fillId="0" borderId="1" xfId="1" applyNumberFormat="1" applyFont="1" applyBorder="1"/>
    <xf numFmtId="0" fontId="10" fillId="6" borderId="1" xfId="1" applyFont="1" applyFill="1" applyBorder="1"/>
    <xf numFmtId="167" fontId="10" fillId="0" borderId="1" xfId="1" applyNumberFormat="1" applyFont="1" applyBorder="1"/>
    <xf numFmtId="168" fontId="10" fillId="0" borderId="0" xfId="1" applyNumberFormat="1" applyFont="1" applyBorder="1"/>
    <xf numFmtId="0" fontId="10" fillId="0" borderId="0" xfId="1" applyFont="1" applyFill="1"/>
    <xf numFmtId="0" fontId="11" fillId="0" borderId="3" xfId="1" applyFont="1" applyFill="1" applyBorder="1" applyAlignment="1">
      <alignment horizontal="left"/>
    </xf>
    <xf numFmtId="0" fontId="8" fillId="0" borderId="3" xfId="1" applyFont="1" applyBorder="1"/>
    <xf numFmtId="167" fontId="8" fillId="0" borderId="3" xfId="1" applyNumberFormat="1" applyFont="1" applyBorder="1"/>
    <xf numFmtId="168" fontId="10" fillId="0" borderId="3" xfId="1" applyNumberFormat="1" applyFont="1" applyBorder="1"/>
    <xf numFmtId="0" fontId="10" fillId="6" borderId="3" xfId="1" applyFont="1" applyFill="1" applyBorder="1"/>
    <xf numFmtId="167" fontId="10" fillId="0" borderId="3" xfId="1" applyNumberFormat="1" applyFont="1" applyBorder="1"/>
    <xf numFmtId="0" fontId="8" fillId="0" borderId="0" xfId="0" applyFont="1" applyFill="1" applyBorder="1"/>
    <xf numFmtId="0" fontId="10" fillId="0" borderId="0" xfId="1" applyFont="1" applyFill="1" applyBorder="1"/>
    <xf numFmtId="14" fontId="13" fillId="0" borderId="0" xfId="1" applyNumberFormat="1" applyFont="1" applyFill="1" applyBorder="1"/>
    <xf numFmtId="0" fontId="12" fillId="0" borderId="4" xfId="1" applyFont="1" applyFill="1" applyBorder="1" applyAlignment="1">
      <alignment horizontal="left"/>
    </xf>
    <xf numFmtId="0" fontId="8" fillId="0" borderId="4" xfId="1" applyFont="1" applyBorder="1"/>
    <xf numFmtId="167" fontId="8" fillId="0" borderId="4" xfId="1" applyNumberFormat="1" applyFont="1" applyBorder="1"/>
    <xf numFmtId="168" fontId="10" fillId="0" borderId="4" xfId="1" applyNumberFormat="1" applyFont="1" applyBorder="1"/>
    <xf numFmtId="0" fontId="10" fillId="6" borderId="4" xfId="1" applyFont="1" applyFill="1" applyBorder="1"/>
    <xf numFmtId="167" fontId="10" fillId="0" borderId="4" xfId="1" applyNumberFormat="1" applyFont="1" applyFill="1" applyBorder="1"/>
    <xf numFmtId="168" fontId="10" fillId="0" borderId="4" xfId="1" applyNumberFormat="1" applyFont="1" applyFill="1" applyBorder="1"/>
    <xf numFmtId="167" fontId="10" fillId="0" borderId="4" xfId="1" applyNumberFormat="1" applyFont="1" applyBorder="1"/>
    <xf numFmtId="167" fontId="14" fillId="0" borderId="1" xfId="1" applyNumberFormat="1" applyFont="1" applyFill="1" applyBorder="1"/>
    <xf numFmtId="168" fontId="10" fillId="0" borderId="1" xfId="1" applyNumberFormat="1" applyFont="1" applyFill="1" applyBorder="1"/>
    <xf numFmtId="164" fontId="10" fillId="6" borderId="1" xfId="1" applyNumberFormat="1" applyFont="1" applyFill="1" applyBorder="1"/>
    <xf numFmtId="167" fontId="15" fillId="0" borderId="1" xfId="1" applyNumberFormat="1" applyFont="1" applyFill="1" applyBorder="1"/>
    <xf numFmtId="168" fontId="15" fillId="0" borderId="1" xfId="1" applyNumberFormat="1" applyFont="1" applyFill="1" applyBorder="1"/>
    <xf numFmtId="167" fontId="10" fillId="0" borderId="1" xfId="1" applyNumberFormat="1" applyFont="1" applyFill="1" applyBorder="1"/>
    <xf numFmtId="49" fontId="17" fillId="6" borderId="10" xfId="1" applyNumberFormat="1" applyFont="1" applyFill="1" applyBorder="1" applyAlignment="1">
      <alignment horizontal="center" vertical="center"/>
    </xf>
    <xf numFmtId="0" fontId="17" fillId="6" borderId="10" xfId="1" applyFont="1" applyFill="1" applyBorder="1" applyAlignment="1">
      <alignment horizontal="center" vertical="center"/>
    </xf>
    <xf numFmtId="49" fontId="17" fillId="6" borderId="11" xfId="1" applyNumberFormat="1" applyFont="1" applyFill="1" applyBorder="1" applyAlignment="1">
      <alignment horizontal="center" vertical="center"/>
    </xf>
    <xf numFmtId="0" fontId="17" fillId="6" borderId="11" xfId="1" applyFont="1" applyFill="1" applyBorder="1" applyAlignment="1">
      <alignment horizontal="center" vertical="center"/>
    </xf>
    <xf numFmtId="0" fontId="8" fillId="0" borderId="0" xfId="1" applyFont="1" applyFill="1"/>
    <xf numFmtId="167" fontId="17" fillId="4" borderId="1" xfId="1" applyNumberFormat="1" applyFont="1" applyFill="1" applyBorder="1" applyAlignment="1">
      <alignment horizontal="center" vertical="center"/>
    </xf>
    <xf numFmtId="168" fontId="17" fillId="4" borderId="1" xfId="1" applyNumberFormat="1" applyFont="1" applyFill="1" applyBorder="1" applyAlignment="1">
      <alignment horizontal="center" vertical="center"/>
    </xf>
    <xf numFmtId="49" fontId="17" fillId="6" borderId="1" xfId="1" applyNumberFormat="1" applyFont="1" applyFill="1" applyBorder="1" applyAlignment="1">
      <alignment horizontal="center" vertical="center"/>
    </xf>
    <xf numFmtId="167" fontId="17" fillId="5" borderId="1" xfId="1" applyNumberFormat="1" applyFont="1" applyFill="1" applyBorder="1" applyAlignment="1">
      <alignment horizontal="center" vertical="center"/>
    </xf>
    <xf numFmtId="168" fontId="17" fillId="5" borderId="1" xfId="1" applyNumberFormat="1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168" fontId="17" fillId="5" borderId="2" xfId="1" applyNumberFormat="1" applyFont="1" applyFill="1" applyBorder="1" applyAlignment="1">
      <alignment horizontal="center" vertical="center"/>
    </xf>
    <xf numFmtId="168" fontId="8" fillId="0" borderId="1" xfId="1" applyNumberFormat="1" applyFont="1" applyBorder="1"/>
    <xf numFmtId="0" fontId="8" fillId="6" borderId="1" xfId="1" applyFont="1" applyFill="1" applyBorder="1"/>
    <xf numFmtId="168" fontId="8" fillId="0" borderId="0" xfId="1" applyNumberFormat="1" applyFont="1" applyBorder="1"/>
    <xf numFmtId="169" fontId="16" fillId="3" borderId="1" xfId="13" applyNumberFormat="1" applyFont="1" applyFill="1" applyBorder="1" applyAlignment="1">
      <alignment horizontal="left" vertical="center"/>
    </xf>
    <xf numFmtId="170" fontId="16" fillId="3" borderId="1" xfId="13" applyNumberFormat="1" applyFont="1" applyFill="1" applyBorder="1" applyAlignment="1">
      <alignment vertical="center"/>
    </xf>
    <xf numFmtId="170" fontId="16" fillId="6" borderId="1" xfId="13" applyNumberFormat="1" applyFont="1" applyFill="1" applyBorder="1" applyAlignment="1">
      <alignment vertical="center"/>
    </xf>
    <xf numFmtId="0" fontId="12" fillId="0" borderId="0" xfId="0" applyFont="1" applyFill="1"/>
    <xf numFmtId="169" fontId="18" fillId="8" borderId="1" xfId="13" applyNumberFormat="1" applyFont="1" applyFill="1" applyBorder="1" applyAlignment="1">
      <alignment horizontal="left"/>
    </xf>
    <xf numFmtId="170" fontId="18" fillId="8" borderId="1" xfId="13" applyNumberFormat="1" applyFont="1" applyFill="1" applyBorder="1"/>
    <xf numFmtId="170" fontId="18" fillId="6" borderId="1" xfId="13" applyNumberFormat="1" applyFont="1" applyFill="1" applyBorder="1"/>
    <xf numFmtId="0" fontId="12" fillId="0" borderId="0" xfId="1" applyFont="1" applyFill="1"/>
    <xf numFmtId="170" fontId="14" fillId="0" borderId="1" xfId="13" applyNumberFormat="1" applyFont="1" applyFill="1" applyBorder="1"/>
    <xf numFmtId="170" fontId="14" fillId="6" borderId="1" xfId="13" applyNumberFormat="1" applyFont="1" applyFill="1" applyBorder="1"/>
    <xf numFmtId="169" fontId="8" fillId="0" borderId="1" xfId="13" applyNumberFormat="1" applyFont="1" applyFill="1" applyBorder="1" applyAlignment="1">
      <alignment horizontal="left"/>
    </xf>
    <xf numFmtId="169" fontId="14" fillId="0" borderId="13" xfId="13" applyNumberFormat="1" applyFont="1" applyFill="1" applyBorder="1"/>
    <xf numFmtId="169" fontId="14" fillId="0" borderId="1" xfId="13" applyNumberFormat="1" applyFont="1" applyFill="1" applyBorder="1" applyAlignment="1">
      <alignment horizontal="left"/>
    </xf>
    <xf numFmtId="169" fontId="8" fillId="0" borderId="1" xfId="13" applyNumberFormat="1" applyFont="1" applyBorder="1"/>
    <xf numFmtId="170" fontId="14" fillId="0" borderId="0" xfId="13" applyNumberFormat="1" applyFont="1" applyFill="1" applyBorder="1"/>
    <xf numFmtId="170" fontId="18" fillId="0" borderId="1" xfId="13" applyNumberFormat="1" applyFont="1" applyFill="1" applyBorder="1"/>
    <xf numFmtId="170" fontId="18" fillId="0" borderId="0" xfId="13" applyNumberFormat="1" applyFont="1" applyFill="1" applyBorder="1"/>
    <xf numFmtId="169" fontId="16" fillId="4" borderId="1" xfId="13" applyNumberFormat="1" applyFont="1" applyFill="1" applyBorder="1" applyAlignment="1">
      <alignment horizontal="left" vertical="center"/>
    </xf>
    <xf numFmtId="170" fontId="16" fillId="4" borderId="1" xfId="13" applyNumberFormat="1" applyFont="1" applyFill="1" applyBorder="1" applyAlignment="1">
      <alignment vertical="center"/>
    </xf>
    <xf numFmtId="170" fontId="8" fillId="0" borderId="1" xfId="13" applyNumberFormat="1" applyFont="1" applyBorder="1"/>
    <xf numFmtId="170" fontId="8" fillId="6" borderId="1" xfId="13" applyNumberFormat="1" applyFont="1" applyFill="1" applyBorder="1"/>
    <xf numFmtId="169" fontId="19" fillId="2" borderId="1" xfId="13" applyNumberFormat="1" applyFont="1" applyFill="1" applyBorder="1" applyAlignment="1">
      <alignment horizontal="left"/>
    </xf>
    <xf numFmtId="170" fontId="19" fillId="2" borderId="1" xfId="13" applyNumberFormat="1" applyFont="1" applyFill="1" applyBorder="1"/>
    <xf numFmtId="170" fontId="19" fillId="6" borderId="1" xfId="13" applyNumberFormat="1" applyFont="1" applyFill="1" applyBorder="1"/>
    <xf numFmtId="169" fontId="8" fillId="0" borderId="1" xfId="13" applyNumberFormat="1" applyFont="1" applyBorder="1" applyAlignment="1">
      <alignment horizontal="left"/>
    </xf>
    <xf numFmtId="0" fontId="20" fillId="0" borderId="0" xfId="0" applyFont="1" applyFill="1"/>
    <xf numFmtId="0" fontId="8" fillId="6" borderId="0" xfId="0" applyFont="1" applyFill="1"/>
    <xf numFmtId="0" fontId="21" fillId="0" borderId="1" xfId="1" applyFont="1" applyFill="1" applyBorder="1" applyAlignment="1">
      <alignment horizontal="left"/>
    </xf>
    <xf numFmtId="166" fontId="21" fillId="0" borderId="1" xfId="1" applyNumberFormat="1" applyFont="1" applyFill="1" applyBorder="1" applyAlignment="1">
      <alignment horizontal="left"/>
    </xf>
    <xf numFmtId="167" fontId="8" fillId="0" borderId="4" xfId="0" applyNumberFormat="1" applyFont="1" applyBorder="1"/>
    <xf numFmtId="168" fontId="8" fillId="0" borderId="4" xfId="0" applyNumberFormat="1" applyFont="1" applyBorder="1"/>
    <xf numFmtId="0" fontId="8" fillId="6" borderId="1" xfId="0" applyFont="1" applyFill="1" applyBorder="1"/>
    <xf numFmtId="167" fontId="8" fillId="0" borderId="1" xfId="0" applyNumberFormat="1" applyFont="1" applyBorder="1"/>
    <xf numFmtId="168" fontId="8" fillId="0" borderId="1" xfId="0" applyNumberFormat="1" applyFont="1" applyBorder="1"/>
    <xf numFmtId="168" fontId="8" fillId="0" borderId="0" xfId="0" applyNumberFormat="1" applyFont="1" applyBorder="1"/>
    <xf numFmtId="0" fontId="8" fillId="0" borderId="1" xfId="0" applyFont="1" applyBorder="1"/>
    <xf numFmtId="0" fontId="12" fillId="0" borderId="0" xfId="1" applyFont="1" applyFill="1" applyBorder="1" applyAlignment="1">
      <alignment horizontal="left"/>
    </xf>
    <xf numFmtId="0" fontId="8" fillId="0" borderId="0" xfId="1" applyFont="1" applyBorder="1"/>
    <xf numFmtId="167" fontId="8" fillId="0" borderId="0" xfId="1" applyNumberFormat="1" applyFont="1" applyBorder="1"/>
    <xf numFmtId="0" fontId="10" fillId="6" borderId="0" xfId="1" applyFont="1" applyFill="1" applyBorder="1"/>
    <xf numFmtId="167" fontId="10" fillId="0" borderId="0" xfId="1" applyNumberFormat="1" applyFont="1" applyBorder="1"/>
    <xf numFmtId="168" fontId="13" fillId="0" borderId="0" xfId="1" applyNumberFormat="1" applyFont="1" applyFill="1" applyBorder="1"/>
    <xf numFmtId="0" fontId="11" fillId="0" borderId="1" xfId="1" applyFont="1" applyBorder="1" applyAlignment="1"/>
    <xf numFmtId="169" fontId="22" fillId="8" borderId="1" xfId="13" applyNumberFormat="1" applyFont="1" applyFill="1" applyBorder="1" applyAlignment="1">
      <alignment horizontal="left"/>
    </xf>
    <xf numFmtId="170" fontId="22" fillId="8" borderId="1" xfId="13" applyNumberFormat="1" applyFont="1" applyFill="1" applyBorder="1"/>
    <xf numFmtId="170" fontId="22" fillId="6" borderId="1" xfId="13" applyNumberFormat="1" applyFont="1" applyFill="1" applyBorder="1"/>
    <xf numFmtId="169" fontId="23" fillId="0" borderId="1" xfId="13" applyNumberFormat="1" applyFont="1" applyFill="1" applyBorder="1"/>
    <xf numFmtId="170" fontId="24" fillId="0" borderId="1" xfId="13" applyNumberFormat="1" applyFont="1" applyFill="1" applyBorder="1"/>
    <xf numFmtId="170" fontId="24" fillId="6" borderId="1" xfId="13" applyNumberFormat="1" applyFont="1" applyFill="1" applyBorder="1"/>
    <xf numFmtId="169" fontId="25" fillId="8" borderId="1" xfId="13" applyNumberFormat="1" applyFont="1" applyFill="1" applyBorder="1"/>
    <xf numFmtId="169" fontId="23" fillId="0" borderId="1" xfId="13" applyNumberFormat="1" applyFont="1" applyFill="1" applyBorder="1" applyAlignment="1">
      <alignment horizontal="left"/>
    </xf>
    <xf numFmtId="169" fontId="22" fillId="8" borderId="1" xfId="13" applyNumberFormat="1" applyFont="1" applyFill="1" applyBorder="1"/>
    <xf numFmtId="169" fontId="23" fillId="6" borderId="1" xfId="13" applyNumberFormat="1" applyFont="1" applyFill="1" applyBorder="1"/>
    <xf numFmtId="169" fontId="23" fillId="0" borderId="1" xfId="13" applyNumberFormat="1" applyFont="1" applyBorder="1"/>
    <xf numFmtId="169" fontId="25" fillId="0" borderId="1" xfId="13" applyNumberFormat="1" applyFont="1" applyFill="1" applyBorder="1" applyAlignment="1">
      <alignment horizontal="left"/>
    </xf>
    <xf numFmtId="170" fontId="22" fillId="0" borderId="1" xfId="13" applyNumberFormat="1" applyFont="1" applyFill="1" applyBorder="1"/>
    <xf numFmtId="170" fontId="22" fillId="0" borderId="0" xfId="13" applyNumberFormat="1" applyFont="1" applyFill="1" applyBorder="1"/>
    <xf numFmtId="169" fontId="25" fillId="8" borderId="1" xfId="13" applyNumberFormat="1" applyFont="1" applyFill="1" applyBorder="1" applyAlignment="1">
      <alignment horizontal="left"/>
    </xf>
    <xf numFmtId="169" fontId="25" fillId="0" borderId="3" xfId="13" applyNumberFormat="1" applyFont="1" applyFill="1" applyBorder="1" applyAlignment="1">
      <alignment horizontal="left"/>
    </xf>
    <xf numFmtId="169" fontId="25" fillId="0" borderId="2" xfId="13" applyNumberFormat="1" applyFont="1" applyFill="1" applyBorder="1" applyAlignment="1">
      <alignment horizontal="left"/>
    </xf>
    <xf numFmtId="0" fontId="23" fillId="7" borderId="0" xfId="0" applyFont="1" applyFill="1" applyBorder="1"/>
    <xf numFmtId="170" fontId="24" fillId="0" borderId="12" xfId="13" applyNumberFormat="1" applyFont="1" applyFill="1" applyBorder="1"/>
    <xf numFmtId="169" fontId="25" fillId="0" borderId="4" xfId="13" applyNumberFormat="1" applyFont="1" applyFill="1" applyBorder="1" applyAlignment="1">
      <alignment horizontal="left"/>
    </xf>
    <xf numFmtId="0" fontId="23" fillId="6" borderId="0" xfId="0" applyFont="1" applyFill="1" applyBorder="1"/>
    <xf numFmtId="0" fontId="23" fillId="6" borderId="0" xfId="0" applyFont="1" applyFill="1"/>
    <xf numFmtId="170" fontId="24" fillId="0" borderId="3" xfId="13" applyNumberFormat="1" applyFont="1" applyFill="1" applyBorder="1"/>
    <xf numFmtId="170" fontId="24" fillId="0" borderId="0" xfId="13" applyNumberFormat="1" applyFont="1" applyFill="1" applyBorder="1"/>
    <xf numFmtId="169" fontId="26" fillId="4" borderId="1" xfId="13" applyNumberFormat="1" applyFont="1" applyFill="1" applyBorder="1" applyAlignment="1">
      <alignment horizontal="left" vertical="center"/>
    </xf>
    <xf numFmtId="169" fontId="26" fillId="4" borderId="2" xfId="13" applyNumberFormat="1" applyFont="1" applyFill="1" applyBorder="1" applyAlignment="1">
      <alignment horizontal="left" vertical="center"/>
    </xf>
    <xf numFmtId="170" fontId="27" fillId="4" borderId="1" xfId="13" applyNumberFormat="1" applyFont="1" applyFill="1" applyBorder="1"/>
    <xf numFmtId="170" fontId="26" fillId="6" borderId="12" xfId="13" applyNumberFormat="1" applyFont="1" applyFill="1" applyBorder="1" applyAlignment="1">
      <alignment vertical="center"/>
    </xf>
    <xf numFmtId="170" fontId="26" fillId="6" borderId="1" xfId="13" applyNumberFormat="1" applyFont="1" applyFill="1" applyBorder="1" applyAlignment="1">
      <alignment vertical="center"/>
    </xf>
    <xf numFmtId="169" fontId="23" fillId="0" borderId="2" xfId="13" applyNumberFormat="1" applyFont="1" applyBorder="1"/>
    <xf numFmtId="170" fontId="24" fillId="6" borderId="12" xfId="13" applyNumberFormat="1" applyFont="1" applyFill="1" applyBorder="1"/>
    <xf numFmtId="169" fontId="26" fillId="6" borderId="1" xfId="13" applyNumberFormat="1" applyFont="1" applyFill="1" applyBorder="1" applyAlignment="1">
      <alignment horizontal="left" vertical="center"/>
    </xf>
    <xf numFmtId="169" fontId="26" fillId="6" borderId="2" xfId="13" applyNumberFormat="1" applyFont="1" applyFill="1" applyBorder="1" applyAlignment="1">
      <alignment horizontal="left" vertical="center"/>
    </xf>
    <xf numFmtId="170" fontId="27" fillId="6" borderId="1" xfId="13" applyNumberFormat="1" applyFont="1" applyFill="1" applyBorder="1"/>
    <xf numFmtId="170" fontId="26" fillId="4" borderId="1" xfId="13" applyNumberFormat="1" applyFont="1" applyFill="1" applyBorder="1" applyAlignment="1">
      <alignment vertical="center"/>
    </xf>
    <xf numFmtId="49" fontId="16" fillId="4" borderId="3" xfId="1" applyNumberFormat="1" applyFont="1" applyFill="1" applyBorder="1" applyAlignment="1">
      <alignment horizontal="center" vertical="center"/>
    </xf>
    <xf numFmtId="49" fontId="16" fillId="4" borderId="5" xfId="1" applyNumberFormat="1" applyFont="1" applyFill="1" applyBorder="1" applyAlignment="1">
      <alignment horizontal="center" vertical="center"/>
    </xf>
    <xf numFmtId="49" fontId="16" fillId="4" borderId="4" xfId="1" applyNumberFormat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/>
    </xf>
    <xf numFmtId="0" fontId="17" fillId="5" borderId="8" xfId="1" applyFont="1" applyFill="1" applyBorder="1" applyAlignment="1">
      <alignment horizontal="center" vertical="center"/>
    </xf>
    <xf numFmtId="0" fontId="17" fillId="5" borderId="9" xfId="1" applyFont="1" applyFill="1" applyBorder="1" applyAlignment="1">
      <alignment horizontal="center" vertical="center"/>
    </xf>
    <xf numFmtId="49" fontId="17" fillId="4" borderId="6" xfId="1" applyNumberFormat="1" applyFont="1" applyFill="1" applyBorder="1" applyAlignment="1">
      <alignment horizontal="center" vertical="center"/>
    </xf>
    <xf numFmtId="49" fontId="17" fillId="4" borderId="7" xfId="1" applyNumberFormat="1" applyFont="1" applyFill="1" applyBorder="1" applyAlignment="1">
      <alignment horizontal="center" vertical="center"/>
    </xf>
    <xf numFmtId="49" fontId="17" fillId="4" borderId="8" xfId="1" applyNumberFormat="1" applyFont="1" applyFill="1" applyBorder="1" applyAlignment="1">
      <alignment horizontal="center" vertical="center"/>
    </xf>
    <xf numFmtId="49" fontId="17" fillId="4" borderId="9" xfId="1" applyNumberFormat="1" applyFont="1" applyFill="1" applyBorder="1" applyAlignment="1">
      <alignment horizontal="center" vertical="center"/>
    </xf>
    <xf numFmtId="0" fontId="17" fillId="5" borderId="10" xfId="1" applyFont="1" applyFill="1" applyBorder="1" applyAlignment="1">
      <alignment horizontal="center" vertical="center"/>
    </xf>
    <xf numFmtId="0" fontId="17" fillId="5" borderId="1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</cellXfs>
  <cellStyles count="14">
    <cellStyle name="Normal" xfId="0" builtinId="0"/>
    <cellStyle name="Normal 2" xfId="2"/>
    <cellStyle name="Normal 2 2" xfId="12"/>
    <cellStyle name="Normal 3" xfId="3"/>
    <cellStyle name="Normal 4" xfId="5"/>
    <cellStyle name="Normal 5" xfId="6"/>
    <cellStyle name="Normal 6" xfId="7"/>
    <cellStyle name="Normal 7" xfId="9"/>
    <cellStyle name="Normal 8" xfId="10"/>
    <cellStyle name="Normal 9" xfId="1"/>
    <cellStyle name="Vírgula" xfId="13" builtinId="3"/>
    <cellStyle name="Vírgula 2" xfId="8"/>
    <cellStyle name="Vírgula 3" xfId="11"/>
    <cellStyle name="Vírgula 4" xfId="4"/>
  </cellStyles>
  <dxfs count="8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colors>
    <mruColors>
      <color rgb="FF0044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2</xdr:col>
      <xdr:colOff>771349</xdr:colOff>
      <xdr:row>1</xdr:row>
      <xdr:rowOff>111811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1"/>
          <a:ext cx="1927955" cy="4792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O/Google%20Drive/04_Comercial/10_Controles%20e%20Contratos/CONTRATOS%20DE%20SOJA%202017/RELATORIO%20DE%20SOJ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_CONTRAOS"/>
      <sheetName val="CONTRATOS SOJA"/>
      <sheetName val="bd"/>
      <sheetName val="02_RPT_VENDAS"/>
      <sheetName val="RESUMO POR CLIENTES"/>
      <sheetName val="03_RPT_PRODUÇAO"/>
      <sheetName val="04_RPT_DISP_VENDAS"/>
      <sheetName val="FINANCEIRO"/>
      <sheetName val="CONTROLE CONTABIL"/>
      <sheetName val="PRAZOS"/>
      <sheetName val="PLANTIO"/>
      <sheetName val="COLHEITA"/>
      <sheetName val="GERAL "/>
      <sheetName val="CALCULO"/>
      <sheetName val="ATUALIZA DOLAR"/>
      <sheetName val="UPF"/>
      <sheetName val="COMPROMISSO DE COMPRA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3">
          <cell r="J23">
            <v>1700000</v>
          </cell>
        </row>
        <row r="24">
          <cell r="J24">
            <v>3910000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</queryTableFields>
  </queryTableRefresh>
</queryTable>
</file>

<file path=xl/queryTables/queryTable2.xml><?xml version="1.0" encoding="utf-8"?>
<queryTable xmlns="http://schemas.openxmlformats.org/spreadsheetml/2006/main" name="(padrão) GM_CONTAS_RECEBER_ABERTOS" connectionId="2" autoFormatId="16" applyNumberFormats="0" applyBorderFormats="0" applyFontFormats="0" applyPatternFormats="0" applyAlignmentFormats="0" applyWidthHeightFormats="0">
  <queryTableRefresh nextId="18">
    <queryTableFields count="17">
      <queryTableField id="1" name="NOME_EMPRESA" tableColumnId="1"/>
      <queryTableField id="2" name="DESCRICAO_FILIAL" tableColumnId="2"/>
      <queryTableField id="3" name="SEQ_PLA_RECEBER" tableColumnId="3"/>
      <queryTableField id="4" name="DATA_LCTO" tableColumnId="4"/>
      <queryTableField id="5" name="NOME_CLIENTE" tableColumnId="5"/>
      <queryTableField id="6" name="COD_CONTA" tableColumnId="6"/>
      <queryTableField id="7" name="DOCUMENTO" tableColumnId="7"/>
      <queryTableField id="8" name="DATA_VCTO" tableColumnId="8"/>
      <queryTableField id="9" name="SIGLA_MOEDA" tableColumnId="9"/>
      <queryTableField id="10" name="VALOR_DOCUM" tableColumnId="10"/>
      <queryTableField id="11" name="VALOR_RECEBIDO" tableColumnId="11"/>
      <queryTableField id="12" name="SALDO" tableColumnId="12"/>
      <queryTableField id="13" name="PTAX" tableColumnId="13"/>
      <queryTableField id="14" name="SALDO_CONVERTIDO" tableColumnId="14"/>
      <queryTableField id="15" name="DESC_FIN_HIST" tableColumnId="15"/>
      <queryTableField id="16" name="OBSERVACOES" tableColumnId="16"/>
      <queryTableField id="17" name="HOJ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:R3051" tableType="queryTable" totalsRowShown="0">
  <autoFilter ref="A1:R3051">
    <filterColumn colId="4">
      <filters>
        <filter val="19105002"/>
      </filters>
    </filterColumn>
    <filterColumn colId="6">
      <filters>
        <dateGroupItem year="2017" dateTimeGrouping="year"/>
      </filters>
    </filterColumn>
  </autoFilter>
  <sortState ref="A2:R3051">
    <sortCondition ref="D1:D3056"/>
  </sortState>
  <tableColumns count="18">
    <tableColumn id="1" uniqueName="1" name="NOME_EMPRESA" queryTableFieldId="1"/>
    <tableColumn id="2" uniqueName="2" name="DESCRICAO_FILIAL" queryTableFieldId="2"/>
    <tableColumn id="3" uniqueName="3" name="DATA_LCTO" queryTableFieldId="3" dataDxfId="7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6"/>
    <tableColumn id="8" uniqueName="8" name="SIGLA_MOEDA" queryTableFieldId="8"/>
    <tableColumn id="9" uniqueName="9" name="VALOR_DOCUM" queryTableFieldId="9"/>
    <tableColumn id="10" uniqueName="10" name="VALOR_PAGO" queryTableFieldId="10"/>
    <tableColumn id="11" uniqueName="11" name="SALDO" queryTableFieldId="11"/>
    <tableColumn id="12" uniqueName="12" name="PTAX" queryTableFieldId="12"/>
    <tableColumn id="13" uniqueName="13" name="SALDO_CONVERTIDO" queryTableFieldId="13"/>
    <tableColumn id="14" uniqueName="14" name="DESC_FIN_HIST" queryTableFieldId="14"/>
    <tableColumn id="15" uniqueName="15" name="OBSERVACOES" queryTableFieldId="15"/>
    <tableColumn id="16" uniqueName="16" name="HOJE" queryTableFieldId="16" dataDxfId="5"/>
    <tableColumn id="17" uniqueName="17" name="SEQ_PLA_PAGAR" queryTableFieldId="17" dataDxfId="4"/>
    <tableColumn id="18" uniqueName="18" name="VALOR" queryTableFieldId="18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padrão__GM_CONTAS_RECEBER_ABERTOS" displayName="Tabela_padrão__GM_CONTAS_RECEBER_ABERTOS" ref="A1:Q572" tableType="queryTable" totalsRowShown="0">
  <autoFilter ref="A1:Q572">
    <filterColumn colId="5">
      <filters>
        <filter val="11101005"/>
      </filters>
    </filterColumn>
    <filterColumn colId="7">
      <filters>
        <dateGroupItem year="2015" dateTimeGrouping="year"/>
      </filters>
    </filterColumn>
  </autoFilter>
  <sortState ref="A2:Q572">
    <sortCondition ref="G1:G361"/>
  </sortState>
  <tableColumns count="17">
    <tableColumn id="1" uniqueName="1" name="NOME_EMPRESA" queryTableFieldId="1"/>
    <tableColumn id="2" uniqueName="2" name="DESCRICAO_FILIAL" queryTableFieldId="2"/>
    <tableColumn id="3" uniqueName="3" name="SEQ_PLA_RECEBER" queryTableFieldId="3"/>
    <tableColumn id="4" uniqueName="4" name="DATA_LCTO" queryTableFieldId="4" dataDxfId="2"/>
    <tableColumn id="5" uniqueName="5" name="NOME_CLIENTE" queryTableFieldId="5"/>
    <tableColumn id="6" uniqueName="6" name="COD_CONTA" queryTableFieldId="6"/>
    <tableColumn id="7" uniqueName="7" name="DOCUMENTO" queryTableFieldId="7"/>
    <tableColumn id="8" uniqueName="8" name="DATA_VCTO" queryTableFieldId="8" dataDxfId="1"/>
    <tableColumn id="9" uniqueName="9" name="SIGLA_MOEDA" queryTableFieldId="9"/>
    <tableColumn id="10" uniqueName="10" name="VALOR_DOCUM" queryTableFieldId="10"/>
    <tableColumn id="11" uniqueName="11" name="VALOR_RECEBIDO" queryTableFieldId="11"/>
    <tableColumn id="12" uniqueName="12" name="SALDO" queryTableFieldId="12"/>
    <tableColumn id="13" uniqueName="13" name="PTAX" queryTableFieldId="13"/>
    <tableColumn id="14" uniqueName="14" name="SALDO_CONVERTIDO" queryTableFieldId="14"/>
    <tableColumn id="15" uniqueName="15" name="DESC_FIN_HIST" queryTableFieldId="15"/>
    <tableColumn id="16" uniqueName="16" name="OBSERVACOES" queryTableFieldId="16"/>
    <tableColumn id="17" uniqueName="17" name="HOJ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378"/>
  <sheetViews>
    <sheetView tabSelected="1" zoomScale="80" zoomScaleNormal="80" workbookViewId="0">
      <pane xSplit="1" ySplit="9" topLeftCell="B168" activePane="bottomRight" state="frozen"/>
      <selection pane="topRight" activeCell="B1" sqref="B1"/>
      <selection pane="bottomLeft" activeCell="A9" sqref="A9"/>
      <selection pane="bottomRight" activeCell="G354" sqref="G354"/>
    </sheetView>
  </sheetViews>
  <sheetFormatPr defaultRowHeight="16.5" thickBottom="1" outlineLevelRow="2" outlineLevelCol="1"/>
  <cols>
    <col min="1" max="1" width="8.88671875" style="13"/>
    <col min="2" max="2" width="13.44140625" style="95" bestFit="1" customWidth="1"/>
    <col min="3" max="3" width="38.77734375" style="95" customWidth="1"/>
    <col min="4" max="4" width="10" style="92" bestFit="1" customWidth="1"/>
    <col min="5" max="5" width="11.109375" style="93" bestFit="1" customWidth="1"/>
    <col min="6" max="6" width="1.77734375" style="91" customWidth="1"/>
    <col min="7" max="7" width="9.6640625" style="92" bestFit="1" customWidth="1" outlineLevel="1"/>
    <col min="8" max="8" width="9.44140625" style="93" bestFit="1" customWidth="1" outlineLevel="1"/>
    <col min="9" max="9" width="9.44140625" style="92" bestFit="1" customWidth="1" outlineLevel="1"/>
    <col min="10" max="10" width="9.44140625" style="93" bestFit="1" customWidth="1" outlineLevel="1"/>
    <col min="11" max="11" width="9.44140625" style="92" bestFit="1" customWidth="1" outlineLevel="1"/>
    <col min="12" max="12" width="9.44140625" style="93" bestFit="1" customWidth="1" outlineLevel="1"/>
    <col min="13" max="13" width="1.77734375" style="91" customWidth="1"/>
    <col min="14" max="14" width="9.44140625" style="92" bestFit="1" customWidth="1" outlineLevel="1"/>
    <col min="15" max="15" width="8.5546875" style="93" bestFit="1" customWidth="1" outlineLevel="1"/>
    <col min="16" max="16" width="9.44140625" style="92" bestFit="1" customWidth="1" outlineLevel="1"/>
    <col min="17" max="17" width="9.88671875" style="93" bestFit="1" customWidth="1" outlineLevel="1"/>
    <col min="18" max="18" width="9.88671875" style="92" bestFit="1" customWidth="1" outlineLevel="1"/>
    <col min="19" max="19" width="9.44140625" style="93" bestFit="1" customWidth="1" outlineLevel="1"/>
    <col min="20" max="20" width="1.77734375" style="91" customWidth="1"/>
    <col min="21" max="21" width="9.88671875" style="92" bestFit="1" customWidth="1" outlineLevel="1"/>
    <col min="22" max="22" width="9.88671875" style="93" bestFit="1" customWidth="1" outlineLevel="1"/>
    <col min="23" max="23" width="9.88671875" style="92" bestFit="1" customWidth="1" outlineLevel="1"/>
    <col min="24" max="24" width="9.88671875" style="93" bestFit="1" customWidth="1" outlineLevel="1"/>
    <col min="25" max="25" width="9.88671875" style="92" bestFit="1" customWidth="1" outlineLevel="1"/>
    <col min="26" max="26" width="9.88671875" style="93" bestFit="1" customWidth="1" outlineLevel="1"/>
    <col min="27" max="27" width="1.77734375" style="91" customWidth="1"/>
    <col min="28" max="28" width="9.88671875" style="92" bestFit="1" customWidth="1" outlineLevel="1"/>
    <col min="29" max="29" width="9.88671875" style="93" bestFit="1" customWidth="1" outlineLevel="1"/>
    <col min="30" max="30" width="9.88671875" style="92" bestFit="1" customWidth="1" outlineLevel="1"/>
    <col min="31" max="31" width="9.88671875" style="93" bestFit="1" customWidth="1" outlineLevel="1"/>
    <col min="32" max="32" width="9.88671875" style="92" bestFit="1" customWidth="1" outlineLevel="1"/>
    <col min="33" max="33" width="9.44140625" style="94" bestFit="1" customWidth="1" outlineLevel="1"/>
    <col min="34" max="34" width="10.33203125" style="13" bestFit="1" customWidth="1"/>
    <col min="35" max="16384" width="8.88671875" style="13"/>
  </cols>
  <sheetData>
    <row r="1" spans="2:34" ht="28.5" thickBot="1">
      <c r="B1" s="14"/>
      <c r="C1" s="102" t="s">
        <v>3138</v>
      </c>
      <c r="D1" s="16"/>
      <c r="E1" s="17"/>
      <c r="F1" s="18"/>
      <c r="G1" s="19"/>
      <c r="H1" s="17"/>
      <c r="I1" s="19"/>
      <c r="J1" s="17"/>
      <c r="K1" s="19"/>
      <c r="L1" s="17"/>
      <c r="M1" s="18"/>
      <c r="N1" s="19"/>
      <c r="O1" s="17"/>
      <c r="P1" s="19"/>
      <c r="Q1" s="17"/>
      <c r="R1" s="19"/>
      <c r="S1" s="17"/>
      <c r="T1" s="18"/>
      <c r="U1" s="19"/>
      <c r="V1" s="17"/>
      <c r="W1" s="19"/>
      <c r="X1" s="17"/>
      <c r="Y1" s="19"/>
      <c r="Z1" s="17"/>
      <c r="AA1" s="18"/>
      <c r="AB1" s="19"/>
      <c r="AC1" s="17"/>
      <c r="AD1" s="19"/>
      <c r="AE1" s="17"/>
      <c r="AF1" s="19"/>
      <c r="AG1" s="20"/>
      <c r="AH1" s="21"/>
    </row>
    <row r="2" spans="2:34" ht="18.75">
      <c r="B2" s="22"/>
      <c r="C2" s="23" t="s">
        <v>3139</v>
      </c>
      <c r="D2" s="24"/>
      <c r="E2" s="25"/>
      <c r="F2" s="26"/>
      <c r="G2" s="27"/>
      <c r="H2" s="25"/>
      <c r="I2" s="27"/>
      <c r="J2" s="25"/>
      <c r="K2" s="27"/>
      <c r="L2" s="25"/>
      <c r="M2" s="26"/>
      <c r="N2" s="27"/>
      <c r="O2" s="25"/>
      <c r="P2" s="27"/>
      <c r="Q2" s="25"/>
      <c r="R2" s="27"/>
      <c r="S2" s="25"/>
      <c r="T2" s="26"/>
      <c r="U2" s="27"/>
      <c r="V2" s="25"/>
      <c r="W2" s="27"/>
      <c r="X2" s="25"/>
      <c r="Y2" s="27"/>
      <c r="Z2" s="25"/>
      <c r="AA2" s="26"/>
      <c r="AB2" s="27"/>
      <c r="AC2" s="25"/>
      <c r="AD2" s="27"/>
      <c r="AE2" s="25"/>
      <c r="AF2" s="27"/>
      <c r="AG2" s="20"/>
      <c r="AH2" s="21"/>
    </row>
    <row r="3" spans="2:34" s="28" customFormat="1" thickBot="1">
      <c r="B3" s="96"/>
      <c r="C3" s="97"/>
      <c r="D3" s="98"/>
      <c r="E3" s="20"/>
      <c r="F3" s="99"/>
      <c r="G3" s="100"/>
      <c r="H3" s="20"/>
      <c r="I3" s="100"/>
      <c r="J3" s="20"/>
      <c r="K3" s="100"/>
      <c r="L3" s="20"/>
      <c r="M3" s="99"/>
      <c r="N3" s="100"/>
      <c r="O3" s="20"/>
      <c r="P3" s="100"/>
      <c r="Q3" s="20"/>
      <c r="R3" s="100"/>
      <c r="S3" s="20"/>
      <c r="T3" s="99"/>
      <c r="U3" s="100"/>
      <c r="V3" s="20"/>
      <c r="W3" s="100"/>
      <c r="X3" s="20"/>
      <c r="Y3" s="100"/>
      <c r="Z3" s="20"/>
      <c r="AA3" s="99"/>
      <c r="AB3" s="100"/>
      <c r="AC3" s="20"/>
      <c r="AD3" s="100"/>
      <c r="AE3" s="20"/>
      <c r="AF3" s="100"/>
      <c r="AG3" s="20"/>
      <c r="AH3" s="29"/>
    </row>
    <row r="4" spans="2:34" s="28" customFormat="1" hidden="1" thickBot="1">
      <c r="B4" s="96"/>
      <c r="C4" s="97"/>
      <c r="D4" s="98"/>
      <c r="E4" s="20"/>
      <c r="F4" s="99"/>
      <c r="G4" s="30">
        <v>42736</v>
      </c>
      <c r="H4" s="101"/>
      <c r="I4" s="30">
        <v>42767</v>
      </c>
      <c r="J4" s="101"/>
      <c r="K4" s="30">
        <v>42795</v>
      </c>
      <c r="L4" s="101"/>
      <c r="M4" s="30">
        <v>42826</v>
      </c>
      <c r="N4" s="30">
        <v>42826</v>
      </c>
      <c r="O4" s="101"/>
      <c r="P4" s="30">
        <v>42856</v>
      </c>
      <c r="Q4" s="101"/>
      <c r="R4" s="30">
        <v>42887</v>
      </c>
      <c r="S4" s="101"/>
      <c r="T4" s="30">
        <v>42917</v>
      </c>
      <c r="U4" s="30">
        <v>42917</v>
      </c>
      <c r="V4" s="101"/>
      <c r="W4" s="30">
        <v>42948</v>
      </c>
      <c r="X4" s="101"/>
      <c r="Y4" s="30">
        <v>42979</v>
      </c>
      <c r="Z4" s="101"/>
      <c r="AA4" s="30">
        <v>43009</v>
      </c>
      <c r="AB4" s="30">
        <v>43009</v>
      </c>
      <c r="AC4" s="101"/>
      <c r="AD4" s="30">
        <v>43040</v>
      </c>
      <c r="AE4" s="101"/>
      <c r="AF4" s="30">
        <v>43070</v>
      </c>
      <c r="AG4" s="101"/>
      <c r="AH4" s="30">
        <v>43101</v>
      </c>
    </row>
    <row r="5" spans="2:34" hidden="1" thickBot="1">
      <c r="B5" s="31" t="s">
        <v>1161</v>
      </c>
      <c r="C5" s="32"/>
      <c r="D5" s="33"/>
      <c r="E5" s="34"/>
      <c r="F5" s="35"/>
      <c r="G5" s="36"/>
      <c r="H5" s="37"/>
      <c r="I5" s="38"/>
      <c r="J5" s="34"/>
      <c r="K5" s="38"/>
      <c r="L5" s="34"/>
      <c r="M5" s="35"/>
      <c r="N5" s="38"/>
      <c r="O5" s="34"/>
      <c r="P5" s="38"/>
      <c r="Q5" s="34"/>
      <c r="R5" s="38"/>
      <c r="S5" s="34"/>
      <c r="T5" s="35"/>
      <c r="U5" s="38"/>
      <c r="V5" s="34"/>
      <c r="W5" s="38"/>
      <c r="X5" s="34"/>
      <c r="Y5" s="38"/>
      <c r="Z5" s="34"/>
      <c r="AA5" s="35"/>
      <c r="AB5" s="38"/>
      <c r="AC5" s="34"/>
      <c r="AD5" s="38"/>
      <c r="AE5" s="34"/>
      <c r="AF5" s="38"/>
      <c r="AG5" s="20"/>
      <c r="AH5" s="21"/>
    </row>
    <row r="6" spans="2:34" hidden="1" thickBot="1">
      <c r="B6" s="15"/>
      <c r="C6" s="15"/>
      <c r="D6" s="39"/>
      <c r="E6" s="40"/>
      <c r="F6" s="41"/>
      <c r="G6" s="42" t="s">
        <v>533</v>
      </c>
      <c r="H6" s="43" t="s">
        <v>503</v>
      </c>
      <c r="I6" s="44"/>
      <c r="J6" s="40"/>
      <c r="K6" s="44"/>
      <c r="L6" s="40"/>
      <c r="M6" s="41"/>
      <c r="N6" s="44"/>
      <c r="O6" s="40"/>
      <c r="P6" s="44"/>
      <c r="Q6" s="40"/>
      <c r="R6" s="44"/>
      <c r="S6" s="40"/>
      <c r="T6" s="41"/>
      <c r="U6" s="44"/>
      <c r="V6" s="40"/>
      <c r="W6" s="44"/>
      <c r="X6" s="40"/>
      <c r="Y6" s="44"/>
      <c r="Z6" s="40"/>
      <c r="AA6" s="41"/>
      <c r="AB6" s="44"/>
      <c r="AC6" s="40"/>
      <c r="AD6" s="19"/>
      <c r="AE6" s="17"/>
      <c r="AF6" s="27"/>
      <c r="AG6" s="20"/>
      <c r="AH6" s="21"/>
    </row>
    <row r="7" spans="2:34" ht="16.5" customHeight="1" thickBot="1">
      <c r="B7" s="138" t="s">
        <v>106</v>
      </c>
      <c r="C7" s="138" t="s">
        <v>489</v>
      </c>
      <c r="D7" s="145" t="s">
        <v>490</v>
      </c>
      <c r="E7" s="146"/>
      <c r="F7" s="45"/>
      <c r="G7" s="141" t="s">
        <v>0</v>
      </c>
      <c r="H7" s="142"/>
      <c r="I7" s="141" t="s">
        <v>1</v>
      </c>
      <c r="J7" s="142"/>
      <c r="K7" s="141" t="s">
        <v>1135</v>
      </c>
      <c r="L7" s="142"/>
      <c r="M7" s="46"/>
      <c r="N7" s="141" t="s">
        <v>3</v>
      </c>
      <c r="O7" s="142"/>
      <c r="P7" s="141" t="s">
        <v>4</v>
      </c>
      <c r="Q7" s="142"/>
      <c r="R7" s="141" t="s">
        <v>5</v>
      </c>
      <c r="S7" s="142"/>
      <c r="T7" s="46"/>
      <c r="U7" s="141" t="s">
        <v>6</v>
      </c>
      <c r="V7" s="142"/>
      <c r="W7" s="141" t="s">
        <v>7</v>
      </c>
      <c r="X7" s="142"/>
      <c r="Y7" s="141" t="s">
        <v>8</v>
      </c>
      <c r="Z7" s="142"/>
      <c r="AA7" s="46"/>
      <c r="AB7" s="141" t="s">
        <v>9</v>
      </c>
      <c r="AC7" s="142"/>
      <c r="AD7" s="141" t="s">
        <v>10</v>
      </c>
      <c r="AE7" s="149"/>
      <c r="AF7" s="151" t="s">
        <v>11</v>
      </c>
      <c r="AG7" s="151"/>
      <c r="AH7" s="21"/>
    </row>
    <row r="8" spans="2:34" ht="15.75" customHeight="1" thickBot="1">
      <c r="B8" s="139"/>
      <c r="C8" s="139"/>
      <c r="D8" s="147"/>
      <c r="E8" s="148"/>
      <c r="F8" s="47"/>
      <c r="G8" s="143"/>
      <c r="H8" s="144"/>
      <c r="I8" s="143"/>
      <c r="J8" s="144"/>
      <c r="K8" s="143"/>
      <c r="L8" s="144"/>
      <c r="M8" s="48"/>
      <c r="N8" s="143"/>
      <c r="O8" s="144"/>
      <c r="P8" s="143"/>
      <c r="Q8" s="144"/>
      <c r="R8" s="143"/>
      <c r="S8" s="144"/>
      <c r="T8" s="48"/>
      <c r="U8" s="143"/>
      <c r="V8" s="144"/>
      <c r="W8" s="143"/>
      <c r="X8" s="144"/>
      <c r="Y8" s="143"/>
      <c r="Z8" s="144"/>
      <c r="AA8" s="48"/>
      <c r="AB8" s="143"/>
      <c r="AC8" s="144"/>
      <c r="AD8" s="143"/>
      <c r="AE8" s="150"/>
      <c r="AF8" s="151"/>
      <c r="AG8" s="151"/>
      <c r="AH8" s="49"/>
    </row>
    <row r="9" spans="2:34" thickBot="1">
      <c r="B9" s="140"/>
      <c r="C9" s="140"/>
      <c r="D9" s="50" t="s">
        <v>1134</v>
      </c>
      <c r="E9" s="51" t="s">
        <v>1133</v>
      </c>
      <c r="F9" s="52"/>
      <c r="G9" s="53" t="s">
        <v>1132</v>
      </c>
      <c r="H9" s="54" t="s">
        <v>1133</v>
      </c>
      <c r="I9" s="53" t="s">
        <v>1132</v>
      </c>
      <c r="J9" s="54" t="s">
        <v>1133</v>
      </c>
      <c r="K9" s="53" t="s">
        <v>1132</v>
      </c>
      <c r="L9" s="54" t="s">
        <v>1133</v>
      </c>
      <c r="M9" s="55"/>
      <c r="N9" s="53" t="s">
        <v>1132</v>
      </c>
      <c r="O9" s="54" t="s">
        <v>1133</v>
      </c>
      <c r="P9" s="53" t="s">
        <v>1132</v>
      </c>
      <c r="Q9" s="54" t="s">
        <v>1133</v>
      </c>
      <c r="R9" s="53" t="s">
        <v>1132</v>
      </c>
      <c r="S9" s="54" t="s">
        <v>1133</v>
      </c>
      <c r="T9" s="55"/>
      <c r="U9" s="53" t="s">
        <v>1132</v>
      </c>
      <c r="V9" s="54" t="s">
        <v>1133</v>
      </c>
      <c r="W9" s="53" t="s">
        <v>1132</v>
      </c>
      <c r="X9" s="54" t="s">
        <v>1133</v>
      </c>
      <c r="Y9" s="53" t="s">
        <v>1132</v>
      </c>
      <c r="Z9" s="54" t="s">
        <v>1133</v>
      </c>
      <c r="AA9" s="55"/>
      <c r="AB9" s="53" t="s">
        <v>1132</v>
      </c>
      <c r="AC9" s="54" t="s">
        <v>1133</v>
      </c>
      <c r="AD9" s="53" t="s">
        <v>1132</v>
      </c>
      <c r="AE9" s="56" t="s">
        <v>1133</v>
      </c>
      <c r="AF9" s="53" t="s">
        <v>1132</v>
      </c>
      <c r="AG9" s="54" t="s">
        <v>1133</v>
      </c>
      <c r="AH9" s="49"/>
    </row>
    <row r="10" spans="2:34" thickBot="1">
      <c r="B10" s="15"/>
      <c r="C10" s="15"/>
      <c r="D10" s="16"/>
      <c r="E10" s="57"/>
      <c r="F10" s="58"/>
      <c r="G10" s="16"/>
      <c r="H10" s="57"/>
      <c r="I10" s="16"/>
      <c r="J10" s="57"/>
      <c r="K10" s="16"/>
      <c r="L10" s="57"/>
      <c r="M10" s="58"/>
      <c r="N10" s="16"/>
      <c r="O10" s="57"/>
      <c r="P10" s="16"/>
      <c r="Q10" s="57"/>
      <c r="R10" s="16"/>
      <c r="S10" s="57"/>
      <c r="T10" s="58"/>
      <c r="U10" s="16"/>
      <c r="V10" s="57"/>
      <c r="W10" s="16"/>
      <c r="X10" s="57"/>
      <c r="Y10" s="16"/>
      <c r="Z10" s="57"/>
      <c r="AA10" s="58"/>
      <c r="AB10" s="16"/>
      <c r="AC10" s="57"/>
      <c r="AD10" s="16"/>
      <c r="AE10" s="57"/>
      <c r="AF10" s="33"/>
      <c r="AG10" s="59"/>
      <c r="AH10" s="49"/>
    </row>
    <row r="11" spans="2:34" thickBot="1">
      <c r="B11" s="60" t="s">
        <v>12</v>
      </c>
      <c r="C11" s="60"/>
      <c r="D11" s="61">
        <f>D12+D43+D48+D53</f>
        <v>32566.933339999996</v>
      </c>
      <c r="E11" s="61">
        <f>E12+E43+E48+E53</f>
        <v>37050</v>
      </c>
      <c r="F11" s="62"/>
      <c r="G11" s="61">
        <f t="shared" ref="G11:L11" si="0">G12+G43+G48+G53</f>
        <v>880</v>
      </c>
      <c r="H11" s="61">
        <f t="shared" si="0"/>
        <v>0</v>
      </c>
      <c r="I11" s="61">
        <f t="shared" si="0"/>
        <v>6171</v>
      </c>
      <c r="J11" s="61">
        <f t="shared" si="0"/>
        <v>4000</v>
      </c>
      <c r="K11" s="61">
        <f t="shared" si="0"/>
        <v>11283.333339999999</v>
      </c>
      <c r="L11" s="61">
        <f t="shared" si="0"/>
        <v>7450</v>
      </c>
      <c r="M11" s="62"/>
      <c r="N11" s="61">
        <f t="shared" ref="N11:S11" si="1">N12+N43+N48+N53</f>
        <v>9570</v>
      </c>
      <c r="O11" s="61">
        <f t="shared" si="1"/>
        <v>0</v>
      </c>
      <c r="P11" s="61">
        <f t="shared" si="1"/>
        <v>0</v>
      </c>
      <c r="Q11" s="61">
        <f t="shared" si="1"/>
        <v>0</v>
      </c>
      <c r="R11" s="61">
        <f t="shared" si="1"/>
        <v>0</v>
      </c>
      <c r="S11" s="61">
        <f t="shared" si="1"/>
        <v>0</v>
      </c>
      <c r="T11" s="62"/>
      <c r="U11" s="61">
        <f t="shared" ref="U11:Z11" si="2">U12+U43+U48+U53</f>
        <v>0</v>
      </c>
      <c r="V11" s="61">
        <f t="shared" si="2"/>
        <v>13100</v>
      </c>
      <c r="W11" s="61">
        <f t="shared" si="2"/>
        <v>0</v>
      </c>
      <c r="X11" s="61">
        <f t="shared" si="2"/>
        <v>12500</v>
      </c>
      <c r="Y11" s="61">
        <f t="shared" si="2"/>
        <v>0</v>
      </c>
      <c r="Z11" s="61">
        <f t="shared" si="2"/>
        <v>0</v>
      </c>
      <c r="AA11" s="62"/>
      <c r="AB11" s="61">
        <f t="shared" ref="AB11:AG11" si="3">AB12+AB43+AB48+AB53</f>
        <v>0</v>
      </c>
      <c r="AC11" s="61">
        <f t="shared" si="3"/>
        <v>0</v>
      </c>
      <c r="AD11" s="61">
        <f t="shared" si="3"/>
        <v>4662.6000000000004</v>
      </c>
      <c r="AE11" s="61">
        <f t="shared" si="3"/>
        <v>0</v>
      </c>
      <c r="AF11" s="61">
        <f t="shared" si="3"/>
        <v>0</v>
      </c>
      <c r="AG11" s="61">
        <f t="shared" si="3"/>
        <v>0</v>
      </c>
      <c r="AH11" s="49"/>
    </row>
    <row r="12" spans="2:34" s="63" customFormat="1" thickBot="1">
      <c r="B12" s="103">
        <v>11101</v>
      </c>
      <c r="C12" s="103" t="s">
        <v>13</v>
      </c>
      <c r="D12" s="104">
        <f>D13+D20+D25+D27+D33+D35+D37+D39</f>
        <v>32566.933339999996</v>
      </c>
      <c r="E12" s="104">
        <f>E13+E20+E25+E27+E33+E35+E37+E39</f>
        <v>37050</v>
      </c>
      <c r="F12" s="105"/>
      <c r="G12" s="104">
        <f t="shared" ref="G12:L12" si="4">G13+G20+G25+G27+G33+G35+G37+G39</f>
        <v>880</v>
      </c>
      <c r="H12" s="104">
        <f t="shared" si="4"/>
        <v>0</v>
      </c>
      <c r="I12" s="104">
        <f t="shared" si="4"/>
        <v>6171</v>
      </c>
      <c r="J12" s="104">
        <f t="shared" si="4"/>
        <v>4000</v>
      </c>
      <c r="K12" s="104">
        <f t="shared" si="4"/>
        <v>11283.333339999999</v>
      </c>
      <c r="L12" s="104">
        <f t="shared" si="4"/>
        <v>7450</v>
      </c>
      <c r="M12" s="105"/>
      <c r="N12" s="104">
        <f t="shared" ref="N12:S12" si="5">N13+N20+N25+N27+N33+N35+N37+N39</f>
        <v>9570</v>
      </c>
      <c r="O12" s="104">
        <f t="shared" si="5"/>
        <v>0</v>
      </c>
      <c r="P12" s="104">
        <f t="shared" si="5"/>
        <v>0</v>
      </c>
      <c r="Q12" s="104">
        <f t="shared" si="5"/>
        <v>0</v>
      </c>
      <c r="R12" s="104">
        <f t="shared" si="5"/>
        <v>0</v>
      </c>
      <c r="S12" s="104">
        <f t="shared" si="5"/>
        <v>0</v>
      </c>
      <c r="T12" s="105"/>
      <c r="U12" s="104">
        <f t="shared" ref="U12:Z12" si="6">U13+U20+U25+U27+U33+U35+U37+U39</f>
        <v>0</v>
      </c>
      <c r="V12" s="104">
        <f t="shared" si="6"/>
        <v>13100</v>
      </c>
      <c r="W12" s="104">
        <f t="shared" si="6"/>
        <v>0</v>
      </c>
      <c r="X12" s="104">
        <f t="shared" si="6"/>
        <v>12500</v>
      </c>
      <c r="Y12" s="104">
        <f t="shared" si="6"/>
        <v>0</v>
      </c>
      <c r="Z12" s="104">
        <f t="shared" si="6"/>
        <v>0</v>
      </c>
      <c r="AA12" s="105"/>
      <c r="AB12" s="104">
        <f t="shared" ref="AB12:AG12" si="7">AB13+AB20+AB25+AB27+AB33+AB35+AB37+AB39</f>
        <v>0</v>
      </c>
      <c r="AC12" s="104">
        <f t="shared" si="7"/>
        <v>0</v>
      </c>
      <c r="AD12" s="104">
        <f t="shared" si="7"/>
        <v>4662.6000000000004</v>
      </c>
      <c r="AE12" s="104">
        <f t="shared" si="7"/>
        <v>0</v>
      </c>
      <c r="AF12" s="104">
        <f t="shared" si="7"/>
        <v>0</v>
      </c>
      <c r="AG12" s="104">
        <f t="shared" si="7"/>
        <v>0</v>
      </c>
      <c r="AH12" s="67"/>
    </row>
    <row r="13" spans="2:34" s="63" customFormat="1" thickBot="1">
      <c r="B13" s="103"/>
      <c r="C13" s="103" t="s">
        <v>14</v>
      </c>
      <c r="D13" s="104">
        <f>SUM(D14:D19)</f>
        <v>27904.333339999997</v>
      </c>
      <c r="E13" s="104">
        <f>SUM(E14:E19)</f>
        <v>11797.3</v>
      </c>
      <c r="F13" s="105"/>
      <c r="G13" s="104">
        <f>SUM(G14:G19)</f>
        <v>880</v>
      </c>
      <c r="H13" s="104">
        <f t="shared" ref="H13:AG13" si="8">SUM(H14:H19)</f>
        <v>0</v>
      </c>
      <c r="I13" s="104">
        <f t="shared" si="8"/>
        <v>6171</v>
      </c>
      <c r="J13" s="104">
        <f t="shared" si="8"/>
        <v>4000</v>
      </c>
      <c r="K13" s="104">
        <f t="shared" si="8"/>
        <v>11283.333339999999</v>
      </c>
      <c r="L13" s="104">
        <f t="shared" si="8"/>
        <v>7450</v>
      </c>
      <c r="M13" s="105"/>
      <c r="N13" s="104">
        <f t="shared" si="8"/>
        <v>9570</v>
      </c>
      <c r="O13" s="104">
        <f t="shared" si="8"/>
        <v>0</v>
      </c>
      <c r="P13" s="104">
        <f t="shared" si="8"/>
        <v>0</v>
      </c>
      <c r="Q13" s="104">
        <f t="shared" si="8"/>
        <v>0</v>
      </c>
      <c r="R13" s="104">
        <f t="shared" si="8"/>
        <v>0</v>
      </c>
      <c r="S13" s="104">
        <f t="shared" si="8"/>
        <v>0</v>
      </c>
      <c r="T13" s="105"/>
      <c r="U13" s="104">
        <f t="shared" si="8"/>
        <v>0</v>
      </c>
      <c r="V13" s="104">
        <f t="shared" si="8"/>
        <v>59.8</v>
      </c>
      <c r="W13" s="104">
        <f t="shared" si="8"/>
        <v>0</v>
      </c>
      <c r="X13" s="104">
        <f t="shared" si="8"/>
        <v>287.5</v>
      </c>
      <c r="Y13" s="104">
        <f t="shared" si="8"/>
        <v>0</v>
      </c>
      <c r="Z13" s="104">
        <f t="shared" si="8"/>
        <v>0</v>
      </c>
      <c r="AA13" s="105"/>
      <c r="AB13" s="104">
        <f t="shared" si="8"/>
        <v>0</v>
      </c>
      <c r="AC13" s="104">
        <f t="shared" si="8"/>
        <v>0</v>
      </c>
      <c r="AD13" s="104">
        <f t="shared" si="8"/>
        <v>0</v>
      </c>
      <c r="AE13" s="104">
        <f t="shared" si="8"/>
        <v>0</v>
      </c>
      <c r="AF13" s="104">
        <f t="shared" si="8"/>
        <v>0</v>
      </c>
      <c r="AG13" s="104">
        <f t="shared" si="8"/>
        <v>0</v>
      </c>
      <c r="AH13" s="67"/>
    </row>
    <row r="14" spans="2:34" hidden="1" outlineLevel="1" thickBot="1">
      <c r="B14" s="106">
        <v>11101001</v>
      </c>
      <c r="C14" s="106" t="s">
        <v>15</v>
      </c>
      <c r="D14" s="107">
        <f t="shared" ref="D14:E19" si="9">G14+I14+K14+N14+P14+R14+U14+W14+Y14+AB14+AD14+AF14</f>
        <v>0</v>
      </c>
      <c r="E14" s="107">
        <f t="shared" si="9"/>
        <v>11797.3</v>
      </c>
      <c r="F14" s="108"/>
      <c r="G14" s="107">
        <f t="array" ref="G14">SUM(IF((Tabela_padrão__GM_CONTAS_RECEBER_ABERTOS[COD_CONTA]='Resumo Realizar'!$B14)*(Tabela_padrão__GM_CONTAS_RECEBER_ABERTOS[DATA_VCTO]&gt;='Resumo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4" s="107">
        <f t="array" ref="H14">SUM(IF((Tabela_padrão__GM_CONTAS_RECEBER_ABERTOS[COD_CONTA]='Resumo Realizar'!$B14)*(Tabela_padrão__GM_CONTAS_RECEBER_ABERTOS[DATA_VCTO]&gt;='Resumo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4" s="107">
        <f t="array" ref="I14">SUM(IF((Tabela_padrão__GM_CONTAS_RECEBER_ABERTOS[COD_CONTA]='Resumo Realizar'!$B14)*(Tabela_padrão__GM_CONTAS_RECEBER_ABERTOS[DATA_VCTO]&gt;='Resumo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4" s="107">
        <f t="array" ref="J14">SUM(IF((Tabela_padrão__GM_CONTAS_RECEBER_ABERTOS[COD_CONTA]='Resumo Realizar'!$B14)*(Tabela_padrão__GM_CONTAS_RECEBER_ABERTOS[DATA_VCTO]&gt;='Resumo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4000</v>
      </c>
      <c r="K14" s="107">
        <f t="array" ref="K14">SUM(IF((Tabela_padrão__GM_CONTAS_RECEBER_ABERTOS[COD_CONTA]='Resumo Realizar'!$B14)*(Tabela_padrão__GM_CONTAS_RECEBER_ABERTOS[DATA_VCTO]&gt;='Resumo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4" s="107">
        <f t="array" ref="L14">SUM(IF((Tabela_padrão__GM_CONTAS_RECEBER_ABERTOS[COD_CONTA]='Resumo Realizar'!$B14)*(Tabela_padrão__GM_CONTAS_RECEBER_ABERTOS[DATA_VCTO]&gt;='Resumo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7450</v>
      </c>
      <c r="M14" s="108"/>
      <c r="N14" s="107">
        <f t="array" ref="N14">SUM(IF((Tabela_padrão__GM_CONTAS_RECEBER_ABERTOS[COD_CONTA]='Resumo Realizar'!$B14)*(Tabela_padrão__GM_CONTAS_RECEBER_ABERTOS[DATA_VCTO]&gt;='Resumo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4" s="107">
        <f t="array" ref="O14">SUM(IF((Tabela_padrão__GM_CONTAS_RECEBER_ABERTOS[COD_CONTA]='Resumo Realizar'!$B14)*(Tabela_padrão__GM_CONTAS_RECEBER_ABERTOS[DATA_VCTO]&gt;='Resumo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4" s="107">
        <f t="array" ref="P14">SUM(IF((Tabela_padrão__GM_CONTAS_RECEBER_ABERTOS[COD_CONTA]='Resumo Realizar'!$B14)*(Tabela_padrão__GM_CONTAS_RECEBER_ABERTOS[DATA_VCTO]&gt;='Resumo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4" s="107">
        <f t="array" ref="Q14">SUM(IF((Tabela_padrão__GM_CONTAS_RECEBER_ABERTOS[COD_CONTA]='Resumo Realizar'!$B14)*(Tabela_padrão__GM_CONTAS_RECEBER_ABERTOS[DATA_VCTO]&gt;='Resumo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4" s="107">
        <f t="array" ref="R14">SUM(IF((Tabela_padrão__GM_CONTAS_RECEBER_ABERTOS[COD_CONTA]='Resumo Realizar'!$B14)*(Tabela_padrão__GM_CONTAS_RECEBER_ABERTOS[DATA_VCTO]&gt;='Resumo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4" s="107">
        <f t="array" ref="S14">SUM(IF((Tabela_padrão__GM_CONTAS_RECEBER_ABERTOS[COD_CONTA]='Resumo Realizar'!$B14)*(Tabela_padrão__GM_CONTAS_RECEBER_ABERTOS[DATA_VCTO]&gt;='Resumo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4" s="108"/>
      <c r="U14" s="107">
        <f t="array" ref="U14">SUM(IF((Tabela_padrão__GM_CONTAS_RECEBER_ABERTOS[COD_CONTA]='Resumo Realizar'!$B14)*(Tabela_padrão__GM_CONTAS_RECEBER_ABERTOS[DATA_VCTO]&gt;='Resumo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4" s="107">
        <f t="array" ref="V14">SUM(IF((Tabela_padrão__GM_CONTAS_RECEBER_ABERTOS[COD_CONTA]='Resumo Realizar'!$B14)*(Tabela_padrão__GM_CONTAS_RECEBER_ABERTOS[DATA_VCTO]&gt;='Resumo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59.8</v>
      </c>
      <c r="W14" s="107">
        <f t="array" ref="W14">SUM(IF((Tabela_padrão__GM_CONTAS_RECEBER_ABERTOS[COD_CONTA]='Resumo Realizar'!$B14)*(Tabela_padrão__GM_CONTAS_RECEBER_ABERTOS[DATA_VCTO]&gt;='Resumo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4" s="107">
        <f t="array" ref="X14">SUM(IF((Tabela_padrão__GM_CONTAS_RECEBER_ABERTOS[COD_CONTA]='Resumo Realizar'!$B14)*(Tabela_padrão__GM_CONTAS_RECEBER_ABERTOS[DATA_VCTO]&gt;='Resumo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287.5</v>
      </c>
      <c r="Y14" s="107">
        <f t="array" ref="Y14">SUM(IF((Tabela_padrão__GM_CONTAS_RECEBER_ABERTOS[COD_CONTA]='Resumo Realizar'!$B14)*(Tabela_padrão__GM_CONTAS_RECEBER_ABERTOS[DATA_VCTO]&gt;='Resumo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4" s="107">
        <f t="array" ref="Z14">SUM(IF((Tabela_padrão__GM_CONTAS_RECEBER_ABERTOS[COD_CONTA]='Resumo Realizar'!$B14)*(Tabela_padrão__GM_CONTAS_RECEBER_ABERTOS[DATA_VCTO]&gt;='Resumo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4" s="108"/>
      <c r="AB14" s="107">
        <f t="array" ref="AB14">SUM(IF((Tabela_padrão__GM_CONTAS_RECEBER_ABERTOS[COD_CONTA]='Resumo Realizar'!$B14)*(Tabela_padrão__GM_CONTAS_RECEBER_ABERTOS[DATA_VCTO]&gt;='Resumo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4" s="107">
        <f t="array" ref="AC14">SUM(IF((Tabela_padrão__GM_CONTAS_RECEBER_ABERTOS[COD_CONTA]='Resumo Realizar'!$B14)*(Tabela_padrão__GM_CONTAS_RECEBER_ABERTOS[DATA_VCTO]&gt;='Resumo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4" s="107">
        <f t="array" ref="AD14">SUM(IF((Tabela_padrão__GM_CONTAS_RECEBER_ABERTOS[COD_CONTA]='Resumo Realizar'!$B14)*(Tabela_padrão__GM_CONTAS_RECEBER_ABERTOS[DATA_VCTO]&gt;='Resumo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4" s="107">
        <f t="array" ref="AE14">SUM(IF((Tabela_padrão__GM_CONTAS_RECEBER_ABERTOS[COD_CONTA]='Resumo Realizar'!$B14)*(Tabela_padrão__GM_CONTAS_RECEBER_ABERTOS[DATA_VCTO]&gt;='Resumo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4" s="107">
        <f>SUM(IF((Tabela_padrão__GM_CONTAS_RECEBER_ABERTOS[COD_CONTA]='Resumo Realizar'!$B14)*(Tabela_padrão__GM_CONTAS_RECEBER_ABERTOS[DATA_VCTO]&gt;='Resumo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4" s="107">
        <f t="array" ref="AG14">SUM(IF((Tabela_padrão__GM_CONTAS_RECEBER_ABERTOS[COD_CONTA]='Resumo Realizar'!$B14)*(Tabela_padrão__GM_CONTAS_RECEBER_ABERTOS[DATA_VCTO]&gt;='Resumo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4" s="49"/>
    </row>
    <row r="15" spans="2:34" hidden="1" outlineLevel="1" thickBot="1">
      <c r="B15" s="106">
        <v>11101002</v>
      </c>
      <c r="C15" s="106" t="s">
        <v>16</v>
      </c>
      <c r="D15" s="107">
        <f t="shared" si="9"/>
        <v>22294.333339999997</v>
      </c>
      <c r="E15" s="107">
        <f t="shared" si="9"/>
        <v>0</v>
      </c>
      <c r="F15" s="108"/>
      <c r="G15" s="107">
        <f t="array" ref="G15">SUM(IF((Tabela_padrão__GM_CONTAS_RECEBER_ABERTOS[COD_CONTA]='Resumo Realizar'!$B15)*(Tabela_padrão__GM_CONTAS_RECEBER_ABERTOS[DATA_VCTO]&gt;='Resumo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880</v>
      </c>
      <c r="H15" s="107">
        <f t="array" ref="H15">SUM(IF((Tabela_padrão__GM_CONTAS_RECEBER_ABERTOS[COD_CONTA]='Resumo Realizar'!$B15)*(Tabela_padrão__GM_CONTAS_RECEBER_ABERTOS[DATA_VCTO]&gt;='Resumo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5" s="107">
        <f t="array" ref="I15">SUM(IF((Tabela_padrão__GM_CONTAS_RECEBER_ABERTOS[COD_CONTA]='Resumo Realizar'!$B15)*(Tabela_padrão__GM_CONTAS_RECEBER_ABERTOS[DATA_VCTO]&gt;='Resumo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4471</v>
      </c>
      <c r="J15" s="107">
        <f t="array" ref="J15">SUM(IF((Tabela_padrão__GM_CONTAS_RECEBER_ABERTOS[COD_CONTA]='Resumo Realizar'!$B15)*(Tabela_padrão__GM_CONTAS_RECEBER_ABERTOS[DATA_VCTO]&gt;='Resumo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5" s="107">
        <f t="array" ref="K15">SUM(IF((Tabela_padrão__GM_CONTAS_RECEBER_ABERTOS[COD_CONTA]='Resumo Realizar'!$B15)*(Tabela_padrão__GM_CONTAS_RECEBER_ABERTOS[DATA_VCTO]&gt;='Resumo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11283.333339999999</v>
      </c>
      <c r="L15" s="107">
        <f t="array" ref="L15">SUM(IF((Tabela_padrão__GM_CONTAS_RECEBER_ABERTOS[COD_CONTA]='Resumo Realizar'!$B15)*(Tabela_padrão__GM_CONTAS_RECEBER_ABERTOS[DATA_VCTO]&gt;='Resumo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5" s="108"/>
      <c r="N15" s="107">
        <f t="array" ref="N15">SUM(IF((Tabela_padrão__GM_CONTAS_RECEBER_ABERTOS[COD_CONTA]='Resumo Realizar'!$B15)*(Tabela_padrão__GM_CONTAS_RECEBER_ABERTOS[DATA_VCTO]&gt;='Resumo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5660</v>
      </c>
      <c r="O15" s="107">
        <f t="array" ref="O15">SUM(IF((Tabela_padrão__GM_CONTAS_RECEBER_ABERTOS[COD_CONTA]='Resumo Realizar'!$B15)*(Tabela_padrão__GM_CONTAS_RECEBER_ABERTOS[DATA_VCTO]&gt;='Resumo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5" s="107">
        <f t="array" ref="P15">SUM(IF((Tabela_padrão__GM_CONTAS_RECEBER_ABERTOS[COD_CONTA]='Resumo Realizar'!$B15)*(Tabela_padrão__GM_CONTAS_RECEBER_ABERTOS[DATA_VCTO]&gt;='Resumo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5" s="107">
        <f t="array" ref="Q15">SUM(IF((Tabela_padrão__GM_CONTAS_RECEBER_ABERTOS[COD_CONTA]='Resumo Realizar'!$B15)*(Tabela_padrão__GM_CONTAS_RECEBER_ABERTOS[DATA_VCTO]&gt;='Resumo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5" s="107">
        <f t="array" ref="R15">SUM(IF((Tabela_padrão__GM_CONTAS_RECEBER_ABERTOS[COD_CONTA]='Resumo Realizar'!$B15)*(Tabela_padrão__GM_CONTAS_RECEBER_ABERTOS[DATA_VCTO]&gt;='Resumo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5" s="107">
        <f t="array" ref="S15">SUM(IF((Tabela_padrão__GM_CONTAS_RECEBER_ABERTOS[COD_CONTA]='Resumo Realizar'!$B15)*(Tabela_padrão__GM_CONTAS_RECEBER_ABERTOS[DATA_VCTO]&gt;='Resumo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5" s="108"/>
      <c r="U15" s="107">
        <f t="array" ref="U15">SUM(IF((Tabela_padrão__GM_CONTAS_RECEBER_ABERTOS[COD_CONTA]='Resumo Realizar'!$B15)*(Tabela_padrão__GM_CONTAS_RECEBER_ABERTOS[DATA_VCTO]&gt;='Resumo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5" s="107">
        <f t="array" ref="V15">SUM(IF((Tabela_padrão__GM_CONTAS_RECEBER_ABERTOS[COD_CONTA]='Resumo Realizar'!$B15)*(Tabela_padrão__GM_CONTAS_RECEBER_ABERTOS[DATA_VCTO]&gt;='Resumo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5" s="107">
        <f t="array" ref="W15">SUM(IF((Tabela_padrão__GM_CONTAS_RECEBER_ABERTOS[COD_CONTA]='Resumo Realizar'!$B15)*(Tabela_padrão__GM_CONTAS_RECEBER_ABERTOS[DATA_VCTO]&gt;='Resumo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5" s="107">
        <f t="array" ref="X15">SUM(IF((Tabela_padrão__GM_CONTAS_RECEBER_ABERTOS[COD_CONTA]='Resumo Realizar'!$B15)*(Tabela_padrão__GM_CONTAS_RECEBER_ABERTOS[DATA_VCTO]&gt;='Resumo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5" s="107">
        <f t="array" ref="Y15">SUM(IF((Tabela_padrão__GM_CONTAS_RECEBER_ABERTOS[COD_CONTA]='Resumo Realizar'!$B15)*(Tabela_padrão__GM_CONTAS_RECEBER_ABERTOS[DATA_VCTO]&gt;='Resumo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5" s="107">
        <f t="array" ref="Z15">SUM(IF((Tabela_padrão__GM_CONTAS_RECEBER_ABERTOS[COD_CONTA]='Resumo Realizar'!$B15)*(Tabela_padrão__GM_CONTAS_RECEBER_ABERTOS[DATA_VCTO]&gt;='Resumo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5" s="108"/>
      <c r="AB15" s="107">
        <f t="array" ref="AB15">SUM(IF((Tabela_padrão__GM_CONTAS_RECEBER_ABERTOS[COD_CONTA]='Resumo Realizar'!$B15)*(Tabela_padrão__GM_CONTAS_RECEBER_ABERTOS[DATA_VCTO]&gt;='Resumo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5" s="107">
        <f t="array" ref="AC15">SUM(IF((Tabela_padrão__GM_CONTAS_RECEBER_ABERTOS[COD_CONTA]='Resumo Realizar'!$B15)*(Tabela_padrão__GM_CONTAS_RECEBER_ABERTOS[DATA_VCTO]&gt;='Resumo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5" s="107">
        <f t="array" ref="AD15">SUM(IF((Tabela_padrão__GM_CONTAS_RECEBER_ABERTOS[COD_CONTA]='Resumo Realizar'!$B15)*(Tabela_padrão__GM_CONTAS_RECEBER_ABERTOS[DATA_VCTO]&gt;='Resumo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5" s="107">
        <f t="array" ref="AE15">SUM(IF((Tabela_padrão__GM_CONTAS_RECEBER_ABERTOS[COD_CONTA]='Resumo Realizar'!$B15)*(Tabela_padrão__GM_CONTAS_RECEBER_ABERTOS[DATA_VCTO]&gt;='Resumo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5" s="107">
        <f t="array" ref="AF15">SUM(IF((Tabela_padrão__GM_CONTAS_RECEBER_ABERTOS[COD_CONTA]='Resumo Realizar'!$B15)*(Tabela_padrão__GM_CONTAS_RECEBER_ABERTOS[DATA_VCTO]&gt;='Resumo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5" s="107">
        <f t="array" ref="AG15">SUM(IF((Tabela_padrão__GM_CONTAS_RECEBER_ABERTOS[COD_CONTA]='Resumo Realizar'!$B15)*(Tabela_padrão__GM_CONTAS_RECEBER_ABERTOS[DATA_VCTO]&gt;='Resumo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5" s="49"/>
    </row>
    <row r="16" spans="2:34" hidden="1" outlineLevel="1" thickBot="1">
      <c r="B16" s="106">
        <v>11101006</v>
      </c>
      <c r="C16" s="106" t="s">
        <v>17</v>
      </c>
      <c r="D16" s="107">
        <f t="shared" si="9"/>
        <v>0</v>
      </c>
      <c r="E16" s="107">
        <f t="shared" si="9"/>
        <v>0</v>
      </c>
      <c r="F16" s="108"/>
      <c r="G16" s="107">
        <f t="array" ref="G16">SUM(IF((Tabela_padrão__GM_CONTAS_RECEBER_ABERTOS[COD_CONTA]='Resumo Realizar'!$B16)*(Tabela_padrão__GM_CONTAS_RECEBER_ABERTOS[DATA_VCTO]&gt;='Resumo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6" s="107">
        <f t="array" ref="H16">SUM(IF((Tabela_padrão__GM_CONTAS_RECEBER_ABERTOS[COD_CONTA]='Resumo Realizar'!$B16)*(Tabela_padrão__GM_CONTAS_RECEBER_ABERTOS[DATA_VCTO]&gt;='Resumo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6" s="107">
        <f t="array" ref="I16">SUM(IF((Tabela_padrão__GM_CONTAS_RECEBER_ABERTOS[COD_CONTA]='Resumo Realizar'!$B16)*(Tabela_padrão__GM_CONTAS_RECEBER_ABERTOS[DATA_VCTO]&gt;='Resumo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6" s="107">
        <f t="array" ref="J16">SUM(IF((Tabela_padrão__GM_CONTAS_RECEBER_ABERTOS[COD_CONTA]='Resumo Realizar'!$B16)*(Tabela_padrão__GM_CONTAS_RECEBER_ABERTOS[DATA_VCTO]&gt;='Resumo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6" s="107">
        <f t="array" ref="K16">SUM(IF((Tabela_padrão__GM_CONTAS_RECEBER_ABERTOS[COD_CONTA]='Resumo Realizar'!$B16)*(Tabela_padrão__GM_CONTAS_RECEBER_ABERTOS[DATA_VCTO]&gt;='Resumo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6" s="107">
        <f t="array" ref="L16">SUM(IF((Tabela_padrão__GM_CONTAS_RECEBER_ABERTOS[COD_CONTA]='Resumo Realizar'!$B16)*(Tabela_padrão__GM_CONTAS_RECEBER_ABERTOS[DATA_VCTO]&gt;='Resumo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6" s="108"/>
      <c r="N16" s="107">
        <f t="array" ref="N16">SUM(IF((Tabela_padrão__GM_CONTAS_RECEBER_ABERTOS[COD_CONTA]='Resumo Realizar'!$B16)*(Tabela_padrão__GM_CONTAS_RECEBER_ABERTOS[DATA_VCTO]&gt;='Resumo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6" s="107">
        <f t="array" ref="O16">SUM(IF((Tabela_padrão__GM_CONTAS_RECEBER_ABERTOS[COD_CONTA]='Resumo Realizar'!$B16)*(Tabela_padrão__GM_CONTAS_RECEBER_ABERTOS[DATA_VCTO]&gt;='Resumo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6" s="107">
        <f t="array" ref="P16">SUM(IF((Tabela_padrão__GM_CONTAS_RECEBER_ABERTOS[COD_CONTA]='Resumo Realizar'!$B16)*(Tabela_padrão__GM_CONTAS_RECEBER_ABERTOS[DATA_VCTO]&gt;='Resumo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6" s="107">
        <f t="array" ref="Q16">SUM(IF((Tabela_padrão__GM_CONTAS_RECEBER_ABERTOS[COD_CONTA]='Resumo Realizar'!$B16)*(Tabela_padrão__GM_CONTAS_RECEBER_ABERTOS[DATA_VCTO]&gt;='Resumo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6" s="107">
        <f t="array" ref="R16">SUM(IF((Tabela_padrão__GM_CONTAS_RECEBER_ABERTOS[COD_CONTA]='Resumo Realizar'!$B16)*(Tabela_padrão__GM_CONTAS_RECEBER_ABERTOS[DATA_VCTO]&gt;='Resumo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6" s="107">
        <f t="array" ref="S16">SUM(IF((Tabela_padrão__GM_CONTAS_RECEBER_ABERTOS[COD_CONTA]='Resumo Realizar'!$B16)*(Tabela_padrão__GM_CONTAS_RECEBER_ABERTOS[DATA_VCTO]&gt;='Resumo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6" s="108"/>
      <c r="U16" s="107">
        <f t="array" ref="U16">SUM(IF((Tabela_padrão__GM_CONTAS_RECEBER_ABERTOS[COD_CONTA]='Resumo Realizar'!$B16)*(Tabela_padrão__GM_CONTAS_RECEBER_ABERTOS[DATA_VCTO]&gt;='Resumo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6" s="107">
        <f t="array" ref="V16">SUM(IF((Tabela_padrão__GM_CONTAS_RECEBER_ABERTOS[COD_CONTA]='Resumo Realizar'!$B16)*(Tabela_padrão__GM_CONTAS_RECEBER_ABERTOS[DATA_VCTO]&gt;='Resumo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6" s="107">
        <f t="array" ref="W16">SUM(IF((Tabela_padrão__GM_CONTAS_RECEBER_ABERTOS[COD_CONTA]='Resumo Realizar'!$B16)*(Tabela_padrão__GM_CONTAS_RECEBER_ABERTOS[DATA_VCTO]&gt;='Resumo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6" s="107">
        <f t="array" ref="X16">SUM(IF((Tabela_padrão__GM_CONTAS_RECEBER_ABERTOS[COD_CONTA]='Resumo Realizar'!$B16)*(Tabela_padrão__GM_CONTAS_RECEBER_ABERTOS[DATA_VCTO]&gt;='Resumo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6" s="107">
        <f t="array" ref="Y16">SUM(IF((Tabela_padrão__GM_CONTAS_RECEBER_ABERTOS[COD_CONTA]='Resumo Realizar'!$B16)*(Tabela_padrão__GM_CONTAS_RECEBER_ABERTOS[DATA_VCTO]&gt;='Resumo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6" s="107">
        <f t="array" ref="Z16">SUM(IF((Tabela_padrão__GM_CONTAS_RECEBER_ABERTOS[COD_CONTA]='Resumo Realizar'!$B16)*(Tabela_padrão__GM_CONTAS_RECEBER_ABERTOS[DATA_VCTO]&gt;='Resumo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6" s="108"/>
      <c r="AB16" s="107">
        <f t="array" ref="AB16">SUM(IF((Tabela_padrão__GM_CONTAS_RECEBER_ABERTOS[COD_CONTA]='Resumo Realizar'!$B16)*(Tabela_padrão__GM_CONTAS_RECEBER_ABERTOS[DATA_VCTO]&gt;='Resumo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6" s="107">
        <f t="array" ref="AC16">SUM(IF((Tabela_padrão__GM_CONTAS_RECEBER_ABERTOS[COD_CONTA]='Resumo Realizar'!$B16)*(Tabela_padrão__GM_CONTAS_RECEBER_ABERTOS[DATA_VCTO]&gt;='Resumo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6" s="107">
        <f t="array" ref="AD16">SUM(IF((Tabela_padrão__GM_CONTAS_RECEBER_ABERTOS[COD_CONTA]='Resumo Realizar'!$B16)*(Tabela_padrão__GM_CONTAS_RECEBER_ABERTOS[DATA_VCTO]&gt;='Resumo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6" s="107">
        <f t="array" ref="AE16">SUM(IF((Tabela_padrão__GM_CONTAS_RECEBER_ABERTOS[COD_CONTA]='Resumo Realizar'!$B16)*(Tabela_padrão__GM_CONTAS_RECEBER_ABERTOS[DATA_VCTO]&gt;='Resumo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6" s="107">
        <f t="array" ref="AF16">SUM(IF((Tabela_padrão__GM_CONTAS_RECEBER_ABERTOS[COD_CONTA]='Resumo Realizar'!$B16)*(Tabela_padrão__GM_CONTAS_RECEBER_ABERTOS[DATA_VCTO]&gt;='Resumo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6" s="107">
        <f t="array" ref="AG16">SUM(IF((Tabela_padrão__GM_CONTAS_RECEBER_ABERTOS[COD_CONTA]='Resumo Realizar'!$B16)*(Tabela_padrão__GM_CONTAS_RECEBER_ABERTOS[DATA_VCTO]&gt;='Resumo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6" s="49"/>
    </row>
    <row r="17" spans="2:35" hidden="1" outlineLevel="1" thickBot="1">
      <c r="B17" s="106">
        <v>11101020</v>
      </c>
      <c r="C17" s="106" t="s">
        <v>1041</v>
      </c>
      <c r="D17" s="107">
        <f t="shared" si="9"/>
        <v>0</v>
      </c>
      <c r="E17" s="107">
        <f t="shared" si="9"/>
        <v>0</v>
      </c>
      <c r="F17" s="108"/>
      <c r="G17" s="107">
        <f t="array" ref="G17">SUM(IF((Tabela_padrão__GM_CONTAS_RECEBER_ABERTOS[COD_CONTA]='Resumo Realizar'!$B17)*(Tabela_padrão__GM_CONTAS_RECEBER_ABERTOS[DATA_VCTO]&gt;='Resumo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7" s="107">
        <f t="array" ref="H17">SUM(IF((Tabela_padrão__GM_CONTAS_RECEBER_ABERTOS[COD_CONTA]='Resumo Realizar'!$B17)*(Tabela_padrão__GM_CONTAS_RECEBER_ABERTOS[DATA_VCTO]&gt;='Resumo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7" s="107">
        <f t="array" ref="I17">SUM(IF((Tabela_padrão__GM_CONTAS_RECEBER_ABERTOS[COD_CONTA]='Resumo Realizar'!$B17)*(Tabela_padrão__GM_CONTAS_RECEBER_ABERTOS[DATA_VCTO]&gt;='Resumo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7" s="107">
        <f t="array" ref="J17">SUM(IF((Tabela_padrão__GM_CONTAS_RECEBER_ABERTOS[COD_CONTA]='Resumo Realizar'!$B17)*(Tabela_padrão__GM_CONTAS_RECEBER_ABERTOS[DATA_VCTO]&gt;='Resumo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7" s="107">
        <f t="array" ref="K17">SUM(IF((Tabela_padrão__GM_CONTAS_RECEBER_ABERTOS[COD_CONTA]='Resumo Realizar'!$B17)*(Tabela_padrão__GM_CONTAS_RECEBER_ABERTOS[DATA_VCTO]&gt;='Resumo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7" s="107">
        <f t="array" ref="L17">SUM(IF((Tabela_padrão__GM_CONTAS_RECEBER_ABERTOS[COD_CONTA]='Resumo Realizar'!$B17)*(Tabela_padrão__GM_CONTAS_RECEBER_ABERTOS[DATA_VCTO]&gt;='Resumo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7" s="108"/>
      <c r="N17" s="107">
        <f t="array" ref="N17">SUM(IF((Tabela_padrão__GM_CONTAS_RECEBER_ABERTOS[COD_CONTA]='Resumo Realizar'!$B17)*(Tabela_padrão__GM_CONTAS_RECEBER_ABERTOS[DATA_VCTO]&gt;='Resumo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7" s="107">
        <f t="array" ref="O17">SUM(IF((Tabela_padrão__GM_CONTAS_RECEBER_ABERTOS[COD_CONTA]='Resumo Realizar'!$B17)*(Tabela_padrão__GM_CONTAS_RECEBER_ABERTOS[DATA_VCTO]&gt;='Resumo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7" s="107">
        <f t="array" ref="P17">SUM(IF((Tabela_padrão__GM_CONTAS_RECEBER_ABERTOS[COD_CONTA]='Resumo Realizar'!$B17)*(Tabela_padrão__GM_CONTAS_RECEBER_ABERTOS[DATA_VCTO]&gt;='Resumo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7" s="107">
        <f t="array" ref="Q17">SUM(IF((Tabela_padrão__GM_CONTAS_RECEBER_ABERTOS[COD_CONTA]='Resumo Realizar'!$B17)*(Tabela_padrão__GM_CONTAS_RECEBER_ABERTOS[DATA_VCTO]&gt;='Resumo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7" s="107">
        <f t="array" ref="R17">SUM(IF((Tabela_padrão__GM_CONTAS_RECEBER_ABERTOS[COD_CONTA]='Resumo Realizar'!$B17)*(Tabela_padrão__GM_CONTAS_RECEBER_ABERTOS[DATA_VCTO]&gt;='Resumo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7" s="107">
        <f t="array" ref="S17">SUM(IF((Tabela_padrão__GM_CONTAS_RECEBER_ABERTOS[COD_CONTA]='Resumo Realizar'!$B17)*(Tabela_padrão__GM_CONTAS_RECEBER_ABERTOS[DATA_VCTO]&gt;='Resumo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7" s="108"/>
      <c r="U17" s="107">
        <f t="array" ref="U17">SUM(IF((Tabela_padrão__GM_CONTAS_RECEBER_ABERTOS[COD_CONTA]='Resumo Realizar'!$B17)*(Tabela_padrão__GM_CONTAS_RECEBER_ABERTOS[DATA_VCTO]&gt;='Resumo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7" s="107">
        <f t="array" ref="V17">SUM(IF((Tabela_padrão__GM_CONTAS_RECEBER_ABERTOS[COD_CONTA]='Resumo Realizar'!$B17)*(Tabela_padrão__GM_CONTAS_RECEBER_ABERTOS[DATA_VCTO]&gt;='Resumo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7" s="107">
        <f t="array" ref="W17">SUM(IF((Tabela_padrão__GM_CONTAS_RECEBER_ABERTOS[COD_CONTA]='Resumo Realizar'!$B17)*(Tabela_padrão__GM_CONTAS_RECEBER_ABERTOS[DATA_VCTO]&gt;='Resumo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7" s="107">
        <f t="array" ref="X17">SUM(IF((Tabela_padrão__GM_CONTAS_RECEBER_ABERTOS[COD_CONTA]='Resumo Realizar'!$B17)*(Tabela_padrão__GM_CONTAS_RECEBER_ABERTOS[DATA_VCTO]&gt;='Resumo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7" s="107">
        <f t="array" ref="Y17">SUM(IF((Tabela_padrão__GM_CONTAS_RECEBER_ABERTOS[COD_CONTA]='Resumo Realizar'!$B17)*(Tabela_padrão__GM_CONTAS_RECEBER_ABERTOS[DATA_VCTO]&gt;='Resumo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7" s="107">
        <f t="array" ref="Z17">SUM(IF((Tabela_padrão__GM_CONTAS_RECEBER_ABERTOS[COD_CONTA]='Resumo Realizar'!$B17)*(Tabela_padrão__GM_CONTAS_RECEBER_ABERTOS[DATA_VCTO]&gt;='Resumo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7" s="108"/>
      <c r="AB17" s="107">
        <f t="array" ref="AB17">SUM(IF((Tabela_padrão__GM_CONTAS_RECEBER_ABERTOS[COD_CONTA]='Resumo Realizar'!$B17)*(Tabela_padrão__GM_CONTAS_RECEBER_ABERTOS[DATA_VCTO]&gt;='Resumo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7" s="107">
        <f t="array" ref="AC17">SUM(IF((Tabela_padrão__GM_CONTAS_RECEBER_ABERTOS[COD_CONTA]='Resumo Realizar'!$B17)*(Tabela_padrão__GM_CONTAS_RECEBER_ABERTOS[DATA_VCTO]&gt;='Resumo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7" s="107">
        <f t="array" ref="AD17">SUM(IF((Tabela_padrão__GM_CONTAS_RECEBER_ABERTOS[COD_CONTA]='Resumo Realizar'!$B17)*(Tabela_padrão__GM_CONTAS_RECEBER_ABERTOS[DATA_VCTO]&gt;='Resumo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7" s="107">
        <f t="array" ref="AE17">SUM(IF((Tabela_padrão__GM_CONTAS_RECEBER_ABERTOS[COD_CONTA]='Resumo Realizar'!$B17)*(Tabela_padrão__GM_CONTAS_RECEBER_ABERTOS[DATA_VCTO]&gt;='Resumo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7" s="107">
        <f t="array" ref="AF17">SUM(IF((Tabela_padrão__GM_CONTAS_RECEBER_ABERTOS[COD_CONTA]='Resumo Realizar'!$B17)*(Tabela_padrão__GM_CONTAS_RECEBER_ABERTOS[DATA_VCTO]&gt;='Resumo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7" s="107">
        <f t="array" ref="AG17">SUM(IF((Tabela_padrão__GM_CONTAS_RECEBER_ABERTOS[COD_CONTA]='Resumo Realizar'!$B17)*(Tabela_padrão__GM_CONTAS_RECEBER_ABERTOS[DATA_VCTO]&gt;='Resumo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7" s="49"/>
    </row>
    <row r="18" spans="2:35" hidden="1" outlineLevel="1" thickBot="1">
      <c r="B18" s="106">
        <v>11101012</v>
      </c>
      <c r="C18" s="106" t="s">
        <v>18</v>
      </c>
      <c r="D18" s="107">
        <f t="shared" ref="D18" si="10">G18+I18+K18+N18+P18+R18+U18+W18+Y18+AB18+AD18+AF18</f>
        <v>0</v>
      </c>
      <c r="E18" s="107">
        <f t="shared" ref="E18" si="11">H18+J18+L18+O18+Q18+S18+V18+X18+Z18+AC18+AE18+AG18</f>
        <v>0</v>
      </c>
      <c r="F18" s="108"/>
      <c r="G18" s="107">
        <f t="array" ref="G18">SUM(IF((Tabela_padrão__GM_CONTAS_RECEBER_ABERTOS[COD_CONTA]='Resumo Realizar'!$B18)*(Tabela_padrão__GM_CONTAS_RECEBER_ABERTOS[DATA_VCTO]&gt;='Resumo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18" s="107">
        <f t="array" ref="H18">SUM(IF((Tabela_padrão__GM_CONTAS_RECEBER_ABERTOS[COD_CONTA]='Resumo Realizar'!$B18)*(Tabela_padrão__GM_CONTAS_RECEBER_ABERTOS[DATA_VCTO]&gt;='Resumo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18" s="107">
        <f t="array" ref="I18">SUM(IF((Tabela_padrão__GM_CONTAS_RECEBER_ABERTOS[COD_CONTA]='Resumo Realizar'!$B18)*(Tabela_padrão__GM_CONTAS_RECEBER_ABERTOS[DATA_VCTO]&gt;='Resumo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18" s="107">
        <f t="array" ref="J18">SUM(IF((Tabela_padrão__GM_CONTAS_RECEBER_ABERTOS[COD_CONTA]='Resumo Realizar'!$B18)*(Tabela_padrão__GM_CONTAS_RECEBER_ABERTOS[DATA_VCTO]&gt;='Resumo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18" s="107">
        <f t="array" ref="K18">SUM(IF((Tabela_padrão__GM_CONTAS_RECEBER_ABERTOS[COD_CONTA]='Resumo Realizar'!$B18)*(Tabela_padrão__GM_CONTAS_RECEBER_ABERTOS[DATA_VCTO]&gt;='Resumo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18" s="107">
        <f t="array" ref="L18">SUM(IF((Tabela_padrão__GM_CONTAS_RECEBER_ABERTOS[COD_CONTA]='Resumo Realizar'!$B18)*(Tabela_padrão__GM_CONTAS_RECEBER_ABERTOS[DATA_VCTO]&gt;='Resumo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18" s="108"/>
      <c r="N18" s="107">
        <f t="array" ref="N18">SUM(IF((Tabela_padrão__GM_CONTAS_RECEBER_ABERTOS[COD_CONTA]='Resumo Realizar'!$B18)*(Tabela_padrão__GM_CONTAS_RECEBER_ABERTOS[DATA_VCTO]&gt;='Resumo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18" s="107">
        <f t="array" ref="O18">SUM(IF((Tabela_padrão__GM_CONTAS_RECEBER_ABERTOS[COD_CONTA]='Resumo Realizar'!$B18)*(Tabela_padrão__GM_CONTAS_RECEBER_ABERTOS[DATA_VCTO]&gt;='Resumo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18" s="107">
        <f t="array" ref="P18">SUM(IF((Tabela_padrão__GM_CONTAS_RECEBER_ABERTOS[COD_CONTA]='Resumo Realizar'!$B18)*(Tabela_padrão__GM_CONTAS_RECEBER_ABERTOS[DATA_VCTO]&gt;='Resumo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18" s="107">
        <f t="array" ref="Q18">SUM(IF((Tabela_padrão__GM_CONTAS_RECEBER_ABERTOS[COD_CONTA]='Resumo Realizar'!$B18)*(Tabela_padrão__GM_CONTAS_RECEBER_ABERTOS[DATA_VCTO]&gt;='Resumo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18" s="107">
        <f t="array" ref="R18">SUM(IF((Tabela_padrão__GM_CONTAS_RECEBER_ABERTOS[COD_CONTA]='Resumo Realizar'!$B18)*(Tabela_padrão__GM_CONTAS_RECEBER_ABERTOS[DATA_VCTO]&gt;='Resumo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18" s="107">
        <f t="array" ref="S18">SUM(IF((Tabela_padrão__GM_CONTAS_RECEBER_ABERTOS[COD_CONTA]='Resumo Realizar'!$B18)*(Tabela_padrão__GM_CONTAS_RECEBER_ABERTOS[DATA_VCTO]&gt;='Resumo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18" s="108"/>
      <c r="U18" s="107">
        <f t="array" ref="U18">SUM(IF((Tabela_padrão__GM_CONTAS_RECEBER_ABERTOS[COD_CONTA]='Resumo Realizar'!$B18)*(Tabela_padrão__GM_CONTAS_RECEBER_ABERTOS[DATA_VCTO]&gt;='Resumo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18" s="107">
        <f t="array" ref="V18">SUM(IF((Tabela_padrão__GM_CONTAS_RECEBER_ABERTOS[COD_CONTA]='Resumo Realizar'!$B18)*(Tabela_padrão__GM_CONTAS_RECEBER_ABERTOS[DATA_VCTO]&gt;='Resumo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18" s="107">
        <f t="array" ref="W18">SUM(IF((Tabela_padrão__GM_CONTAS_RECEBER_ABERTOS[COD_CONTA]='Resumo Realizar'!$B18)*(Tabela_padrão__GM_CONTAS_RECEBER_ABERTOS[DATA_VCTO]&gt;='Resumo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18" s="107">
        <f t="array" ref="X18">SUM(IF((Tabela_padrão__GM_CONTAS_RECEBER_ABERTOS[COD_CONTA]='Resumo Realizar'!$B18)*(Tabela_padrão__GM_CONTAS_RECEBER_ABERTOS[DATA_VCTO]&gt;='Resumo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18" s="107">
        <f t="array" ref="Y18">SUM(IF((Tabela_padrão__GM_CONTAS_RECEBER_ABERTOS[COD_CONTA]='Resumo Realizar'!$B18)*(Tabela_padrão__GM_CONTAS_RECEBER_ABERTOS[DATA_VCTO]&gt;='Resumo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18" s="107">
        <f t="array" ref="Z18">SUM(IF((Tabela_padrão__GM_CONTAS_RECEBER_ABERTOS[COD_CONTA]='Resumo Realizar'!$B18)*(Tabela_padrão__GM_CONTAS_RECEBER_ABERTOS[DATA_VCTO]&gt;='Resumo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18" s="108"/>
      <c r="AB18" s="107">
        <f t="array" ref="AB18">SUM(IF((Tabela_padrão__GM_CONTAS_RECEBER_ABERTOS[COD_CONTA]='Resumo Realizar'!$B18)*(Tabela_padrão__GM_CONTAS_RECEBER_ABERTOS[DATA_VCTO]&gt;='Resumo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18" s="107">
        <f t="array" ref="AC18">SUM(IF((Tabela_padrão__GM_CONTAS_RECEBER_ABERTOS[COD_CONTA]='Resumo Realizar'!$B18)*(Tabela_padrão__GM_CONTAS_RECEBER_ABERTOS[DATA_VCTO]&gt;='Resumo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18" s="107">
        <f t="array" ref="AD18">SUM(IF((Tabela_padrão__GM_CONTAS_RECEBER_ABERTOS[COD_CONTA]='Resumo Realizar'!$B18)*(Tabela_padrão__GM_CONTAS_RECEBER_ABERTOS[DATA_VCTO]&gt;='Resumo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18" s="107">
        <f t="array" ref="AE18">SUM(IF((Tabela_padrão__GM_CONTAS_RECEBER_ABERTOS[COD_CONTA]='Resumo Realizar'!$B18)*(Tabela_padrão__GM_CONTAS_RECEBER_ABERTOS[DATA_VCTO]&gt;='Resumo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18" s="107">
        <f t="array" ref="AF18">SUM(IF((Tabela_padrão__GM_CONTAS_RECEBER_ABERTOS[COD_CONTA]='Resumo Realizar'!$B18)*(Tabela_padrão__GM_CONTAS_RECEBER_ABERTOS[DATA_VCTO]&gt;='Resumo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18" s="107">
        <f t="array" ref="AG18">SUM(IF((Tabela_padrão__GM_CONTAS_RECEBER_ABERTOS[COD_CONTA]='Resumo Realizar'!$B18)*(Tabela_padrão__GM_CONTAS_RECEBER_ABERTOS[DATA_VCTO]&gt;='Resumo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18" s="49"/>
    </row>
    <row r="19" spans="2:35" hidden="1" outlineLevel="1" thickBot="1">
      <c r="B19" s="106"/>
      <c r="C19" s="106" t="s">
        <v>1156</v>
      </c>
      <c r="D19" s="107">
        <f t="shared" si="9"/>
        <v>5610</v>
      </c>
      <c r="E19" s="107">
        <f t="shared" si="9"/>
        <v>0</v>
      </c>
      <c r="F19" s="108"/>
      <c r="G19" s="107">
        <v>0</v>
      </c>
      <c r="H19" s="107">
        <v>0</v>
      </c>
      <c r="I19" s="107">
        <f>[1]FINANCEIRO!$J$23/1000</f>
        <v>1700</v>
      </c>
      <c r="J19" s="107">
        <v>0</v>
      </c>
      <c r="K19" s="107">
        <v>0</v>
      </c>
      <c r="L19" s="107">
        <v>0</v>
      </c>
      <c r="M19" s="108"/>
      <c r="N19" s="107">
        <f>[1]FINANCEIRO!$J$24/1000</f>
        <v>3910</v>
      </c>
      <c r="O19" s="107">
        <v>0</v>
      </c>
      <c r="P19" s="107">
        <v>0</v>
      </c>
      <c r="Q19" s="107">
        <v>0</v>
      </c>
      <c r="R19" s="107">
        <v>0</v>
      </c>
      <c r="S19" s="107">
        <v>0</v>
      </c>
      <c r="T19" s="108"/>
      <c r="U19" s="107">
        <v>0</v>
      </c>
      <c r="V19" s="107">
        <v>0</v>
      </c>
      <c r="W19" s="107">
        <v>0</v>
      </c>
      <c r="X19" s="107">
        <v>0</v>
      </c>
      <c r="Y19" s="107">
        <v>0</v>
      </c>
      <c r="Z19" s="107">
        <v>0</v>
      </c>
      <c r="AA19" s="108"/>
      <c r="AB19" s="107">
        <v>0</v>
      </c>
      <c r="AC19" s="107">
        <v>0</v>
      </c>
      <c r="AD19" s="107">
        <v>0</v>
      </c>
      <c r="AE19" s="107">
        <v>0</v>
      </c>
      <c r="AF19" s="107">
        <v>0</v>
      </c>
      <c r="AG19" s="107">
        <v>0</v>
      </c>
      <c r="AH19" s="49"/>
    </row>
    <row r="20" spans="2:35" s="63" customFormat="1" collapsed="1" thickBot="1">
      <c r="B20" s="109"/>
      <c r="C20" s="103" t="s">
        <v>19</v>
      </c>
      <c r="D20" s="104">
        <f>SUM(D21:D24)</f>
        <v>0</v>
      </c>
      <c r="E20" s="104">
        <f>SUM(E21:E24)</f>
        <v>25252.7</v>
      </c>
      <c r="F20" s="105"/>
      <c r="G20" s="104">
        <f>SUM(G21:G24)</f>
        <v>0</v>
      </c>
      <c r="H20" s="104">
        <f t="shared" ref="H20:AG20" si="12">SUM(H21:H24)</f>
        <v>0</v>
      </c>
      <c r="I20" s="104">
        <f t="shared" si="12"/>
        <v>0</v>
      </c>
      <c r="J20" s="104">
        <f t="shared" si="12"/>
        <v>0</v>
      </c>
      <c r="K20" s="104">
        <f t="shared" si="12"/>
        <v>0</v>
      </c>
      <c r="L20" s="104">
        <f t="shared" si="12"/>
        <v>0</v>
      </c>
      <c r="M20" s="105"/>
      <c r="N20" s="104">
        <f t="shared" si="12"/>
        <v>0</v>
      </c>
      <c r="O20" s="104">
        <f t="shared" si="12"/>
        <v>0</v>
      </c>
      <c r="P20" s="104">
        <f t="shared" si="12"/>
        <v>0</v>
      </c>
      <c r="Q20" s="104">
        <f t="shared" si="12"/>
        <v>0</v>
      </c>
      <c r="R20" s="104">
        <f t="shared" si="12"/>
        <v>0</v>
      </c>
      <c r="S20" s="104">
        <f t="shared" si="12"/>
        <v>0</v>
      </c>
      <c r="T20" s="105"/>
      <c r="U20" s="104">
        <f t="shared" si="12"/>
        <v>0</v>
      </c>
      <c r="V20" s="104">
        <f t="shared" si="12"/>
        <v>13040.2</v>
      </c>
      <c r="W20" s="104">
        <f t="shared" si="12"/>
        <v>0</v>
      </c>
      <c r="X20" s="104">
        <f t="shared" si="12"/>
        <v>12212.5</v>
      </c>
      <c r="Y20" s="104">
        <f t="shared" si="12"/>
        <v>0</v>
      </c>
      <c r="Z20" s="104">
        <f t="shared" si="12"/>
        <v>0</v>
      </c>
      <c r="AA20" s="105"/>
      <c r="AB20" s="104">
        <f t="shared" si="12"/>
        <v>0</v>
      </c>
      <c r="AC20" s="104">
        <f t="shared" si="12"/>
        <v>0</v>
      </c>
      <c r="AD20" s="104">
        <f t="shared" si="12"/>
        <v>0</v>
      </c>
      <c r="AE20" s="104">
        <f t="shared" si="12"/>
        <v>0</v>
      </c>
      <c r="AF20" s="104">
        <f t="shared" si="12"/>
        <v>0</v>
      </c>
      <c r="AG20" s="104">
        <f t="shared" si="12"/>
        <v>0</v>
      </c>
      <c r="AH20" s="67"/>
    </row>
    <row r="21" spans="2:35" hidden="1" outlineLevel="1" thickBot="1">
      <c r="B21" s="110">
        <v>11101005</v>
      </c>
      <c r="C21" s="106" t="s">
        <v>20</v>
      </c>
      <c r="D21" s="107">
        <f t="shared" ref="D21:E24" si="13">G21+I21+K21+N21+P21+R21+U21+W21+Y21+AB21+AD21+AF21</f>
        <v>0</v>
      </c>
      <c r="E21" s="107">
        <f t="shared" si="13"/>
        <v>25252.7</v>
      </c>
      <c r="F21" s="108"/>
      <c r="G21" s="107">
        <f t="array" ref="G21">SUM(IF((Tabela_padrão__GM_CONTAS_RECEBER_ABERTOS[COD_CONTA]='Resumo Realizar'!$B21)*(Tabela_padrão__GM_CONTAS_RECEBER_ABERTOS[DATA_VCTO]&gt;='Resumo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" s="107">
        <f t="array" ref="H21">SUM(IF((Tabela_padrão__GM_CONTAS_RECEBER_ABERTOS[COD_CONTA]='Resumo Realizar'!$B21)*(Tabela_padrão__GM_CONTAS_RECEBER_ABERTOS[DATA_VCTO]&gt;='Resumo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" s="107">
        <f t="array" ref="I21">SUM(IF((Tabela_padrão__GM_CONTAS_RECEBER_ABERTOS[COD_CONTA]='Resumo Realizar'!$B21)*(Tabela_padrão__GM_CONTAS_RECEBER_ABERTOS[DATA_VCTO]&gt;='Resumo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" s="107">
        <f t="array" ref="J21">SUM(IF((Tabela_padrão__GM_CONTAS_RECEBER_ABERTOS[COD_CONTA]='Resumo Realizar'!$B21)*(Tabela_padrão__GM_CONTAS_RECEBER_ABERTOS[DATA_VCTO]&gt;='Resumo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" s="107">
        <f t="array" ref="K21">SUM(IF((Tabela_padrão__GM_CONTAS_RECEBER_ABERTOS[COD_CONTA]='Resumo Realizar'!$B21)*(Tabela_padrão__GM_CONTAS_RECEBER_ABERTOS[DATA_VCTO]&gt;='Resumo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" s="107">
        <f t="array" ref="L21">SUM(IF((Tabela_padrão__GM_CONTAS_RECEBER_ABERTOS[COD_CONTA]='Resumo Realizar'!$B21)*(Tabela_padrão__GM_CONTAS_RECEBER_ABERTOS[DATA_VCTO]&gt;='Resumo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" s="108"/>
      <c r="N21" s="107">
        <f t="array" ref="N21">SUM(IF((Tabela_padrão__GM_CONTAS_RECEBER_ABERTOS[COD_CONTA]='Resumo Realizar'!$B21)*(Tabela_padrão__GM_CONTAS_RECEBER_ABERTOS[DATA_VCTO]&gt;='Resumo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" s="107">
        <f t="array" ref="O21">SUM(IF((Tabela_padrão__GM_CONTAS_RECEBER_ABERTOS[COD_CONTA]='Resumo Realizar'!$B21)*(Tabela_padrão__GM_CONTAS_RECEBER_ABERTOS[DATA_VCTO]&gt;='Resumo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" s="107">
        <f t="array" ref="P21">SUM(IF((Tabela_padrão__GM_CONTAS_RECEBER_ABERTOS[COD_CONTA]='Resumo Realizar'!$B21)*(Tabela_padrão__GM_CONTAS_RECEBER_ABERTOS[DATA_VCTO]&gt;='Resumo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" s="107">
        <f t="array" ref="Q21">SUM(IF((Tabela_padrão__GM_CONTAS_RECEBER_ABERTOS[COD_CONTA]='Resumo Realizar'!$B21)*(Tabela_padrão__GM_CONTAS_RECEBER_ABERTOS[DATA_VCTO]&gt;='Resumo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" s="107">
        <f t="array" ref="R21">SUM(IF((Tabela_padrão__GM_CONTAS_RECEBER_ABERTOS[COD_CONTA]='Resumo Realizar'!$B21)*(Tabela_padrão__GM_CONTAS_RECEBER_ABERTOS[DATA_VCTO]&gt;='Resumo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" s="107">
        <f t="array" ref="S21">SUM(IF((Tabela_padrão__GM_CONTAS_RECEBER_ABERTOS[COD_CONTA]='Resumo Realizar'!$B21)*(Tabela_padrão__GM_CONTAS_RECEBER_ABERTOS[DATA_VCTO]&gt;='Resumo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" s="108"/>
      <c r="U21" s="107">
        <f t="array" ref="U21">SUM(IF((Tabela_padrão__GM_CONTAS_RECEBER_ABERTOS[COD_CONTA]='Resumo Realizar'!$B21)*(Tabela_padrão__GM_CONTAS_RECEBER_ABERTOS[DATA_VCTO]&gt;='Resumo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" s="107">
        <f t="array" ref="V21">SUM(IF((Tabela_padrão__GM_CONTAS_RECEBER_ABERTOS[COD_CONTA]='Resumo Realizar'!$B21)*(Tabela_padrão__GM_CONTAS_RECEBER_ABERTOS[DATA_VCTO]&gt;='Resumo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13040.2</v>
      </c>
      <c r="W21" s="107">
        <f t="array" ref="W21">SUM(IF((Tabela_padrão__GM_CONTAS_RECEBER_ABERTOS[COD_CONTA]='Resumo Realizar'!$B21)*(Tabela_padrão__GM_CONTAS_RECEBER_ABERTOS[DATA_VCTO]&gt;='Resumo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" s="107">
        <f t="array" ref="X21">SUM(IF((Tabela_padrão__GM_CONTAS_RECEBER_ABERTOS[COD_CONTA]='Resumo Realizar'!$B21)*(Tabela_padrão__GM_CONTAS_RECEBER_ABERTOS[DATA_VCTO]&gt;='Resumo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12212.5</v>
      </c>
      <c r="Y21" s="107">
        <f t="array" ref="Y21">SUM(IF((Tabela_padrão__GM_CONTAS_RECEBER_ABERTOS[COD_CONTA]='Resumo Realizar'!$B21)*(Tabela_padrão__GM_CONTAS_RECEBER_ABERTOS[DATA_VCTO]&gt;='Resumo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" s="107">
        <f t="array" ref="Z21">SUM(IF((Tabela_padrão__GM_CONTAS_RECEBER_ABERTOS[COD_CONTA]='Resumo Realizar'!$B21)*(Tabela_padrão__GM_CONTAS_RECEBER_ABERTOS[DATA_VCTO]&gt;='Resumo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" s="108"/>
      <c r="AB21" s="107">
        <f t="array" ref="AB21">SUM(IF((Tabela_padrão__GM_CONTAS_RECEBER_ABERTOS[COD_CONTA]='Resumo Realizar'!$B21)*(Tabela_padrão__GM_CONTAS_RECEBER_ABERTOS[DATA_VCTO]&gt;='Resumo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1" s="107">
        <f t="array" ref="AC21">SUM(IF((Tabela_padrão__GM_CONTAS_RECEBER_ABERTOS[COD_CONTA]='Resumo Realizar'!$B21)*(Tabela_padrão__GM_CONTAS_RECEBER_ABERTOS[DATA_VCTO]&gt;='Resumo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1" s="107">
        <f t="array" ref="AD21">SUM(IF((Tabela_padrão__GM_CONTAS_RECEBER_ABERTOS[COD_CONTA]='Resumo Realizar'!$B21)*(Tabela_padrão__GM_CONTAS_RECEBER_ABERTOS[DATA_VCTO]&gt;='Resumo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1" s="107">
        <f t="array" ref="AE21">SUM(IF((Tabela_padrão__GM_CONTAS_RECEBER_ABERTOS[COD_CONTA]='Resumo Realizar'!$B21)*(Tabela_padrão__GM_CONTAS_RECEBER_ABERTOS[DATA_VCTO]&gt;='Resumo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1" s="107">
        <f t="array" ref="AF21">SUM(IF((Tabela_padrão__GM_CONTAS_RECEBER_ABERTOS[COD_CONTA]='Resumo Realizar'!$B21)*(Tabela_padrão__GM_CONTAS_RECEBER_ABERTOS[DATA_VCTO]&gt;='Resumo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1" s="107">
        <f t="array" ref="AG21">SUM(IF((Tabela_padrão__GM_CONTAS_RECEBER_ABERTOS[COD_CONTA]='Resumo Realizar'!$B21)*(Tabela_padrão__GM_CONTAS_RECEBER_ABERTOS[DATA_VCTO]&gt;='Resumo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1" s="49"/>
    </row>
    <row r="22" spans="2:35" hidden="1" outlineLevel="1" thickBot="1">
      <c r="B22" s="110">
        <v>11101013</v>
      </c>
      <c r="C22" s="106" t="s">
        <v>21</v>
      </c>
      <c r="D22" s="107">
        <f t="shared" si="13"/>
        <v>0</v>
      </c>
      <c r="E22" s="107">
        <f t="shared" si="13"/>
        <v>0</v>
      </c>
      <c r="F22" s="108"/>
      <c r="G22" s="107">
        <f t="array" ref="G22">SUM(IF((Tabela_padrão__GM_CONTAS_RECEBER_ABERTOS[COD_CONTA]='Resumo Realizar'!$B22)*(Tabela_padrão__GM_CONTAS_RECEBER_ABERTOS[DATA_VCTO]&gt;='Resumo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2" s="107">
        <f t="array" ref="H22">SUM(IF((Tabela_padrão__GM_CONTAS_RECEBER_ABERTOS[COD_CONTA]='Resumo Realizar'!$B22)*(Tabela_padrão__GM_CONTAS_RECEBER_ABERTOS[DATA_VCTO]&gt;='Resumo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2" s="107">
        <f t="array" ref="I22">SUM(IF((Tabela_padrão__GM_CONTAS_RECEBER_ABERTOS[COD_CONTA]='Resumo Realizar'!$B22)*(Tabela_padrão__GM_CONTAS_RECEBER_ABERTOS[DATA_VCTO]&gt;='Resumo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2" s="107">
        <f t="array" ref="J22">SUM(IF((Tabela_padrão__GM_CONTAS_RECEBER_ABERTOS[COD_CONTA]='Resumo Realizar'!$B22)*(Tabela_padrão__GM_CONTAS_RECEBER_ABERTOS[DATA_VCTO]&gt;='Resumo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2" s="107">
        <f t="array" ref="K22">SUM(IF((Tabela_padrão__GM_CONTAS_RECEBER_ABERTOS[COD_CONTA]='Resumo Realizar'!$B22)*(Tabela_padrão__GM_CONTAS_RECEBER_ABERTOS[DATA_VCTO]&gt;='Resumo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2" s="107">
        <f t="array" ref="L22">SUM(IF((Tabela_padrão__GM_CONTAS_RECEBER_ABERTOS[COD_CONTA]='Resumo Realizar'!$B22)*(Tabela_padrão__GM_CONTAS_RECEBER_ABERTOS[DATA_VCTO]&gt;='Resumo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2" s="108"/>
      <c r="N22" s="107">
        <f t="array" ref="N22">SUM(IF((Tabela_padrão__GM_CONTAS_RECEBER_ABERTOS[COD_CONTA]='Resumo Realizar'!$B22)*(Tabela_padrão__GM_CONTAS_RECEBER_ABERTOS[DATA_VCTO]&gt;='Resumo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2" s="107">
        <f t="array" ref="O22">SUM(IF((Tabela_padrão__GM_CONTAS_RECEBER_ABERTOS[COD_CONTA]='Resumo Realizar'!$B22)*(Tabela_padrão__GM_CONTAS_RECEBER_ABERTOS[DATA_VCTO]&gt;='Resumo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2" s="107">
        <f t="array" ref="P22">SUM(IF((Tabela_padrão__GM_CONTAS_RECEBER_ABERTOS[COD_CONTA]='Resumo Realizar'!$B22)*(Tabela_padrão__GM_CONTAS_RECEBER_ABERTOS[DATA_VCTO]&gt;='Resumo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2" s="107">
        <f t="array" ref="Q22">SUM(IF((Tabela_padrão__GM_CONTAS_RECEBER_ABERTOS[COD_CONTA]='Resumo Realizar'!$B22)*(Tabela_padrão__GM_CONTAS_RECEBER_ABERTOS[DATA_VCTO]&gt;='Resumo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2" s="107">
        <f t="array" ref="R22">SUM(IF((Tabela_padrão__GM_CONTAS_RECEBER_ABERTOS[COD_CONTA]='Resumo Realizar'!$B22)*(Tabela_padrão__GM_CONTAS_RECEBER_ABERTOS[DATA_VCTO]&gt;='Resumo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2" s="107">
        <f t="array" ref="S22">SUM(IF((Tabela_padrão__GM_CONTAS_RECEBER_ABERTOS[COD_CONTA]='Resumo Realizar'!$B22)*(Tabela_padrão__GM_CONTAS_RECEBER_ABERTOS[DATA_VCTO]&gt;='Resumo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2" s="108"/>
      <c r="U22" s="107">
        <f t="array" ref="U22">SUM(IF((Tabela_padrão__GM_CONTAS_RECEBER_ABERTOS[COD_CONTA]='Resumo Realizar'!$B22)*(Tabela_padrão__GM_CONTAS_RECEBER_ABERTOS[DATA_VCTO]&gt;='Resumo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2" s="107">
        <f t="array" ref="V22">SUM(IF((Tabela_padrão__GM_CONTAS_RECEBER_ABERTOS[COD_CONTA]='Resumo Realizar'!$B22)*(Tabela_padrão__GM_CONTAS_RECEBER_ABERTOS[DATA_VCTO]&gt;='Resumo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2" s="107">
        <f t="array" ref="W22">SUM(IF((Tabela_padrão__GM_CONTAS_RECEBER_ABERTOS[COD_CONTA]='Resumo Realizar'!$B22)*(Tabela_padrão__GM_CONTAS_RECEBER_ABERTOS[DATA_VCTO]&gt;='Resumo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2" s="107">
        <f t="array" ref="X22">SUM(IF((Tabela_padrão__GM_CONTAS_RECEBER_ABERTOS[COD_CONTA]='Resumo Realizar'!$B22)*(Tabela_padrão__GM_CONTAS_RECEBER_ABERTOS[DATA_VCTO]&gt;='Resumo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2" s="107">
        <f t="array" ref="Y22">SUM(IF((Tabela_padrão__GM_CONTAS_RECEBER_ABERTOS[COD_CONTA]='Resumo Realizar'!$B22)*(Tabela_padrão__GM_CONTAS_RECEBER_ABERTOS[DATA_VCTO]&gt;='Resumo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2" s="107">
        <f t="array" ref="Z22">SUM(IF((Tabela_padrão__GM_CONTAS_RECEBER_ABERTOS[COD_CONTA]='Resumo Realizar'!$B22)*(Tabela_padrão__GM_CONTAS_RECEBER_ABERTOS[DATA_VCTO]&gt;='Resumo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2" s="108"/>
      <c r="AB22" s="107">
        <f t="array" ref="AB22">SUM(IF((Tabela_padrão__GM_CONTAS_RECEBER_ABERTOS[COD_CONTA]='Resumo Realizar'!$B22)*(Tabela_padrão__GM_CONTAS_RECEBER_ABERTOS[DATA_VCTO]&gt;='Resumo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2" s="107">
        <f t="array" ref="AC22">SUM(IF((Tabela_padrão__GM_CONTAS_RECEBER_ABERTOS[COD_CONTA]='Resumo Realizar'!$B22)*(Tabela_padrão__GM_CONTAS_RECEBER_ABERTOS[DATA_VCTO]&gt;='Resumo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2" s="107">
        <f t="array" ref="AD22">SUM(IF((Tabela_padrão__GM_CONTAS_RECEBER_ABERTOS[COD_CONTA]='Resumo Realizar'!$B22)*(Tabela_padrão__GM_CONTAS_RECEBER_ABERTOS[DATA_VCTO]&gt;='Resumo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2" s="107">
        <f t="array" ref="AE22">SUM(IF((Tabela_padrão__GM_CONTAS_RECEBER_ABERTOS[COD_CONTA]='Resumo Realizar'!$B22)*(Tabela_padrão__GM_CONTAS_RECEBER_ABERTOS[DATA_VCTO]&gt;='Resumo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2" s="107">
        <f t="array" ref="AF22">SUM(IF((Tabela_padrão__GM_CONTAS_RECEBER_ABERTOS[COD_CONTA]='Resumo Realizar'!$B22)*(Tabela_padrão__GM_CONTAS_RECEBER_ABERTOS[DATA_VCTO]&gt;='Resumo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2" s="107">
        <f t="array" ref="AG22">SUM(IF((Tabela_padrão__GM_CONTAS_RECEBER_ABERTOS[COD_CONTA]='Resumo Realizar'!$B22)*(Tabela_padrão__GM_CONTAS_RECEBER_ABERTOS[DATA_VCTO]&gt;='Resumo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2" s="49"/>
    </row>
    <row r="23" spans="2:35" hidden="1" outlineLevel="1" thickBot="1">
      <c r="B23" s="110">
        <v>11101017</v>
      </c>
      <c r="C23" s="106" t="s">
        <v>22</v>
      </c>
      <c r="D23" s="107">
        <f t="shared" ref="D23" si="14">G23+I23+K23+N23+P23+R23+U23+W23+Y23+AB23+AD23+AF23</f>
        <v>0</v>
      </c>
      <c r="E23" s="107">
        <f t="shared" ref="E23" si="15">H23+J23+L23+O23+Q23+S23+V23+X23+Z23+AC23+AE23+AG23</f>
        <v>0</v>
      </c>
      <c r="F23" s="108"/>
      <c r="G23" s="107">
        <f t="array" ref="G23">SUM(IF((Tabela_padrão__GM_CONTAS_RECEBER_ABERTOS[COD_CONTA]='Resumo Realizar'!$B23)*(Tabela_padrão__GM_CONTAS_RECEBER_ABERTOS[DATA_VCTO]&gt;='Resumo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3" s="107">
        <f t="array" ref="H23">SUM(IF((Tabela_padrão__GM_CONTAS_RECEBER_ABERTOS[COD_CONTA]='Resumo Realizar'!$B23)*(Tabela_padrão__GM_CONTAS_RECEBER_ABERTOS[DATA_VCTO]&gt;='Resumo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3" s="107">
        <f t="array" ref="I23">SUM(IF((Tabela_padrão__GM_CONTAS_RECEBER_ABERTOS[COD_CONTA]='Resumo Realizar'!$B23)*(Tabela_padrão__GM_CONTAS_RECEBER_ABERTOS[DATA_VCTO]&gt;='Resumo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3" s="107">
        <f t="array" ref="J23">SUM(IF((Tabela_padrão__GM_CONTAS_RECEBER_ABERTOS[COD_CONTA]='Resumo Realizar'!$B23)*(Tabela_padrão__GM_CONTAS_RECEBER_ABERTOS[DATA_VCTO]&gt;='Resumo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3" s="107">
        <f t="array" ref="K23">SUM(IF((Tabela_padrão__GM_CONTAS_RECEBER_ABERTOS[COD_CONTA]='Resumo Realizar'!$B23)*(Tabela_padrão__GM_CONTAS_RECEBER_ABERTOS[DATA_VCTO]&gt;='Resumo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3" s="107">
        <f t="array" ref="L23">SUM(IF((Tabela_padrão__GM_CONTAS_RECEBER_ABERTOS[COD_CONTA]='Resumo Realizar'!$B23)*(Tabela_padrão__GM_CONTAS_RECEBER_ABERTOS[DATA_VCTO]&gt;='Resumo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3" s="108"/>
      <c r="N23" s="107">
        <f t="array" ref="N23">SUM(IF((Tabela_padrão__GM_CONTAS_RECEBER_ABERTOS[COD_CONTA]='Resumo Realizar'!$B23)*(Tabela_padrão__GM_CONTAS_RECEBER_ABERTOS[DATA_VCTO]&gt;='Resumo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3" s="107">
        <f t="array" ref="O23">SUM(IF((Tabela_padrão__GM_CONTAS_RECEBER_ABERTOS[COD_CONTA]='Resumo Realizar'!$B23)*(Tabela_padrão__GM_CONTAS_RECEBER_ABERTOS[DATA_VCTO]&gt;='Resumo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3" s="107">
        <f t="array" ref="P23">SUM(IF((Tabela_padrão__GM_CONTAS_RECEBER_ABERTOS[COD_CONTA]='Resumo Realizar'!$B23)*(Tabela_padrão__GM_CONTAS_RECEBER_ABERTOS[DATA_VCTO]&gt;='Resumo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3" s="107">
        <f t="array" ref="Q23">SUM(IF((Tabela_padrão__GM_CONTAS_RECEBER_ABERTOS[COD_CONTA]='Resumo Realizar'!$B23)*(Tabela_padrão__GM_CONTAS_RECEBER_ABERTOS[DATA_VCTO]&gt;='Resumo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3" s="107">
        <f t="array" ref="R23">SUM(IF((Tabela_padrão__GM_CONTAS_RECEBER_ABERTOS[COD_CONTA]='Resumo Realizar'!$B23)*(Tabela_padrão__GM_CONTAS_RECEBER_ABERTOS[DATA_VCTO]&gt;='Resumo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3" s="107">
        <f t="array" ref="S23">SUM(IF((Tabela_padrão__GM_CONTAS_RECEBER_ABERTOS[COD_CONTA]='Resumo Realizar'!$B23)*(Tabela_padrão__GM_CONTAS_RECEBER_ABERTOS[DATA_VCTO]&gt;='Resumo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3" s="108"/>
      <c r="U23" s="107">
        <f t="array" ref="U23">SUM(IF((Tabela_padrão__GM_CONTAS_RECEBER_ABERTOS[COD_CONTA]='Resumo Realizar'!$B23)*(Tabela_padrão__GM_CONTAS_RECEBER_ABERTOS[DATA_VCTO]&gt;='Resumo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3" s="107">
        <f t="array" ref="V23">SUM(IF((Tabela_padrão__GM_CONTAS_RECEBER_ABERTOS[COD_CONTA]='Resumo Realizar'!$B23)*(Tabela_padrão__GM_CONTAS_RECEBER_ABERTOS[DATA_VCTO]&gt;='Resumo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3" s="107">
        <f t="array" ref="W23">SUM(IF((Tabela_padrão__GM_CONTAS_RECEBER_ABERTOS[COD_CONTA]='Resumo Realizar'!$B23)*(Tabela_padrão__GM_CONTAS_RECEBER_ABERTOS[DATA_VCTO]&gt;='Resumo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3" s="107">
        <f t="array" ref="X23">SUM(IF((Tabela_padrão__GM_CONTAS_RECEBER_ABERTOS[COD_CONTA]='Resumo Realizar'!$B23)*(Tabela_padrão__GM_CONTAS_RECEBER_ABERTOS[DATA_VCTO]&gt;='Resumo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3" s="107">
        <f t="array" ref="Y23">SUM(IF((Tabela_padrão__GM_CONTAS_RECEBER_ABERTOS[COD_CONTA]='Resumo Realizar'!$B23)*(Tabela_padrão__GM_CONTAS_RECEBER_ABERTOS[DATA_VCTO]&gt;='Resumo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3" s="107">
        <f t="array" ref="Z23">SUM(IF((Tabela_padrão__GM_CONTAS_RECEBER_ABERTOS[COD_CONTA]='Resumo Realizar'!$B23)*(Tabela_padrão__GM_CONTAS_RECEBER_ABERTOS[DATA_VCTO]&gt;='Resumo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3" s="108"/>
      <c r="AB23" s="107">
        <f t="array" ref="AB23">SUM(IF((Tabela_padrão__GM_CONTAS_RECEBER_ABERTOS[COD_CONTA]='Resumo Realizar'!$B23)*(Tabela_padrão__GM_CONTAS_RECEBER_ABERTOS[DATA_VCTO]&gt;='Resumo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3" s="107">
        <f t="array" ref="AC23">SUM(IF((Tabela_padrão__GM_CONTAS_RECEBER_ABERTOS[COD_CONTA]='Resumo Realizar'!$B23)*(Tabela_padrão__GM_CONTAS_RECEBER_ABERTOS[DATA_VCTO]&gt;='Resumo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3" s="107">
        <f t="array" ref="AD23">SUM(IF((Tabela_padrão__GM_CONTAS_RECEBER_ABERTOS[COD_CONTA]='Resumo Realizar'!$B23)*(Tabela_padrão__GM_CONTAS_RECEBER_ABERTOS[DATA_VCTO]&gt;='Resumo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3" s="107">
        <f t="array" ref="AE23">SUM(IF((Tabela_padrão__GM_CONTAS_RECEBER_ABERTOS[COD_CONTA]='Resumo Realizar'!$B23)*(Tabela_padrão__GM_CONTAS_RECEBER_ABERTOS[DATA_VCTO]&gt;='Resumo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3" s="107">
        <f t="array" ref="AF23">SUM(IF((Tabela_padrão__GM_CONTAS_RECEBER_ABERTOS[COD_CONTA]='Resumo Realizar'!$B23)*(Tabela_padrão__GM_CONTAS_RECEBER_ABERTOS[DATA_VCTO]&gt;='Resumo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3" s="107">
        <f t="array" ref="AG23">SUM(IF((Tabela_padrão__GM_CONTAS_RECEBER_ABERTOS[COD_CONTA]='Resumo Realizar'!$B23)*(Tabela_padrão__GM_CONTAS_RECEBER_ABERTOS[DATA_VCTO]&gt;='Resumo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3" s="49"/>
    </row>
    <row r="24" spans="2:35" hidden="1" outlineLevel="1" thickBot="1">
      <c r="B24" s="110"/>
      <c r="C24" s="106" t="s">
        <v>1157</v>
      </c>
      <c r="D24" s="107">
        <f t="shared" si="13"/>
        <v>0</v>
      </c>
      <c r="E24" s="107">
        <f t="shared" si="13"/>
        <v>0</v>
      </c>
      <c r="F24" s="108"/>
      <c r="G24" s="107">
        <v>0</v>
      </c>
      <c r="H24" s="107">
        <v>0</v>
      </c>
      <c r="I24" s="107">
        <v>0</v>
      </c>
      <c r="J24" s="107">
        <v>0</v>
      </c>
      <c r="K24" s="107">
        <v>0</v>
      </c>
      <c r="L24" s="107">
        <v>0</v>
      </c>
      <c r="M24" s="108"/>
      <c r="N24" s="107">
        <v>0</v>
      </c>
      <c r="O24" s="107">
        <v>0</v>
      </c>
      <c r="P24" s="107">
        <v>0</v>
      </c>
      <c r="Q24" s="107">
        <v>0</v>
      </c>
      <c r="R24" s="107">
        <v>0</v>
      </c>
      <c r="S24" s="107">
        <v>0</v>
      </c>
      <c r="T24" s="108"/>
      <c r="U24" s="107">
        <v>0</v>
      </c>
      <c r="V24" s="107">
        <v>0</v>
      </c>
      <c r="W24" s="107">
        <v>0</v>
      </c>
      <c r="X24" s="107">
        <v>0</v>
      </c>
      <c r="Y24" s="107">
        <v>0</v>
      </c>
      <c r="Z24" s="107">
        <v>0</v>
      </c>
      <c r="AA24" s="108"/>
      <c r="AB24" s="107">
        <v>0</v>
      </c>
      <c r="AC24" s="107">
        <v>0</v>
      </c>
      <c r="AD24" s="107">
        <v>0</v>
      </c>
      <c r="AE24" s="107">
        <v>0</v>
      </c>
      <c r="AF24" s="107">
        <v>0</v>
      </c>
      <c r="AG24" s="107">
        <v>0</v>
      </c>
      <c r="AH24" s="49"/>
      <c r="AI24" s="71"/>
    </row>
    <row r="25" spans="2:35" s="63" customFormat="1" collapsed="1" thickBot="1">
      <c r="B25" s="109"/>
      <c r="C25" s="111" t="s">
        <v>23</v>
      </c>
      <c r="D25" s="104">
        <f>SUM(D26)</f>
        <v>0</v>
      </c>
      <c r="E25" s="104">
        <f>SUM(E26)</f>
        <v>0</v>
      </c>
      <c r="F25" s="105"/>
      <c r="G25" s="104">
        <f>SUM(G26)</f>
        <v>0</v>
      </c>
      <c r="H25" s="104">
        <f t="shared" ref="H25:AG25" si="16">SUM(H26)</f>
        <v>0</v>
      </c>
      <c r="I25" s="104">
        <f t="shared" si="16"/>
        <v>0</v>
      </c>
      <c r="J25" s="104">
        <f t="shared" si="16"/>
        <v>0</v>
      </c>
      <c r="K25" s="104">
        <f t="shared" si="16"/>
        <v>0</v>
      </c>
      <c r="L25" s="104">
        <f t="shared" si="16"/>
        <v>0</v>
      </c>
      <c r="M25" s="105"/>
      <c r="N25" s="104">
        <f t="shared" si="16"/>
        <v>0</v>
      </c>
      <c r="O25" s="104">
        <f t="shared" si="16"/>
        <v>0</v>
      </c>
      <c r="P25" s="104">
        <f t="shared" si="16"/>
        <v>0</v>
      </c>
      <c r="Q25" s="104">
        <f t="shared" si="16"/>
        <v>0</v>
      </c>
      <c r="R25" s="104">
        <f t="shared" si="16"/>
        <v>0</v>
      </c>
      <c r="S25" s="104">
        <f t="shared" si="16"/>
        <v>0</v>
      </c>
      <c r="T25" s="105"/>
      <c r="U25" s="104">
        <f t="shared" si="16"/>
        <v>0</v>
      </c>
      <c r="V25" s="104">
        <f t="shared" si="16"/>
        <v>0</v>
      </c>
      <c r="W25" s="104">
        <f t="shared" si="16"/>
        <v>0</v>
      </c>
      <c r="X25" s="104">
        <f t="shared" si="16"/>
        <v>0</v>
      </c>
      <c r="Y25" s="104">
        <f t="shared" si="16"/>
        <v>0</v>
      </c>
      <c r="Z25" s="104">
        <f t="shared" si="16"/>
        <v>0</v>
      </c>
      <c r="AA25" s="105"/>
      <c r="AB25" s="104">
        <f t="shared" si="16"/>
        <v>0</v>
      </c>
      <c r="AC25" s="104">
        <f t="shared" si="16"/>
        <v>0</v>
      </c>
      <c r="AD25" s="104">
        <f t="shared" si="16"/>
        <v>0</v>
      </c>
      <c r="AE25" s="104">
        <f t="shared" si="16"/>
        <v>0</v>
      </c>
      <c r="AF25" s="104">
        <f t="shared" si="16"/>
        <v>0</v>
      </c>
      <c r="AG25" s="104">
        <f t="shared" si="16"/>
        <v>0</v>
      </c>
      <c r="AH25" s="67"/>
    </row>
    <row r="26" spans="2:35" hidden="1" outlineLevel="1" thickBot="1">
      <c r="B26" s="110">
        <v>11101010</v>
      </c>
      <c r="C26" s="106" t="s">
        <v>24</v>
      </c>
      <c r="D26" s="107">
        <f>G26+I26+K26+N26+P26+R26+U26+W26+Y26+AB26+AD26+AF26</f>
        <v>0</v>
      </c>
      <c r="E26" s="107">
        <f>H26+J26+L26+O26+Q26+S26+V26+X26+Z26+AC26+AE26+AG26</f>
        <v>0</v>
      </c>
      <c r="F26" s="108"/>
      <c r="G26" s="107">
        <f t="array" ref="G26">SUM(IF((Tabela_padrão__GM_CONTAS_RECEBER_ABERTOS[COD_CONTA]='Resumo Realizar'!$B26)*(Tabela_padrão__GM_CONTAS_RECEBER_ABERTOS[DATA_VCTO]&gt;='Resumo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" s="107">
        <f t="array" ref="H26">SUM(IF((Tabela_padrão__GM_CONTAS_RECEBER_ABERTOS[COD_CONTA]='Resumo Realizar'!$B26)*(Tabela_padrão__GM_CONTAS_RECEBER_ABERTOS[DATA_VCTO]&gt;='Resumo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" s="107">
        <f t="array" ref="I26">SUM(IF((Tabela_padrão__GM_CONTAS_RECEBER_ABERTOS[COD_CONTA]='Resumo Realizar'!$B26)*(Tabela_padrão__GM_CONTAS_RECEBER_ABERTOS[DATA_VCTO]&gt;='Resumo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" s="107">
        <f t="array" ref="J26">SUM(IF((Tabela_padrão__GM_CONTAS_RECEBER_ABERTOS[COD_CONTA]='Resumo Realizar'!$B26)*(Tabela_padrão__GM_CONTAS_RECEBER_ABERTOS[DATA_VCTO]&gt;='Resumo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" s="107">
        <f t="array" ref="K26">SUM(IF((Tabela_padrão__GM_CONTAS_RECEBER_ABERTOS[COD_CONTA]='Resumo Realizar'!$B26)*(Tabela_padrão__GM_CONTAS_RECEBER_ABERTOS[DATA_VCTO]&gt;='Resumo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" s="107">
        <f t="array" ref="L26">SUM(IF((Tabela_padrão__GM_CONTAS_RECEBER_ABERTOS[COD_CONTA]='Resumo Realizar'!$B26)*(Tabela_padrão__GM_CONTAS_RECEBER_ABERTOS[DATA_VCTO]&gt;='Resumo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" s="108"/>
      <c r="N26" s="107">
        <f t="array" ref="N26">SUM(IF((Tabela_padrão__GM_CONTAS_RECEBER_ABERTOS[COD_CONTA]='Resumo Realizar'!$B26)*(Tabela_padrão__GM_CONTAS_RECEBER_ABERTOS[DATA_VCTO]&gt;='Resumo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" s="107">
        <f t="array" ref="O26">SUM(IF((Tabela_padrão__GM_CONTAS_RECEBER_ABERTOS[COD_CONTA]='Resumo Realizar'!$B26)*(Tabela_padrão__GM_CONTAS_RECEBER_ABERTOS[DATA_VCTO]&gt;='Resumo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" s="107">
        <f t="array" ref="P26">SUM(IF((Tabela_padrão__GM_CONTAS_RECEBER_ABERTOS[COD_CONTA]='Resumo Realizar'!$B26)*(Tabela_padrão__GM_CONTAS_RECEBER_ABERTOS[DATA_VCTO]&gt;='Resumo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" s="107">
        <f t="array" ref="Q26">SUM(IF((Tabela_padrão__GM_CONTAS_RECEBER_ABERTOS[COD_CONTA]='Resumo Realizar'!$B26)*(Tabela_padrão__GM_CONTAS_RECEBER_ABERTOS[DATA_VCTO]&gt;='Resumo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" s="107">
        <f t="array" ref="R26">SUM(IF((Tabela_padrão__GM_CONTAS_RECEBER_ABERTOS[COD_CONTA]='Resumo Realizar'!$B26)*(Tabela_padrão__GM_CONTAS_RECEBER_ABERTOS[DATA_VCTO]&gt;='Resumo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" s="107">
        <f t="array" ref="S26">SUM(IF((Tabela_padrão__GM_CONTAS_RECEBER_ABERTOS[COD_CONTA]='Resumo Realizar'!$B26)*(Tabela_padrão__GM_CONTAS_RECEBER_ABERTOS[DATA_VCTO]&gt;='Resumo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" s="108"/>
      <c r="U26" s="107">
        <f t="array" ref="U26">SUM(IF((Tabela_padrão__GM_CONTAS_RECEBER_ABERTOS[COD_CONTA]='Resumo Realizar'!$B26)*(Tabela_padrão__GM_CONTAS_RECEBER_ABERTOS[DATA_VCTO]&gt;='Resumo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" s="107">
        <f t="array" ref="V26">SUM(IF((Tabela_padrão__GM_CONTAS_RECEBER_ABERTOS[COD_CONTA]='Resumo Realizar'!$B26)*(Tabela_padrão__GM_CONTAS_RECEBER_ABERTOS[DATA_VCTO]&gt;='Resumo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" s="107">
        <f t="array" ref="W26">SUM(IF((Tabela_padrão__GM_CONTAS_RECEBER_ABERTOS[COD_CONTA]='Resumo Realizar'!$B26)*(Tabela_padrão__GM_CONTAS_RECEBER_ABERTOS[DATA_VCTO]&gt;='Resumo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" s="107">
        <f t="array" ref="X26">SUM(IF((Tabela_padrão__GM_CONTAS_RECEBER_ABERTOS[COD_CONTA]='Resumo Realizar'!$B26)*(Tabela_padrão__GM_CONTAS_RECEBER_ABERTOS[DATA_VCTO]&gt;='Resumo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" s="107">
        <f t="array" ref="Y26">SUM(IF((Tabela_padrão__GM_CONTAS_RECEBER_ABERTOS[COD_CONTA]='Resumo Realizar'!$B26)*(Tabela_padrão__GM_CONTAS_RECEBER_ABERTOS[DATA_VCTO]&gt;='Resumo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" s="107">
        <f t="array" ref="Z26">SUM(IF((Tabela_padrão__GM_CONTAS_RECEBER_ABERTOS[COD_CONTA]='Resumo Realizar'!$B26)*(Tabela_padrão__GM_CONTAS_RECEBER_ABERTOS[DATA_VCTO]&gt;='Resumo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" s="108"/>
      <c r="AB26" s="107">
        <f t="array" ref="AB26">SUM(IF((Tabela_padrão__GM_CONTAS_RECEBER_ABERTOS[COD_CONTA]='Resumo Realizar'!$B26)*(Tabela_padrão__GM_CONTAS_RECEBER_ABERTOS[DATA_VCTO]&gt;='Resumo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" s="107">
        <f t="array" ref="AC26">SUM(IF((Tabela_padrão__GM_CONTAS_RECEBER_ABERTOS[COD_CONTA]='Resumo Realizar'!$B26)*(Tabela_padrão__GM_CONTAS_RECEBER_ABERTOS[DATA_VCTO]&gt;='Resumo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" s="107">
        <f t="array" ref="AD26">SUM(IF((Tabela_padrão__GM_CONTAS_RECEBER_ABERTOS[COD_CONTA]='Resumo Realizar'!$B26)*(Tabela_padrão__GM_CONTAS_RECEBER_ABERTOS[DATA_VCTO]&gt;='Resumo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" s="107">
        <f t="array" ref="AE26">SUM(IF((Tabela_padrão__GM_CONTAS_RECEBER_ABERTOS[COD_CONTA]='Resumo Realizar'!$B26)*(Tabela_padrão__GM_CONTAS_RECEBER_ABERTOS[DATA_VCTO]&gt;='Resumo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" s="107">
        <f t="array" ref="AF26">SUM(IF((Tabela_padrão__GM_CONTAS_RECEBER_ABERTOS[COD_CONTA]='Resumo Realizar'!$B26)*(Tabela_padrão__GM_CONTAS_RECEBER_ABERTOS[DATA_VCTO]&gt;='Resumo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" s="107">
        <f t="array" ref="AG26">SUM(IF((Tabela_padrão__GM_CONTAS_RECEBER_ABERTOS[COD_CONTA]='Resumo Realizar'!$B26)*(Tabela_padrão__GM_CONTAS_RECEBER_ABERTOS[DATA_VCTO]&gt;='Resumo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  <c r="AH26" s="49"/>
    </row>
    <row r="27" spans="2:35" s="63" customFormat="1" collapsed="1" thickBot="1">
      <c r="B27" s="109"/>
      <c r="C27" s="103" t="s">
        <v>25</v>
      </c>
      <c r="D27" s="104">
        <f>SUM(D28:D32)</f>
        <v>4662.6000000000004</v>
      </c>
      <c r="E27" s="104">
        <f>SUM(E28:E32)</f>
        <v>0</v>
      </c>
      <c r="F27" s="105"/>
      <c r="G27" s="104">
        <f>SUM(G28:G32)</f>
        <v>0</v>
      </c>
      <c r="H27" s="104">
        <f t="shared" ref="H27:AG27" si="17">SUM(H28:H32)</f>
        <v>0</v>
      </c>
      <c r="I27" s="104">
        <f t="shared" si="17"/>
        <v>0</v>
      </c>
      <c r="J27" s="104">
        <f t="shared" si="17"/>
        <v>0</v>
      </c>
      <c r="K27" s="104">
        <f t="shared" si="17"/>
        <v>0</v>
      </c>
      <c r="L27" s="104">
        <f t="shared" si="17"/>
        <v>0</v>
      </c>
      <c r="M27" s="105"/>
      <c r="N27" s="104">
        <f t="shared" si="17"/>
        <v>0</v>
      </c>
      <c r="O27" s="104">
        <f t="shared" si="17"/>
        <v>0</v>
      </c>
      <c r="P27" s="104">
        <f t="shared" si="17"/>
        <v>0</v>
      </c>
      <c r="Q27" s="104">
        <f t="shared" si="17"/>
        <v>0</v>
      </c>
      <c r="R27" s="104">
        <f t="shared" si="17"/>
        <v>0</v>
      </c>
      <c r="S27" s="104">
        <f t="shared" si="17"/>
        <v>0</v>
      </c>
      <c r="T27" s="105"/>
      <c r="U27" s="104">
        <f t="shared" si="17"/>
        <v>0</v>
      </c>
      <c r="V27" s="104">
        <f t="shared" si="17"/>
        <v>0</v>
      </c>
      <c r="W27" s="104">
        <f t="shared" si="17"/>
        <v>0</v>
      </c>
      <c r="X27" s="104">
        <f t="shared" si="17"/>
        <v>0</v>
      </c>
      <c r="Y27" s="104">
        <f t="shared" si="17"/>
        <v>0</v>
      </c>
      <c r="Z27" s="104">
        <f t="shared" si="17"/>
        <v>0</v>
      </c>
      <c r="AA27" s="105"/>
      <c r="AB27" s="104">
        <f t="shared" si="17"/>
        <v>0</v>
      </c>
      <c r="AC27" s="104">
        <f t="shared" si="17"/>
        <v>0</v>
      </c>
      <c r="AD27" s="104">
        <f t="shared" si="17"/>
        <v>4662.6000000000004</v>
      </c>
      <c r="AE27" s="104">
        <f t="shared" si="17"/>
        <v>0</v>
      </c>
      <c r="AF27" s="104">
        <f t="shared" si="17"/>
        <v>0</v>
      </c>
      <c r="AG27" s="104">
        <f t="shared" si="17"/>
        <v>0</v>
      </c>
    </row>
    <row r="28" spans="2:35" hidden="1" outlineLevel="1" thickBot="1">
      <c r="B28" s="110">
        <v>11101003</v>
      </c>
      <c r="C28" s="106" t="s">
        <v>26</v>
      </c>
      <c r="D28" s="107">
        <f t="shared" ref="D28:E32" si="18">G28+I28+K28+N28+P28+R28+U28+W28+Y28+AB28+AD28+AF28</f>
        <v>0</v>
      </c>
      <c r="E28" s="107">
        <f t="shared" si="18"/>
        <v>0</v>
      </c>
      <c r="F28" s="108"/>
      <c r="G28" s="107">
        <f t="array" ref="G28">SUM(IF((Tabela_padrão__GM_CONTAS_RECEBER_ABERTOS[COD_CONTA]='Resumo Realizar'!$B28)*(Tabela_padrão__GM_CONTAS_RECEBER_ABERTOS[DATA_VCTO]&gt;='Resumo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8" s="107">
        <f t="array" ref="H28">SUM(IF((Tabela_padrão__GM_CONTAS_RECEBER_ABERTOS[COD_CONTA]='Resumo Realizar'!$B28)*(Tabela_padrão__GM_CONTAS_RECEBER_ABERTOS[DATA_VCTO]&gt;='Resumo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8" s="107">
        <f t="array" ref="I28">SUM(IF((Tabela_padrão__GM_CONTAS_RECEBER_ABERTOS[COD_CONTA]='Resumo Realizar'!$B28)*(Tabela_padrão__GM_CONTAS_RECEBER_ABERTOS[DATA_VCTO]&gt;='Resumo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8" s="107">
        <f t="array" ref="J28">SUM(IF((Tabela_padrão__GM_CONTAS_RECEBER_ABERTOS[COD_CONTA]='Resumo Realizar'!$B28)*(Tabela_padrão__GM_CONTAS_RECEBER_ABERTOS[DATA_VCTO]&gt;='Resumo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8" s="107">
        <f t="array" ref="K28">SUM(IF((Tabela_padrão__GM_CONTAS_RECEBER_ABERTOS[COD_CONTA]='Resumo Realizar'!$B28)*(Tabela_padrão__GM_CONTAS_RECEBER_ABERTOS[DATA_VCTO]&gt;='Resumo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8" s="107">
        <f t="array" ref="L28">SUM(IF((Tabela_padrão__GM_CONTAS_RECEBER_ABERTOS[COD_CONTA]='Resumo Realizar'!$B28)*(Tabela_padrão__GM_CONTAS_RECEBER_ABERTOS[DATA_VCTO]&gt;='Resumo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8" s="108"/>
      <c r="N28" s="107">
        <f t="array" ref="N28">SUM(IF((Tabela_padrão__GM_CONTAS_RECEBER_ABERTOS[COD_CONTA]='Resumo Realizar'!$B28)*(Tabela_padrão__GM_CONTAS_RECEBER_ABERTOS[DATA_VCTO]&gt;='Resumo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8" s="107">
        <f t="array" ref="O28">SUM(IF((Tabela_padrão__GM_CONTAS_RECEBER_ABERTOS[COD_CONTA]='Resumo Realizar'!$B28)*(Tabela_padrão__GM_CONTAS_RECEBER_ABERTOS[DATA_VCTO]&gt;='Resumo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8" s="107">
        <f t="array" ref="P28">SUM(IF((Tabela_padrão__GM_CONTAS_RECEBER_ABERTOS[COD_CONTA]='Resumo Realizar'!$B28)*(Tabela_padrão__GM_CONTAS_RECEBER_ABERTOS[DATA_VCTO]&gt;='Resumo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8" s="107">
        <f t="array" ref="Q28">SUM(IF((Tabela_padrão__GM_CONTAS_RECEBER_ABERTOS[COD_CONTA]='Resumo Realizar'!$B28)*(Tabela_padrão__GM_CONTAS_RECEBER_ABERTOS[DATA_VCTO]&gt;='Resumo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8" s="107">
        <f t="array" ref="R28">SUM(IF((Tabela_padrão__GM_CONTAS_RECEBER_ABERTOS[COD_CONTA]='Resumo Realizar'!$B28)*(Tabela_padrão__GM_CONTAS_RECEBER_ABERTOS[DATA_VCTO]&gt;='Resumo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8" s="107">
        <f t="array" ref="S28">SUM(IF((Tabela_padrão__GM_CONTAS_RECEBER_ABERTOS[COD_CONTA]='Resumo Realizar'!$B28)*(Tabela_padrão__GM_CONTAS_RECEBER_ABERTOS[DATA_VCTO]&gt;='Resumo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8" s="108"/>
      <c r="U28" s="107">
        <f t="array" ref="U28">SUM(IF((Tabela_padrão__GM_CONTAS_RECEBER_ABERTOS[COD_CONTA]='Resumo Realizar'!$B28)*(Tabela_padrão__GM_CONTAS_RECEBER_ABERTOS[DATA_VCTO]&gt;='Resumo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8" s="107">
        <f t="array" ref="V28">SUM(IF((Tabela_padrão__GM_CONTAS_RECEBER_ABERTOS[COD_CONTA]='Resumo Realizar'!$B28)*(Tabela_padrão__GM_CONTAS_RECEBER_ABERTOS[DATA_VCTO]&gt;='Resumo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8" s="107">
        <f t="array" ref="W28">SUM(IF((Tabela_padrão__GM_CONTAS_RECEBER_ABERTOS[COD_CONTA]='Resumo Realizar'!$B28)*(Tabela_padrão__GM_CONTAS_RECEBER_ABERTOS[DATA_VCTO]&gt;='Resumo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8" s="107">
        <f t="array" ref="X28">SUM(IF((Tabela_padrão__GM_CONTAS_RECEBER_ABERTOS[COD_CONTA]='Resumo Realizar'!$B28)*(Tabela_padrão__GM_CONTAS_RECEBER_ABERTOS[DATA_VCTO]&gt;='Resumo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8" s="107">
        <f t="array" ref="Y28">SUM(IF((Tabela_padrão__GM_CONTAS_RECEBER_ABERTOS[COD_CONTA]='Resumo Realizar'!$B28)*(Tabela_padrão__GM_CONTAS_RECEBER_ABERTOS[DATA_VCTO]&gt;='Resumo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8" s="107">
        <f t="array" ref="Z28">SUM(IF((Tabela_padrão__GM_CONTAS_RECEBER_ABERTOS[COD_CONTA]='Resumo Realizar'!$B28)*(Tabela_padrão__GM_CONTAS_RECEBER_ABERTOS[DATA_VCTO]&gt;='Resumo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8" s="108"/>
      <c r="AB28" s="107">
        <f t="array" ref="AB28">SUM(IF((Tabela_padrão__GM_CONTAS_RECEBER_ABERTOS[COD_CONTA]='Resumo Realizar'!$B28)*(Tabela_padrão__GM_CONTAS_RECEBER_ABERTOS[DATA_VCTO]&gt;='Resumo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8" s="107">
        <f t="array" ref="AC28">SUM(IF((Tabela_padrão__GM_CONTAS_RECEBER_ABERTOS[COD_CONTA]='Resumo Realizar'!$B28)*(Tabela_padrão__GM_CONTAS_RECEBER_ABERTOS[DATA_VCTO]&gt;='Resumo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8" s="107">
        <f t="array" ref="AD28">SUM(IF((Tabela_padrão__GM_CONTAS_RECEBER_ABERTOS[COD_CONTA]='Resumo Realizar'!$B28)*(Tabela_padrão__GM_CONTAS_RECEBER_ABERTOS[DATA_VCTO]&gt;='Resumo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8" s="107">
        <f t="array" ref="AE28">SUM(IF((Tabela_padrão__GM_CONTAS_RECEBER_ABERTOS[COD_CONTA]='Resumo Realizar'!$B28)*(Tabela_padrão__GM_CONTAS_RECEBER_ABERTOS[DATA_VCTO]&gt;='Resumo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8" s="107">
        <f t="array" ref="AF28">SUM(IF((Tabela_padrão__GM_CONTAS_RECEBER_ABERTOS[COD_CONTA]='Resumo Realizar'!$B28)*(Tabela_padrão__GM_CONTAS_RECEBER_ABERTOS[DATA_VCTO]&gt;='Resumo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8" s="107">
        <f t="array" ref="AG28">SUM(IF((Tabela_padrão__GM_CONTAS_RECEBER_ABERTOS[COD_CONTA]='Resumo Realizar'!$B28)*(Tabela_padrão__GM_CONTAS_RECEBER_ABERTOS[DATA_VCTO]&gt;='Resumo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9" spans="2:35" hidden="1" outlineLevel="1" thickBot="1">
      <c r="B29" s="110">
        <v>11101004</v>
      </c>
      <c r="C29" s="106" t="s">
        <v>27</v>
      </c>
      <c r="D29" s="107">
        <f t="shared" si="18"/>
        <v>4662.6000000000004</v>
      </c>
      <c r="E29" s="107">
        <f t="shared" si="18"/>
        <v>0</v>
      </c>
      <c r="F29" s="108"/>
      <c r="G29" s="107">
        <f t="array" ref="G29">SUM(IF((Tabela_padrão__GM_CONTAS_RECEBER_ABERTOS[COD_CONTA]='Resumo Realizar'!$B29)*(Tabela_padrão__GM_CONTAS_RECEBER_ABERTOS[DATA_VCTO]&gt;='Resumo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9" s="107">
        <f t="array" ref="H29">SUM(IF((Tabela_padrão__GM_CONTAS_RECEBER_ABERTOS[COD_CONTA]='Resumo Realizar'!$B29)*(Tabela_padrão__GM_CONTAS_RECEBER_ABERTOS[DATA_VCTO]&gt;='Resumo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9" s="107">
        <f t="array" ref="I29">SUM(IF((Tabela_padrão__GM_CONTAS_RECEBER_ABERTOS[COD_CONTA]='Resumo Realizar'!$B29)*(Tabela_padrão__GM_CONTAS_RECEBER_ABERTOS[DATA_VCTO]&gt;='Resumo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9" s="107">
        <f t="array" ref="J29">SUM(IF((Tabela_padrão__GM_CONTAS_RECEBER_ABERTOS[COD_CONTA]='Resumo Realizar'!$B29)*(Tabela_padrão__GM_CONTAS_RECEBER_ABERTOS[DATA_VCTO]&gt;='Resumo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9" s="107">
        <f t="array" ref="K29">SUM(IF((Tabela_padrão__GM_CONTAS_RECEBER_ABERTOS[COD_CONTA]='Resumo Realizar'!$B29)*(Tabela_padrão__GM_CONTAS_RECEBER_ABERTOS[DATA_VCTO]&gt;='Resumo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9" s="107">
        <f t="array" ref="L29">SUM(IF((Tabela_padrão__GM_CONTAS_RECEBER_ABERTOS[COD_CONTA]='Resumo Realizar'!$B29)*(Tabela_padrão__GM_CONTAS_RECEBER_ABERTOS[DATA_VCTO]&gt;='Resumo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9" s="108"/>
      <c r="N29" s="107">
        <f t="array" ref="N29">SUM(IF((Tabela_padrão__GM_CONTAS_RECEBER_ABERTOS[COD_CONTA]='Resumo Realizar'!$B29)*(Tabela_padrão__GM_CONTAS_RECEBER_ABERTOS[DATA_VCTO]&gt;='Resumo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9" s="107">
        <f t="array" ref="O29">SUM(IF((Tabela_padrão__GM_CONTAS_RECEBER_ABERTOS[COD_CONTA]='Resumo Realizar'!$B29)*(Tabela_padrão__GM_CONTAS_RECEBER_ABERTOS[DATA_VCTO]&gt;='Resumo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9" s="107">
        <f t="array" ref="P29">SUM(IF((Tabela_padrão__GM_CONTAS_RECEBER_ABERTOS[COD_CONTA]='Resumo Realizar'!$B29)*(Tabela_padrão__GM_CONTAS_RECEBER_ABERTOS[DATA_VCTO]&gt;='Resumo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9" s="107">
        <f t="array" ref="Q29">SUM(IF((Tabela_padrão__GM_CONTAS_RECEBER_ABERTOS[COD_CONTA]='Resumo Realizar'!$B29)*(Tabela_padrão__GM_CONTAS_RECEBER_ABERTOS[DATA_VCTO]&gt;='Resumo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9" s="107">
        <f t="array" ref="R29">SUM(IF((Tabela_padrão__GM_CONTAS_RECEBER_ABERTOS[COD_CONTA]='Resumo Realizar'!$B29)*(Tabela_padrão__GM_CONTAS_RECEBER_ABERTOS[DATA_VCTO]&gt;='Resumo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9" s="107">
        <f t="array" ref="S29">SUM(IF((Tabela_padrão__GM_CONTAS_RECEBER_ABERTOS[COD_CONTA]='Resumo Realizar'!$B29)*(Tabela_padrão__GM_CONTAS_RECEBER_ABERTOS[DATA_VCTO]&gt;='Resumo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9" s="108"/>
      <c r="U29" s="107">
        <f t="array" ref="U29">SUM(IF((Tabela_padrão__GM_CONTAS_RECEBER_ABERTOS[COD_CONTA]='Resumo Realizar'!$B29)*(Tabela_padrão__GM_CONTAS_RECEBER_ABERTOS[DATA_VCTO]&gt;='Resumo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9" s="107">
        <f t="array" ref="V29">SUM(IF((Tabela_padrão__GM_CONTAS_RECEBER_ABERTOS[COD_CONTA]='Resumo Realizar'!$B29)*(Tabela_padrão__GM_CONTAS_RECEBER_ABERTOS[DATA_VCTO]&gt;='Resumo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9" s="107">
        <f t="array" ref="W29">SUM(IF((Tabela_padrão__GM_CONTAS_RECEBER_ABERTOS[COD_CONTA]='Resumo Realizar'!$B29)*(Tabela_padrão__GM_CONTAS_RECEBER_ABERTOS[DATA_VCTO]&gt;='Resumo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9" s="107">
        <f t="array" ref="X29">SUM(IF((Tabela_padrão__GM_CONTAS_RECEBER_ABERTOS[COD_CONTA]='Resumo Realizar'!$B29)*(Tabela_padrão__GM_CONTAS_RECEBER_ABERTOS[DATA_VCTO]&gt;='Resumo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9" s="107">
        <f t="array" ref="Y29">SUM(IF((Tabela_padrão__GM_CONTAS_RECEBER_ABERTOS[COD_CONTA]='Resumo Realizar'!$B29)*(Tabela_padrão__GM_CONTAS_RECEBER_ABERTOS[DATA_VCTO]&gt;='Resumo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9" s="107">
        <f t="array" ref="Z29">SUM(IF((Tabela_padrão__GM_CONTAS_RECEBER_ABERTOS[COD_CONTA]='Resumo Realizar'!$B29)*(Tabela_padrão__GM_CONTAS_RECEBER_ABERTOS[DATA_VCTO]&gt;='Resumo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9" s="108"/>
      <c r="AB29" s="107">
        <f t="array" ref="AB29">SUM(IF((Tabela_padrão__GM_CONTAS_RECEBER_ABERTOS[COD_CONTA]='Resumo Realizar'!$B29)*(Tabela_padrão__GM_CONTAS_RECEBER_ABERTOS[DATA_VCTO]&gt;='Resumo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9" s="107">
        <f t="array" ref="AC29">SUM(IF((Tabela_padrão__GM_CONTAS_RECEBER_ABERTOS[COD_CONTA]='Resumo Realizar'!$B29)*(Tabela_padrão__GM_CONTAS_RECEBER_ABERTOS[DATA_VCTO]&gt;='Resumo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9" s="107">
        <f t="array" ref="AD29">SUM(IF((Tabela_padrão__GM_CONTAS_RECEBER_ABERTOS[COD_CONTA]='Resumo Realizar'!$B29)*(Tabela_padrão__GM_CONTAS_RECEBER_ABERTOS[DATA_VCTO]&gt;='Resumo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4662.6000000000004</v>
      </c>
      <c r="AE29" s="107">
        <f t="array" ref="AE29">SUM(IF((Tabela_padrão__GM_CONTAS_RECEBER_ABERTOS[COD_CONTA]='Resumo Realizar'!$B29)*(Tabela_padrão__GM_CONTAS_RECEBER_ABERTOS[DATA_VCTO]&gt;='Resumo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9" s="107">
        <f t="array" ref="AF29">SUM(IF((Tabela_padrão__GM_CONTAS_RECEBER_ABERTOS[COD_CONTA]='Resumo Realizar'!$B29)*(Tabela_padrão__GM_CONTAS_RECEBER_ABERTOS[DATA_VCTO]&gt;='Resumo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9" s="107">
        <f t="array" ref="AG29">SUM(IF((Tabela_padrão__GM_CONTAS_RECEBER_ABERTOS[COD_CONTA]='Resumo Realizar'!$B29)*(Tabela_padrão__GM_CONTAS_RECEBER_ABERTOS[DATA_VCTO]&gt;='Resumo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0" spans="2:35" hidden="1" outlineLevel="1" thickBot="1">
      <c r="B30" s="110">
        <v>11101014</v>
      </c>
      <c r="C30" s="106" t="s">
        <v>28</v>
      </c>
      <c r="D30" s="107">
        <f t="shared" si="18"/>
        <v>0</v>
      </c>
      <c r="E30" s="107">
        <f t="shared" si="18"/>
        <v>0</v>
      </c>
      <c r="F30" s="108"/>
      <c r="G30" s="107">
        <f t="array" ref="G30">SUM(IF((Tabela_padrão__GM_CONTAS_RECEBER_ABERTOS[COD_CONTA]='Resumo Realizar'!$B30)*(Tabela_padrão__GM_CONTAS_RECEBER_ABERTOS[DATA_VCTO]&gt;='Resumo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0" s="107">
        <f t="array" ref="H30">SUM(IF((Tabela_padrão__GM_CONTAS_RECEBER_ABERTOS[COD_CONTA]='Resumo Realizar'!$B30)*(Tabela_padrão__GM_CONTAS_RECEBER_ABERTOS[DATA_VCTO]&gt;='Resumo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0" s="107">
        <f t="array" ref="I30">SUM(IF((Tabela_padrão__GM_CONTAS_RECEBER_ABERTOS[COD_CONTA]='Resumo Realizar'!$B30)*(Tabela_padrão__GM_CONTAS_RECEBER_ABERTOS[DATA_VCTO]&gt;='Resumo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0" s="107">
        <f t="array" ref="J30">SUM(IF((Tabela_padrão__GM_CONTAS_RECEBER_ABERTOS[COD_CONTA]='Resumo Realizar'!$B30)*(Tabela_padrão__GM_CONTAS_RECEBER_ABERTOS[DATA_VCTO]&gt;='Resumo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0" s="107">
        <f t="array" ref="K30">SUM(IF((Tabela_padrão__GM_CONTAS_RECEBER_ABERTOS[COD_CONTA]='Resumo Realizar'!$B30)*(Tabela_padrão__GM_CONTAS_RECEBER_ABERTOS[DATA_VCTO]&gt;='Resumo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0" s="107">
        <f t="array" ref="L30">SUM(IF((Tabela_padrão__GM_CONTAS_RECEBER_ABERTOS[COD_CONTA]='Resumo Realizar'!$B30)*(Tabela_padrão__GM_CONTAS_RECEBER_ABERTOS[DATA_VCTO]&gt;='Resumo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0" s="108"/>
      <c r="N30" s="107">
        <f t="array" ref="N30">SUM(IF((Tabela_padrão__GM_CONTAS_RECEBER_ABERTOS[COD_CONTA]='Resumo Realizar'!$B30)*(Tabela_padrão__GM_CONTAS_RECEBER_ABERTOS[DATA_VCTO]&gt;='Resumo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0" s="107">
        <f t="array" ref="O30">SUM(IF((Tabela_padrão__GM_CONTAS_RECEBER_ABERTOS[COD_CONTA]='Resumo Realizar'!$B30)*(Tabela_padrão__GM_CONTAS_RECEBER_ABERTOS[DATA_VCTO]&gt;='Resumo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0" s="107">
        <f t="array" ref="P30">SUM(IF((Tabela_padrão__GM_CONTAS_RECEBER_ABERTOS[COD_CONTA]='Resumo Realizar'!$B30)*(Tabela_padrão__GM_CONTAS_RECEBER_ABERTOS[DATA_VCTO]&gt;='Resumo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0" s="107">
        <f t="array" ref="Q30">SUM(IF((Tabela_padrão__GM_CONTAS_RECEBER_ABERTOS[COD_CONTA]='Resumo Realizar'!$B30)*(Tabela_padrão__GM_CONTAS_RECEBER_ABERTOS[DATA_VCTO]&gt;='Resumo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0" s="107">
        <f t="array" ref="R30">SUM(IF((Tabela_padrão__GM_CONTAS_RECEBER_ABERTOS[COD_CONTA]='Resumo Realizar'!$B30)*(Tabela_padrão__GM_CONTAS_RECEBER_ABERTOS[DATA_VCTO]&gt;='Resumo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0" s="107">
        <f t="array" ref="S30">SUM(IF((Tabela_padrão__GM_CONTAS_RECEBER_ABERTOS[COD_CONTA]='Resumo Realizar'!$B30)*(Tabela_padrão__GM_CONTAS_RECEBER_ABERTOS[DATA_VCTO]&gt;='Resumo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0" s="108"/>
      <c r="U30" s="107">
        <f t="array" ref="U30">SUM(IF((Tabela_padrão__GM_CONTAS_RECEBER_ABERTOS[COD_CONTA]='Resumo Realizar'!$B30)*(Tabela_padrão__GM_CONTAS_RECEBER_ABERTOS[DATA_VCTO]&gt;='Resumo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0" s="107">
        <f t="array" ref="V30">SUM(IF((Tabela_padrão__GM_CONTAS_RECEBER_ABERTOS[COD_CONTA]='Resumo Realizar'!$B30)*(Tabela_padrão__GM_CONTAS_RECEBER_ABERTOS[DATA_VCTO]&gt;='Resumo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0" s="107">
        <f t="array" ref="W30">SUM(IF((Tabela_padrão__GM_CONTAS_RECEBER_ABERTOS[COD_CONTA]='Resumo Realizar'!$B30)*(Tabela_padrão__GM_CONTAS_RECEBER_ABERTOS[DATA_VCTO]&gt;='Resumo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0" s="107">
        <f t="array" ref="X30">SUM(IF((Tabela_padrão__GM_CONTAS_RECEBER_ABERTOS[COD_CONTA]='Resumo Realizar'!$B30)*(Tabela_padrão__GM_CONTAS_RECEBER_ABERTOS[DATA_VCTO]&gt;='Resumo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0" s="107">
        <f t="array" ref="Y30">SUM(IF((Tabela_padrão__GM_CONTAS_RECEBER_ABERTOS[COD_CONTA]='Resumo Realizar'!$B30)*(Tabela_padrão__GM_CONTAS_RECEBER_ABERTOS[DATA_VCTO]&gt;='Resumo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0" s="107">
        <f t="array" ref="Z30">SUM(IF((Tabela_padrão__GM_CONTAS_RECEBER_ABERTOS[COD_CONTA]='Resumo Realizar'!$B30)*(Tabela_padrão__GM_CONTAS_RECEBER_ABERTOS[DATA_VCTO]&gt;='Resumo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0" s="108"/>
      <c r="AB30" s="107">
        <f t="array" ref="AB30">SUM(IF((Tabela_padrão__GM_CONTAS_RECEBER_ABERTOS[COD_CONTA]='Resumo Realizar'!$B30)*(Tabela_padrão__GM_CONTAS_RECEBER_ABERTOS[DATA_VCTO]&gt;='Resumo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0" s="107">
        <f t="array" ref="AC30">SUM(IF((Tabela_padrão__GM_CONTAS_RECEBER_ABERTOS[COD_CONTA]='Resumo Realizar'!$B30)*(Tabela_padrão__GM_CONTAS_RECEBER_ABERTOS[DATA_VCTO]&gt;='Resumo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0" s="107">
        <f t="array" ref="AD30">SUM(IF((Tabela_padrão__GM_CONTAS_RECEBER_ABERTOS[COD_CONTA]='Resumo Realizar'!$B30)*(Tabela_padrão__GM_CONTAS_RECEBER_ABERTOS[DATA_VCTO]&gt;='Resumo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0" s="107">
        <f t="array" ref="AE30">SUM(IF((Tabela_padrão__GM_CONTAS_RECEBER_ABERTOS[COD_CONTA]='Resumo Realizar'!$B30)*(Tabela_padrão__GM_CONTAS_RECEBER_ABERTOS[DATA_VCTO]&gt;='Resumo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0" s="107">
        <f t="array" ref="AF30">SUM(IF((Tabela_padrão__GM_CONTAS_RECEBER_ABERTOS[COD_CONTA]='Resumo Realizar'!$B30)*(Tabela_padrão__GM_CONTAS_RECEBER_ABERTOS[DATA_VCTO]&gt;='Resumo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0" s="107">
        <f t="array" ref="AG30">SUM(IF((Tabela_padrão__GM_CONTAS_RECEBER_ABERTOS[COD_CONTA]='Resumo Realizar'!$B30)*(Tabela_padrão__GM_CONTAS_RECEBER_ABERTOS[DATA_VCTO]&gt;='Resumo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1" spans="2:35" hidden="1" outlineLevel="1" thickBot="1">
      <c r="B31" s="110">
        <v>11101015</v>
      </c>
      <c r="C31" s="106" t="s">
        <v>29</v>
      </c>
      <c r="D31" s="107">
        <f t="shared" si="18"/>
        <v>0</v>
      </c>
      <c r="E31" s="107">
        <f t="shared" si="18"/>
        <v>0</v>
      </c>
      <c r="F31" s="108"/>
      <c r="G31" s="107">
        <f t="array" ref="G31">SUM(IF((Tabela_padrão__GM_CONTAS_RECEBER_ABERTOS[COD_CONTA]='Resumo Realizar'!$B31)*(Tabela_padrão__GM_CONTAS_RECEBER_ABERTOS[DATA_VCTO]&gt;='Resumo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1" s="107">
        <f t="array" ref="H31">SUM(IF((Tabela_padrão__GM_CONTAS_RECEBER_ABERTOS[COD_CONTA]='Resumo Realizar'!$B31)*(Tabela_padrão__GM_CONTAS_RECEBER_ABERTOS[DATA_VCTO]&gt;='Resumo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1" s="107">
        <f t="array" ref="I31">SUM(IF((Tabela_padrão__GM_CONTAS_RECEBER_ABERTOS[COD_CONTA]='Resumo Realizar'!$B31)*(Tabela_padrão__GM_CONTAS_RECEBER_ABERTOS[DATA_VCTO]&gt;='Resumo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1" s="107">
        <f t="array" ref="J31">SUM(IF((Tabela_padrão__GM_CONTAS_RECEBER_ABERTOS[COD_CONTA]='Resumo Realizar'!$B31)*(Tabela_padrão__GM_CONTAS_RECEBER_ABERTOS[DATA_VCTO]&gt;='Resumo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1" s="107">
        <f t="array" ref="K31">SUM(IF((Tabela_padrão__GM_CONTAS_RECEBER_ABERTOS[COD_CONTA]='Resumo Realizar'!$B31)*(Tabela_padrão__GM_CONTAS_RECEBER_ABERTOS[DATA_VCTO]&gt;='Resumo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1" s="107">
        <f t="array" ref="L31">SUM(IF((Tabela_padrão__GM_CONTAS_RECEBER_ABERTOS[COD_CONTA]='Resumo Realizar'!$B31)*(Tabela_padrão__GM_CONTAS_RECEBER_ABERTOS[DATA_VCTO]&gt;='Resumo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1" s="108"/>
      <c r="N31" s="107">
        <f t="array" ref="N31">SUM(IF((Tabela_padrão__GM_CONTAS_RECEBER_ABERTOS[COD_CONTA]='Resumo Realizar'!$B31)*(Tabela_padrão__GM_CONTAS_RECEBER_ABERTOS[DATA_VCTO]&gt;='Resumo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1" s="107">
        <f t="array" ref="O31">SUM(IF((Tabela_padrão__GM_CONTAS_RECEBER_ABERTOS[COD_CONTA]='Resumo Realizar'!$B31)*(Tabela_padrão__GM_CONTAS_RECEBER_ABERTOS[DATA_VCTO]&gt;='Resumo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1" s="107">
        <f t="array" ref="P31">SUM(IF((Tabela_padrão__GM_CONTAS_RECEBER_ABERTOS[COD_CONTA]='Resumo Realizar'!$B31)*(Tabela_padrão__GM_CONTAS_RECEBER_ABERTOS[DATA_VCTO]&gt;='Resumo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1" s="107">
        <f t="array" ref="Q31">SUM(IF((Tabela_padrão__GM_CONTAS_RECEBER_ABERTOS[COD_CONTA]='Resumo Realizar'!$B31)*(Tabela_padrão__GM_CONTAS_RECEBER_ABERTOS[DATA_VCTO]&gt;='Resumo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1" s="107">
        <f t="array" ref="R31">SUM(IF((Tabela_padrão__GM_CONTAS_RECEBER_ABERTOS[COD_CONTA]='Resumo Realizar'!$B31)*(Tabela_padrão__GM_CONTAS_RECEBER_ABERTOS[DATA_VCTO]&gt;='Resumo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1" s="107">
        <f t="array" ref="S31">SUM(IF((Tabela_padrão__GM_CONTAS_RECEBER_ABERTOS[COD_CONTA]='Resumo Realizar'!$B31)*(Tabela_padrão__GM_CONTAS_RECEBER_ABERTOS[DATA_VCTO]&gt;='Resumo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1" s="108"/>
      <c r="U31" s="107">
        <f t="array" ref="U31">SUM(IF((Tabela_padrão__GM_CONTAS_RECEBER_ABERTOS[COD_CONTA]='Resumo Realizar'!$B31)*(Tabela_padrão__GM_CONTAS_RECEBER_ABERTOS[DATA_VCTO]&gt;='Resumo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1" s="107">
        <f t="array" ref="V31">SUM(IF((Tabela_padrão__GM_CONTAS_RECEBER_ABERTOS[COD_CONTA]='Resumo Realizar'!$B31)*(Tabela_padrão__GM_CONTAS_RECEBER_ABERTOS[DATA_VCTO]&gt;='Resumo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1" s="107">
        <f t="array" ref="W31">SUM(IF((Tabela_padrão__GM_CONTAS_RECEBER_ABERTOS[COD_CONTA]='Resumo Realizar'!$B31)*(Tabela_padrão__GM_CONTAS_RECEBER_ABERTOS[DATA_VCTO]&gt;='Resumo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1" s="107">
        <f t="array" ref="X31">SUM(IF((Tabela_padrão__GM_CONTAS_RECEBER_ABERTOS[COD_CONTA]='Resumo Realizar'!$B31)*(Tabela_padrão__GM_CONTAS_RECEBER_ABERTOS[DATA_VCTO]&gt;='Resumo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1" s="107">
        <f t="array" ref="Y31">SUM(IF((Tabela_padrão__GM_CONTAS_RECEBER_ABERTOS[COD_CONTA]='Resumo Realizar'!$B31)*(Tabela_padrão__GM_CONTAS_RECEBER_ABERTOS[DATA_VCTO]&gt;='Resumo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1" s="107">
        <f t="array" ref="Z31">SUM(IF((Tabela_padrão__GM_CONTAS_RECEBER_ABERTOS[COD_CONTA]='Resumo Realizar'!$B31)*(Tabela_padrão__GM_CONTAS_RECEBER_ABERTOS[DATA_VCTO]&gt;='Resumo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1" s="108"/>
      <c r="AB31" s="107">
        <f t="array" ref="AB31">SUM(IF((Tabela_padrão__GM_CONTAS_RECEBER_ABERTOS[COD_CONTA]='Resumo Realizar'!$B31)*(Tabela_padrão__GM_CONTAS_RECEBER_ABERTOS[DATA_VCTO]&gt;='Resumo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1" s="107">
        <f t="array" ref="AC31">SUM(IF((Tabela_padrão__GM_CONTAS_RECEBER_ABERTOS[COD_CONTA]='Resumo Realizar'!$B31)*(Tabela_padrão__GM_CONTAS_RECEBER_ABERTOS[DATA_VCTO]&gt;='Resumo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1" s="107">
        <f t="array" ref="AD31">SUM(IF((Tabela_padrão__GM_CONTAS_RECEBER_ABERTOS[COD_CONTA]='Resumo Realizar'!$B31)*(Tabela_padrão__GM_CONTAS_RECEBER_ABERTOS[DATA_VCTO]&gt;='Resumo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1" s="107">
        <f t="array" ref="AE31">SUM(IF((Tabela_padrão__GM_CONTAS_RECEBER_ABERTOS[COD_CONTA]='Resumo Realizar'!$B31)*(Tabela_padrão__GM_CONTAS_RECEBER_ABERTOS[DATA_VCTO]&gt;='Resumo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1" s="107">
        <f t="array" ref="AF31">SUM(IF((Tabela_padrão__GM_CONTAS_RECEBER_ABERTOS[COD_CONTA]='Resumo Realizar'!$B31)*(Tabela_padrão__GM_CONTAS_RECEBER_ABERTOS[DATA_VCTO]&gt;='Resumo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1" s="107">
        <f t="array" ref="AG31">SUM(IF((Tabela_padrão__GM_CONTAS_RECEBER_ABERTOS[COD_CONTA]='Resumo Realizar'!$B31)*(Tabela_padrão__GM_CONTAS_RECEBER_ABERTOS[DATA_VCTO]&gt;='Resumo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" spans="2:35" hidden="1" outlineLevel="1" thickBot="1">
      <c r="B32" s="110">
        <v>11101016</v>
      </c>
      <c r="C32" s="106" t="s">
        <v>30</v>
      </c>
      <c r="D32" s="107">
        <f t="shared" si="18"/>
        <v>0</v>
      </c>
      <c r="E32" s="107">
        <f t="shared" si="18"/>
        <v>0</v>
      </c>
      <c r="F32" s="108"/>
      <c r="G32" s="107">
        <f t="array" ref="G32">SUM(IF((Tabela_padrão__GM_CONTAS_RECEBER_ABERTOS[COD_CONTA]='Resumo Realizar'!$B32)*(Tabela_padrão__GM_CONTAS_RECEBER_ABERTOS[DATA_VCTO]&gt;='Resumo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" s="107">
        <f t="array" ref="H32">SUM(IF((Tabela_padrão__GM_CONTAS_RECEBER_ABERTOS[COD_CONTA]='Resumo Realizar'!$B32)*(Tabela_padrão__GM_CONTAS_RECEBER_ABERTOS[DATA_VCTO]&gt;='Resumo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" s="107">
        <f t="array" ref="I32">SUM(IF((Tabela_padrão__GM_CONTAS_RECEBER_ABERTOS[COD_CONTA]='Resumo Realizar'!$B32)*(Tabela_padrão__GM_CONTAS_RECEBER_ABERTOS[DATA_VCTO]&gt;='Resumo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" s="107">
        <f t="array" ref="J32">SUM(IF((Tabela_padrão__GM_CONTAS_RECEBER_ABERTOS[COD_CONTA]='Resumo Realizar'!$B32)*(Tabela_padrão__GM_CONTAS_RECEBER_ABERTOS[DATA_VCTO]&gt;='Resumo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" s="107">
        <f t="array" ref="K32">SUM(IF((Tabela_padrão__GM_CONTAS_RECEBER_ABERTOS[COD_CONTA]='Resumo Realizar'!$B32)*(Tabela_padrão__GM_CONTAS_RECEBER_ABERTOS[DATA_VCTO]&gt;='Resumo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" s="107">
        <f t="array" ref="L32">SUM(IF((Tabela_padrão__GM_CONTAS_RECEBER_ABERTOS[COD_CONTA]='Resumo Realizar'!$B32)*(Tabela_padrão__GM_CONTAS_RECEBER_ABERTOS[DATA_VCTO]&gt;='Resumo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" s="108"/>
      <c r="N32" s="107">
        <f t="array" ref="N32">SUM(IF((Tabela_padrão__GM_CONTAS_RECEBER_ABERTOS[COD_CONTA]='Resumo Realizar'!$B32)*(Tabela_padrão__GM_CONTAS_RECEBER_ABERTOS[DATA_VCTO]&gt;='Resumo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" s="107">
        <f t="array" ref="O32">SUM(IF((Tabela_padrão__GM_CONTAS_RECEBER_ABERTOS[COD_CONTA]='Resumo Realizar'!$B32)*(Tabela_padrão__GM_CONTAS_RECEBER_ABERTOS[DATA_VCTO]&gt;='Resumo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" s="107">
        <f t="array" ref="P32">SUM(IF((Tabela_padrão__GM_CONTAS_RECEBER_ABERTOS[COD_CONTA]='Resumo Realizar'!$B32)*(Tabela_padrão__GM_CONTAS_RECEBER_ABERTOS[DATA_VCTO]&gt;='Resumo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" s="107">
        <f t="array" ref="Q32">SUM(IF((Tabela_padrão__GM_CONTAS_RECEBER_ABERTOS[COD_CONTA]='Resumo Realizar'!$B32)*(Tabela_padrão__GM_CONTAS_RECEBER_ABERTOS[DATA_VCTO]&gt;='Resumo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" s="107">
        <f t="array" ref="R32">SUM(IF((Tabela_padrão__GM_CONTAS_RECEBER_ABERTOS[COD_CONTA]='Resumo Realizar'!$B32)*(Tabela_padrão__GM_CONTAS_RECEBER_ABERTOS[DATA_VCTO]&gt;='Resumo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" s="107">
        <f t="array" ref="S32">SUM(IF((Tabela_padrão__GM_CONTAS_RECEBER_ABERTOS[COD_CONTA]='Resumo Realizar'!$B32)*(Tabela_padrão__GM_CONTAS_RECEBER_ABERTOS[DATA_VCTO]&gt;='Resumo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" s="108"/>
      <c r="U32" s="107">
        <f t="array" ref="U32">SUM(IF((Tabela_padrão__GM_CONTAS_RECEBER_ABERTOS[COD_CONTA]='Resumo Realizar'!$B32)*(Tabela_padrão__GM_CONTAS_RECEBER_ABERTOS[DATA_VCTO]&gt;='Resumo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" s="107">
        <f t="array" ref="V32">SUM(IF((Tabela_padrão__GM_CONTAS_RECEBER_ABERTOS[COD_CONTA]='Resumo Realizar'!$B32)*(Tabela_padrão__GM_CONTAS_RECEBER_ABERTOS[DATA_VCTO]&gt;='Resumo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" s="107">
        <f t="array" ref="W32">SUM(IF((Tabela_padrão__GM_CONTAS_RECEBER_ABERTOS[COD_CONTA]='Resumo Realizar'!$B32)*(Tabela_padrão__GM_CONTAS_RECEBER_ABERTOS[DATA_VCTO]&gt;='Resumo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" s="107">
        <f t="array" ref="X32">SUM(IF((Tabela_padrão__GM_CONTAS_RECEBER_ABERTOS[COD_CONTA]='Resumo Realizar'!$B32)*(Tabela_padrão__GM_CONTAS_RECEBER_ABERTOS[DATA_VCTO]&gt;='Resumo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" s="107">
        <f t="array" ref="Y32">SUM(IF((Tabela_padrão__GM_CONTAS_RECEBER_ABERTOS[COD_CONTA]='Resumo Realizar'!$B32)*(Tabela_padrão__GM_CONTAS_RECEBER_ABERTOS[DATA_VCTO]&gt;='Resumo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" s="107">
        <f t="array" ref="Z32">SUM(IF((Tabela_padrão__GM_CONTAS_RECEBER_ABERTOS[COD_CONTA]='Resumo Realizar'!$B32)*(Tabela_padrão__GM_CONTAS_RECEBER_ABERTOS[DATA_VCTO]&gt;='Resumo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" s="108"/>
      <c r="AB32" s="107">
        <f t="array" ref="AB32">SUM(IF((Tabela_padrão__GM_CONTAS_RECEBER_ABERTOS[COD_CONTA]='Resumo Realizar'!$B32)*(Tabela_padrão__GM_CONTAS_RECEBER_ABERTOS[DATA_VCTO]&gt;='Resumo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" s="107">
        <f t="array" ref="AC32">SUM(IF((Tabela_padrão__GM_CONTAS_RECEBER_ABERTOS[COD_CONTA]='Resumo Realizar'!$B32)*(Tabela_padrão__GM_CONTAS_RECEBER_ABERTOS[DATA_VCTO]&gt;='Resumo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" s="107">
        <f t="array" ref="AD32">SUM(IF((Tabela_padrão__GM_CONTAS_RECEBER_ABERTOS[COD_CONTA]='Resumo Realizar'!$B32)*(Tabela_padrão__GM_CONTAS_RECEBER_ABERTOS[DATA_VCTO]&gt;='Resumo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" s="107">
        <f t="array" ref="AE32">SUM(IF((Tabela_padrão__GM_CONTAS_RECEBER_ABERTOS[COD_CONTA]='Resumo Realizar'!$B32)*(Tabela_padrão__GM_CONTAS_RECEBER_ABERTOS[DATA_VCTO]&gt;='Resumo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" s="107">
        <f t="array" ref="AF32">SUM(IF((Tabela_padrão__GM_CONTAS_RECEBER_ABERTOS[COD_CONTA]='Resumo Realizar'!$B32)*(Tabela_padrão__GM_CONTAS_RECEBER_ABERTOS[DATA_VCTO]&gt;='Resumo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" s="107">
        <f t="array" ref="AG32">SUM(IF((Tabela_padrão__GM_CONTAS_RECEBER_ABERTOS[COD_CONTA]='Resumo Realizar'!$B32)*(Tabela_padrão__GM_CONTAS_RECEBER_ABERTOS[DATA_VCTO]&gt;='Resumo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" spans="2:33" s="63" customFormat="1" collapsed="1" thickBot="1">
      <c r="B33" s="109"/>
      <c r="C33" s="103" t="s">
        <v>31</v>
      </c>
      <c r="D33" s="104">
        <f>SUM(D34)</f>
        <v>0</v>
      </c>
      <c r="E33" s="104">
        <f t="shared" ref="E33" si="19">SUM(E34)</f>
        <v>0</v>
      </c>
      <c r="F33" s="105"/>
      <c r="G33" s="104">
        <f>SUM(G34)</f>
        <v>0</v>
      </c>
      <c r="H33" s="104">
        <f t="shared" ref="H33:AG33" si="20">SUM(H34)</f>
        <v>0</v>
      </c>
      <c r="I33" s="104">
        <f t="shared" si="20"/>
        <v>0</v>
      </c>
      <c r="J33" s="104">
        <f t="shared" si="20"/>
        <v>0</v>
      </c>
      <c r="K33" s="104">
        <f t="shared" si="20"/>
        <v>0</v>
      </c>
      <c r="L33" s="104">
        <f t="shared" si="20"/>
        <v>0</v>
      </c>
      <c r="M33" s="105"/>
      <c r="N33" s="104">
        <f t="shared" si="20"/>
        <v>0</v>
      </c>
      <c r="O33" s="104">
        <f t="shared" si="20"/>
        <v>0</v>
      </c>
      <c r="P33" s="104">
        <f t="shared" si="20"/>
        <v>0</v>
      </c>
      <c r="Q33" s="104">
        <f t="shared" si="20"/>
        <v>0</v>
      </c>
      <c r="R33" s="104">
        <f t="shared" si="20"/>
        <v>0</v>
      </c>
      <c r="S33" s="104">
        <f t="shared" si="20"/>
        <v>0</v>
      </c>
      <c r="T33" s="105"/>
      <c r="U33" s="104">
        <f t="shared" si="20"/>
        <v>0</v>
      </c>
      <c r="V33" s="104">
        <f t="shared" si="20"/>
        <v>0</v>
      </c>
      <c r="W33" s="104">
        <f t="shared" si="20"/>
        <v>0</v>
      </c>
      <c r="X33" s="104">
        <f t="shared" si="20"/>
        <v>0</v>
      </c>
      <c r="Y33" s="104">
        <f t="shared" si="20"/>
        <v>0</v>
      </c>
      <c r="Z33" s="104">
        <f t="shared" si="20"/>
        <v>0</v>
      </c>
      <c r="AA33" s="105"/>
      <c r="AB33" s="104">
        <f t="shared" si="20"/>
        <v>0</v>
      </c>
      <c r="AC33" s="104">
        <f t="shared" si="20"/>
        <v>0</v>
      </c>
      <c r="AD33" s="104">
        <f t="shared" si="20"/>
        <v>0</v>
      </c>
      <c r="AE33" s="104">
        <f t="shared" si="20"/>
        <v>0</v>
      </c>
      <c r="AF33" s="104">
        <f t="shared" si="20"/>
        <v>0</v>
      </c>
      <c r="AG33" s="104">
        <f t="shared" si="20"/>
        <v>0</v>
      </c>
    </row>
    <row r="34" spans="2:33" hidden="1" outlineLevel="1" thickBot="1">
      <c r="B34" s="110">
        <v>11101008</v>
      </c>
      <c r="C34" s="106" t="s">
        <v>32</v>
      </c>
      <c r="D34" s="107">
        <f>G34+I34+K34+N34+P34+R34+U34+W34+Y34+AB34+AD34+AF34</f>
        <v>0</v>
      </c>
      <c r="E34" s="107">
        <f>H34+J34+L34+O34+Q34+S34+V34+X34+Z34+AC34+AE34+AG34</f>
        <v>0</v>
      </c>
      <c r="F34" s="108"/>
      <c r="G34" s="107">
        <f t="array" ref="G34">SUM(IF((Tabela_padrão__GM_CONTAS_RECEBER_ABERTOS[COD_CONTA]='Resumo Realizar'!$B34)*(Tabela_padrão__GM_CONTAS_RECEBER_ABERTOS[DATA_VCTO]&gt;='Resumo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4" s="107">
        <f t="array" ref="H34">SUM(IF((Tabela_padrão__GM_CONTAS_RECEBER_ABERTOS[COD_CONTA]='Resumo Realizar'!$B34)*(Tabela_padrão__GM_CONTAS_RECEBER_ABERTOS[DATA_VCTO]&gt;='Resumo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4" s="107">
        <f t="array" ref="I34">SUM(IF((Tabela_padrão__GM_CONTAS_RECEBER_ABERTOS[COD_CONTA]='Resumo Realizar'!$B34)*(Tabela_padrão__GM_CONTAS_RECEBER_ABERTOS[DATA_VCTO]&gt;='Resumo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4" s="107">
        <f t="array" ref="J34">SUM(IF((Tabela_padrão__GM_CONTAS_RECEBER_ABERTOS[COD_CONTA]='Resumo Realizar'!$B34)*(Tabela_padrão__GM_CONTAS_RECEBER_ABERTOS[DATA_VCTO]&gt;='Resumo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4" s="107">
        <f t="array" ref="K34">SUM(IF((Tabela_padrão__GM_CONTAS_RECEBER_ABERTOS[COD_CONTA]='Resumo Realizar'!$B34)*(Tabela_padrão__GM_CONTAS_RECEBER_ABERTOS[DATA_VCTO]&gt;='Resumo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4" s="107">
        <f t="array" ref="L34">SUM(IF((Tabela_padrão__GM_CONTAS_RECEBER_ABERTOS[COD_CONTA]='Resumo Realizar'!$B34)*(Tabela_padrão__GM_CONTAS_RECEBER_ABERTOS[DATA_VCTO]&gt;='Resumo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4" s="108"/>
      <c r="N34" s="107">
        <f t="array" ref="N34">SUM(IF((Tabela_padrão__GM_CONTAS_RECEBER_ABERTOS[COD_CONTA]='Resumo Realizar'!$B34)*(Tabela_padrão__GM_CONTAS_RECEBER_ABERTOS[DATA_VCTO]&gt;='Resumo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4" s="107">
        <f t="array" ref="O34">SUM(IF((Tabela_padrão__GM_CONTAS_RECEBER_ABERTOS[COD_CONTA]='Resumo Realizar'!$B34)*(Tabela_padrão__GM_CONTAS_RECEBER_ABERTOS[DATA_VCTO]&gt;='Resumo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4" s="107">
        <f t="array" ref="P34">SUM(IF((Tabela_padrão__GM_CONTAS_RECEBER_ABERTOS[COD_CONTA]='Resumo Realizar'!$B34)*(Tabela_padrão__GM_CONTAS_RECEBER_ABERTOS[DATA_VCTO]&gt;='Resumo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4" s="107">
        <f t="array" ref="Q34">SUM(IF((Tabela_padrão__GM_CONTAS_RECEBER_ABERTOS[COD_CONTA]='Resumo Realizar'!$B34)*(Tabela_padrão__GM_CONTAS_RECEBER_ABERTOS[DATA_VCTO]&gt;='Resumo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4" s="107">
        <f t="array" ref="R34">SUM(IF((Tabela_padrão__GM_CONTAS_RECEBER_ABERTOS[COD_CONTA]='Resumo Realizar'!$B34)*(Tabela_padrão__GM_CONTAS_RECEBER_ABERTOS[DATA_VCTO]&gt;='Resumo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4" s="107">
        <f t="array" ref="S34">SUM(IF((Tabela_padrão__GM_CONTAS_RECEBER_ABERTOS[COD_CONTA]='Resumo Realizar'!$B34)*(Tabela_padrão__GM_CONTAS_RECEBER_ABERTOS[DATA_VCTO]&gt;='Resumo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4" s="108"/>
      <c r="U34" s="107">
        <f t="array" ref="U34">SUM(IF((Tabela_padrão__GM_CONTAS_RECEBER_ABERTOS[COD_CONTA]='Resumo Realizar'!$B34)*(Tabela_padrão__GM_CONTAS_RECEBER_ABERTOS[DATA_VCTO]&gt;='Resumo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4" s="107">
        <f t="array" ref="V34">SUM(IF((Tabela_padrão__GM_CONTAS_RECEBER_ABERTOS[COD_CONTA]='Resumo Realizar'!$B34)*(Tabela_padrão__GM_CONTAS_RECEBER_ABERTOS[DATA_VCTO]&gt;='Resumo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4" s="107">
        <f t="array" ref="W34">SUM(IF((Tabela_padrão__GM_CONTAS_RECEBER_ABERTOS[COD_CONTA]='Resumo Realizar'!$B34)*(Tabela_padrão__GM_CONTAS_RECEBER_ABERTOS[DATA_VCTO]&gt;='Resumo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4" s="107">
        <f t="array" ref="X34">SUM(IF((Tabela_padrão__GM_CONTAS_RECEBER_ABERTOS[COD_CONTA]='Resumo Realizar'!$B34)*(Tabela_padrão__GM_CONTAS_RECEBER_ABERTOS[DATA_VCTO]&gt;='Resumo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4" s="107">
        <f t="array" ref="Y34">SUM(IF((Tabela_padrão__GM_CONTAS_RECEBER_ABERTOS[COD_CONTA]='Resumo Realizar'!$B34)*(Tabela_padrão__GM_CONTAS_RECEBER_ABERTOS[DATA_VCTO]&gt;='Resumo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4" s="107">
        <f t="array" ref="Z34">SUM(IF((Tabela_padrão__GM_CONTAS_RECEBER_ABERTOS[COD_CONTA]='Resumo Realizar'!$B34)*(Tabela_padrão__GM_CONTAS_RECEBER_ABERTOS[DATA_VCTO]&gt;='Resumo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4" s="108"/>
      <c r="AB34" s="107">
        <f t="array" ref="AB34">SUM(IF((Tabela_padrão__GM_CONTAS_RECEBER_ABERTOS[COD_CONTA]='Resumo Realizar'!$B34)*(Tabela_padrão__GM_CONTAS_RECEBER_ABERTOS[DATA_VCTO]&gt;='Resumo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4" s="107">
        <f t="array" ref="AC34">SUM(IF((Tabela_padrão__GM_CONTAS_RECEBER_ABERTOS[COD_CONTA]='Resumo Realizar'!$B34)*(Tabela_padrão__GM_CONTAS_RECEBER_ABERTOS[DATA_VCTO]&gt;='Resumo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4" s="107">
        <f t="array" ref="AD34">SUM(IF((Tabela_padrão__GM_CONTAS_RECEBER_ABERTOS[COD_CONTA]='Resumo Realizar'!$B34)*(Tabela_padrão__GM_CONTAS_RECEBER_ABERTOS[DATA_VCTO]&gt;='Resumo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4" s="107">
        <f t="array" ref="AE34">SUM(IF((Tabela_padrão__GM_CONTAS_RECEBER_ABERTOS[COD_CONTA]='Resumo Realizar'!$B34)*(Tabela_padrão__GM_CONTAS_RECEBER_ABERTOS[DATA_VCTO]&gt;='Resumo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4" s="107">
        <f t="array" ref="AF34">SUM(IF((Tabela_padrão__GM_CONTAS_RECEBER_ABERTOS[COD_CONTA]='Resumo Realizar'!$B34)*(Tabela_padrão__GM_CONTAS_RECEBER_ABERTOS[DATA_VCTO]&gt;='Resumo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4" s="107">
        <f t="array" ref="AG34">SUM(IF((Tabela_padrão__GM_CONTAS_RECEBER_ABERTOS[COD_CONTA]='Resumo Realizar'!$B34)*(Tabela_padrão__GM_CONTAS_RECEBER_ABERTOS[DATA_VCTO]&gt;='Resumo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" spans="2:33" s="63" customFormat="1" collapsed="1" thickBot="1">
      <c r="B35" s="109"/>
      <c r="C35" s="109" t="s">
        <v>361</v>
      </c>
      <c r="D35" s="104">
        <f>SUM(D36)</f>
        <v>0</v>
      </c>
      <c r="E35" s="104">
        <f t="shared" ref="E35" si="21">SUM(E36)</f>
        <v>0</v>
      </c>
      <c r="F35" s="105"/>
      <c r="G35" s="104">
        <f>SUM(G36)</f>
        <v>0</v>
      </c>
      <c r="H35" s="104">
        <f t="shared" ref="H35:AG35" si="22">SUM(H36)</f>
        <v>0</v>
      </c>
      <c r="I35" s="104">
        <f t="shared" si="22"/>
        <v>0</v>
      </c>
      <c r="J35" s="104">
        <f t="shared" si="22"/>
        <v>0</v>
      </c>
      <c r="K35" s="104">
        <f t="shared" si="22"/>
        <v>0</v>
      </c>
      <c r="L35" s="104">
        <f t="shared" si="22"/>
        <v>0</v>
      </c>
      <c r="M35" s="105"/>
      <c r="N35" s="104">
        <f t="shared" si="22"/>
        <v>0</v>
      </c>
      <c r="O35" s="104">
        <f t="shared" si="22"/>
        <v>0</v>
      </c>
      <c r="P35" s="104">
        <f t="shared" si="22"/>
        <v>0</v>
      </c>
      <c r="Q35" s="104">
        <f t="shared" si="22"/>
        <v>0</v>
      </c>
      <c r="R35" s="104">
        <f t="shared" si="22"/>
        <v>0</v>
      </c>
      <c r="S35" s="104">
        <f t="shared" si="22"/>
        <v>0</v>
      </c>
      <c r="T35" s="105"/>
      <c r="U35" s="104">
        <f t="shared" si="22"/>
        <v>0</v>
      </c>
      <c r="V35" s="104">
        <f t="shared" si="22"/>
        <v>0</v>
      </c>
      <c r="W35" s="104">
        <f t="shared" si="22"/>
        <v>0</v>
      </c>
      <c r="X35" s="104">
        <f t="shared" si="22"/>
        <v>0</v>
      </c>
      <c r="Y35" s="104">
        <f t="shared" si="22"/>
        <v>0</v>
      </c>
      <c r="Z35" s="104">
        <f t="shared" si="22"/>
        <v>0</v>
      </c>
      <c r="AA35" s="105"/>
      <c r="AB35" s="104">
        <f t="shared" si="22"/>
        <v>0</v>
      </c>
      <c r="AC35" s="104">
        <f t="shared" si="22"/>
        <v>0</v>
      </c>
      <c r="AD35" s="104">
        <f t="shared" si="22"/>
        <v>0</v>
      </c>
      <c r="AE35" s="104">
        <f t="shared" si="22"/>
        <v>0</v>
      </c>
      <c r="AF35" s="104">
        <f t="shared" si="22"/>
        <v>0</v>
      </c>
      <c r="AG35" s="104">
        <f t="shared" si="22"/>
        <v>0</v>
      </c>
    </row>
    <row r="36" spans="2:33" hidden="1" outlineLevel="1" thickBot="1">
      <c r="B36" s="110">
        <v>11101009</v>
      </c>
      <c r="C36" s="106" t="s">
        <v>36</v>
      </c>
      <c r="D36" s="107">
        <f>G36+I36+K36+N36+P36+R36+U36+W36+Y36+AB36+AD36+AF36</f>
        <v>0</v>
      </c>
      <c r="E36" s="107">
        <f>H36+J36+L36+O36+Q36+S36+V36+X36+Z36+AC36+AE36+AG36</f>
        <v>0</v>
      </c>
      <c r="F36" s="108"/>
      <c r="G36" s="107">
        <f t="array" ref="G36">SUM(IF((Tabela_padrão__GM_CONTAS_RECEBER_ABERTOS[COD_CONTA]='Resumo Realizar'!$B36)*(Tabela_padrão__GM_CONTAS_RECEBER_ABERTOS[DATA_VCTO]&gt;='Resumo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6" s="107">
        <f t="array" ref="H36">SUM(IF((Tabela_padrão__GM_CONTAS_RECEBER_ABERTOS[COD_CONTA]='Resumo Realizar'!$B36)*(Tabela_padrão__GM_CONTAS_RECEBER_ABERTOS[DATA_VCTO]&gt;='Resumo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6" s="107">
        <f t="array" ref="I36">SUM(IF((Tabela_padrão__GM_CONTAS_RECEBER_ABERTOS[COD_CONTA]='Resumo Realizar'!$B36)*(Tabela_padrão__GM_CONTAS_RECEBER_ABERTOS[DATA_VCTO]&gt;='Resumo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6" s="107">
        <f t="array" ref="J36">SUM(IF((Tabela_padrão__GM_CONTAS_RECEBER_ABERTOS[COD_CONTA]='Resumo Realizar'!$B36)*(Tabela_padrão__GM_CONTAS_RECEBER_ABERTOS[DATA_VCTO]&gt;='Resumo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6" s="107">
        <f t="array" ref="K36">SUM(IF((Tabela_padrão__GM_CONTAS_RECEBER_ABERTOS[COD_CONTA]='Resumo Realizar'!$B36)*(Tabela_padrão__GM_CONTAS_RECEBER_ABERTOS[DATA_VCTO]&gt;='Resumo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6" s="107">
        <f t="array" ref="L36">SUM(IF((Tabela_padrão__GM_CONTAS_RECEBER_ABERTOS[COD_CONTA]='Resumo Realizar'!$B36)*(Tabela_padrão__GM_CONTAS_RECEBER_ABERTOS[DATA_VCTO]&gt;='Resumo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6" s="108"/>
      <c r="N36" s="107">
        <f t="array" ref="N36">SUM(IF((Tabela_padrão__GM_CONTAS_RECEBER_ABERTOS[COD_CONTA]='Resumo Realizar'!$B36)*(Tabela_padrão__GM_CONTAS_RECEBER_ABERTOS[DATA_VCTO]&gt;='Resumo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6" s="107">
        <f t="array" ref="O36">SUM(IF((Tabela_padrão__GM_CONTAS_RECEBER_ABERTOS[COD_CONTA]='Resumo Realizar'!$B36)*(Tabela_padrão__GM_CONTAS_RECEBER_ABERTOS[DATA_VCTO]&gt;='Resumo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6" s="107">
        <f t="array" ref="P36">SUM(IF((Tabela_padrão__GM_CONTAS_RECEBER_ABERTOS[COD_CONTA]='Resumo Realizar'!$B36)*(Tabela_padrão__GM_CONTAS_RECEBER_ABERTOS[DATA_VCTO]&gt;='Resumo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6" s="107">
        <f t="array" ref="Q36">SUM(IF((Tabela_padrão__GM_CONTAS_RECEBER_ABERTOS[COD_CONTA]='Resumo Realizar'!$B36)*(Tabela_padrão__GM_CONTAS_RECEBER_ABERTOS[DATA_VCTO]&gt;='Resumo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6" s="107">
        <f t="array" ref="R36">SUM(IF((Tabela_padrão__GM_CONTAS_RECEBER_ABERTOS[COD_CONTA]='Resumo Realizar'!$B36)*(Tabela_padrão__GM_CONTAS_RECEBER_ABERTOS[DATA_VCTO]&gt;='Resumo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6" s="107">
        <f t="array" ref="S36">SUM(IF((Tabela_padrão__GM_CONTAS_RECEBER_ABERTOS[COD_CONTA]='Resumo Realizar'!$B36)*(Tabela_padrão__GM_CONTAS_RECEBER_ABERTOS[DATA_VCTO]&gt;='Resumo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6" s="108"/>
      <c r="U36" s="107">
        <f t="array" ref="U36">SUM(IF((Tabela_padrão__GM_CONTAS_RECEBER_ABERTOS[COD_CONTA]='Resumo Realizar'!$B36)*(Tabela_padrão__GM_CONTAS_RECEBER_ABERTOS[DATA_VCTO]&gt;='Resumo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6" s="107">
        <f t="array" ref="V36">SUM(IF((Tabela_padrão__GM_CONTAS_RECEBER_ABERTOS[COD_CONTA]='Resumo Realizar'!$B36)*(Tabela_padrão__GM_CONTAS_RECEBER_ABERTOS[DATA_VCTO]&gt;='Resumo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6" s="107">
        <f t="array" ref="W36">SUM(IF((Tabela_padrão__GM_CONTAS_RECEBER_ABERTOS[COD_CONTA]='Resumo Realizar'!$B36)*(Tabela_padrão__GM_CONTAS_RECEBER_ABERTOS[DATA_VCTO]&gt;='Resumo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6" s="107">
        <f t="array" ref="X36">SUM(IF((Tabela_padrão__GM_CONTAS_RECEBER_ABERTOS[COD_CONTA]='Resumo Realizar'!$B36)*(Tabela_padrão__GM_CONTAS_RECEBER_ABERTOS[DATA_VCTO]&gt;='Resumo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6" s="107">
        <f t="array" ref="Y36">SUM(IF((Tabela_padrão__GM_CONTAS_RECEBER_ABERTOS[COD_CONTA]='Resumo Realizar'!$B36)*(Tabela_padrão__GM_CONTAS_RECEBER_ABERTOS[DATA_VCTO]&gt;='Resumo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6" s="107">
        <f t="array" ref="Z36">SUM(IF((Tabela_padrão__GM_CONTAS_RECEBER_ABERTOS[COD_CONTA]='Resumo Realizar'!$B36)*(Tabela_padrão__GM_CONTAS_RECEBER_ABERTOS[DATA_VCTO]&gt;='Resumo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6" s="108"/>
      <c r="AB36" s="107">
        <f t="array" ref="AB36">SUM(IF((Tabela_padrão__GM_CONTAS_RECEBER_ABERTOS[COD_CONTA]='Resumo Realizar'!$B36)*(Tabela_padrão__GM_CONTAS_RECEBER_ABERTOS[DATA_VCTO]&gt;='Resumo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6" s="107">
        <f t="array" ref="AC36">SUM(IF((Tabela_padrão__GM_CONTAS_RECEBER_ABERTOS[COD_CONTA]='Resumo Realizar'!$B36)*(Tabela_padrão__GM_CONTAS_RECEBER_ABERTOS[DATA_VCTO]&gt;='Resumo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6" s="107">
        <f t="array" ref="AD36">SUM(IF((Tabela_padrão__GM_CONTAS_RECEBER_ABERTOS[COD_CONTA]='Resumo Realizar'!$B36)*(Tabela_padrão__GM_CONTAS_RECEBER_ABERTOS[DATA_VCTO]&gt;='Resumo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6" s="107">
        <f t="array" ref="AE36">SUM(IF((Tabela_padrão__GM_CONTAS_RECEBER_ABERTOS[COD_CONTA]='Resumo Realizar'!$B36)*(Tabela_padrão__GM_CONTAS_RECEBER_ABERTOS[DATA_VCTO]&gt;='Resumo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6" s="107">
        <f t="array" ref="AF36">SUM(IF((Tabela_padrão__GM_CONTAS_RECEBER_ABERTOS[COD_CONTA]='Resumo Realizar'!$B36)*(Tabela_padrão__GM_CONTAS_RECEBER_ABERTOS[DATA_VCTO]&gt;='Resumo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6" s="107">
        <f t="array" ref="AG36">SUM(IF((Tabela_padrão__GM_CONTAS_RECEBER_ABERTOS[COD_CONTA]='Resumo Realizar'!$B36)*(Tabela_padrão__GM_CONTAS_RECEBER_ABERTOS[DATA_VCTO]&gt;='Resumo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7" spans="2:33" s="63" customFormat="1" collapsed="1" thickBot="1">
      <c r="B37" s="109"/>
      <c r="C37" s="109" t="s">
        <v>362</v>
      </c>
      <c r="D37" s="104">
        <f>SUM(D38)</f>
        <v>0</v>
      </c>
      <c r="E37" s="104">
        <f t="shared" ref="E37" si="23">SUM(E38)</f>
        <v>0</v>
      </c>
      <c r="F37" s="105"/>
      <c r="G37" s="104">
        <f>SUM(G38)</f>
        <v>0</v>
      </c>
      <c r="H37" s="104">
        <f t="shared" ref="H37:AG37" si="24">SUM(H38)</f>
        <v>0</v>
      </c>
      <c r="I37" s="104">
        <f t="shared" si="24"/>
        <v>0</v>
      </c>
      <c r="J37" s="104">
        <f t="shared" si="24"/>
        <v>0</v>
      </c>
      <c r="K37" s="104">
        <f t="shared" si="24"/>
        <v>0</v>
      </c>
      <c r="L37" s="104">
        <f t="shared" si="24"/>
        <v>0</v>
      </c>
      <c r="M37" s="105"/>
      <c r="N37" s="104">
        <f t="shared" si="24"/>
        <v>0</v>
      </c>
      <c r="O37" s="104">
        <f t="shared" si="24"/>
        <v>0</v>
      </c>
      <c r="P37" s="104">
        <f t="shared" si="24"/>
        <v>0</v>
      </c>
      <c r="Q37" s="104">
        <f t="shared" si="24"/>
        <v>0</v>
      </c>
      <c r="R37" s="104">
        <f t="shared" si="24"/>
        <v>0</v>
      </c>
      <c r="S37" s="104">
        <f t="shared" si="24"/>
        <v>0</v>
      </c>
      <c r="T37" s="105"/>
      <c r="U37" s="104">
        <f t="shared" si="24"/>
        <v>0</v>
      </c>
      <c r="V37" s="104">
        <f t="shared" si="24"/>
        <v>0</v>
      </c>
      <c r="W37" s="104">
        <f t="shared" si="24"/>
        <v>0</v>
      </c>
      <c r="X37" s="104">
        <f t="shared" si="24"/>
        <v>0</v>
      </c>
      <c r="Y37" s="104">
        <f t="shared" si="24"/>
        <v>0</v>
      </c>
      <c r="Z37" s="104">
        <f t="shared" si="24"/>
        <v>0</v>
      </c>
      <c r="AA37" s="105"/>
      <c r="AB37" s="104">
        <f t="shared" si="24"/>
        <v>0</v>
      </c>
      <c r="AC37" s="104">
        <f t="shared" si="24"/>
        <v>0</v>
      </c>
      <c r="AD37" s="104">
        <f t="shared" si="24"/>
        <v>0</v>
      </c>
      <c r="AE37" s="104">
        <f t="shared" si="24"/>
        <v>0</v>
      </c>
      <c r="AF37" s="104">
        <f t="shared" si="24"/>
        <v>0</v>
      </c>
      <c r="AG37" s="104">
        <f t="shared" si="24"/>
        <v>0</v>
      </c>
    </row>
    <row r="38" spans="2:33" hidden="1" outlineLevel="1" thickBot="1">
      <c r="B38" s="110">
        <v>11101018</v>
      </c>
      <c r="C38" s="110" t="s">
        <v>34</v>
      </c>
      <c r="D38" s="107">
        <f>G38+I38+K38+N38+P38+R38+U38+W38+Y38+AB38+AD38+AF38</f>
        <v>0</v>
      </c>
      <c r="E38" s="107">
        <f>H38+J38+L38+O38+Q38+S38+V38+X38+Z38+AC38+AE38+AG38</f>
        <v>0</v>
      </c>
      <c r="F38" s="108"/>
      <c r="G38" s="107">
        <f t="array" ref="G38">SUM(IF((Tabela_padrão__GM_CONTAS_RECEBER_ABERTOS[COD_CONTA]='Resumo Realizar'!$B38)*(Tabela_padrão__GM_CONTAS_RECEBER_ABERTOS[DATA_VCTO]&gt;='Resumo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8" s="107">
        <f t="array" ref="H38">SUM(IF((Tabela_padrão__GM_CONTAS_RECEBER_ABERTOS[COD_CONTA]='Resumo Realizar'!$B38)*(Tabela_padrão__GM_CONTAS_RECEBER_ABERTOS[DATA_VCTO]&gt;='Resumo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8" s="107">
        <f t="array" ref="I38">SUM(IF((Tabela_padrão__GM_CONTAS_RECEBER_ABERTOS[COD_CONTA]='Resumo Realizar'!$B38)*(Tabela_padrão__GM_CONTAS_RECEBER_ABERTOS[DATA_VCTO]&gt;='Resumo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8" s="107">
        <f t="array" ref="J38">SUM(IF((Tabela_padrão__GM_CONTAS_RECEBER_ABERTOS[COD_CONTA]='Resumo Realizar'!$B38)*(Tabela_padrão__GM_CONTAS_RECEBER_ABERTOS[DATA_VCTO]&gt;='Resumo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8" s="107">
        <f t="array" ref="K38">SUM(IF((Tabela_padrão__GM_CONTAS_RECEBER_ABERTOS[COD_CONTA]='Resumo Realizar'!$B38)*(Tabela_padrão__GM_CONTAS_RECEBER_ABERTOS[DATA_VCTO]&gt;='Resumo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8" s="107">
        <f t="array" ref="L38">SUM(IF((Tabela_padrão__GM_CONTAS_RECEBER_ABERTOS[COD_CONTA]='Resumo Realizar'!$B38)*(Tabela_padrão__GM_CONTAS_RECEBER_ABERTOS[DATA_VCTO]&gt;='Resumo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8" s="108"/>
      <c r="N38" s="107">
        <f t="array" ref="N38">SUM(IF((Tabela_padrão__GM_CONTAS_RECEBER_ABERTOS[COD_CONTA]='Resumo Realizar'!$B38)*(Tabela_padrão__GM_CONTAS_RECEBER_ABERTOS[DATA_VCTO]&gt;='Resumo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8" s="107">
        <f t="array" ref="O38">SUM(IF((Tabela_padrão__GM_CONTAS_RECEBER_ABERTOS[COD_CONTA]='Resumo Realizar'!$B38)*(Tabela_padrão__GM_CONTAS_RECEBER_ABERTOS[DATA_VCTO]&gt;='Resumo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8" s="107">
        <f t="array" ref="P38">SUM(IF((Tabela_padrão__GM_CONTAS_RECEBER_ABERTOS[COD_CONTA]='Resumo Realizar'!$B38)*(Tabela_padrão__GM_CONTAS_RECEBER_ABERTOS[DATA_VCTO]&gt;='Resumo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8" s="107">
        <f t="array" ref="Q38">SUM(IF((Tabela_padrão__GM_CONTAS_RECEBER_ABERTOS[COD_CONTA]='Resumo Realizar'!$B38)*(Tabela_padrão__GM_CONTAS_RECEBER_ABERTOS[DATA_VCTO]&gt;='Resumo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8" s="107">
        <f t="array" ref="R38">SUM(IF((Tabela_padrão__GM_CONTAS_RECEBER_ABERTOS[COD_CONTA]='Resumo Realizar'!$B38)*(Tabela_padrão__GM_CONTAS_RECEBER_ABERTOS[DATA_VCTO]&gt;='Resumo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8" s="107">
        <f t="array" ref="S38">SUM(IF((Tabela_padrão__GM_CONTAS_RECEBER_ABERTOS[COD_CONTA]='Resumo Realizar'!$B38)*(Tabela_padrão__GM_CONTAS_RECEBER_ABERTOS[DATA_VCTO]&gt;='Resumo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8" s="108"/>
      <c r="U38" s="107">
        <f t="array" ref="U38">SUM(IF((Tabela_padrão__GM_CONTAS_RECEBER_ABERTOS[COD_CONTA]='Resumo Realizar'!$B38)*(Tabela_padrão__GM_CONTAS_RECEBER_ABERTOS[DATA_VCTO]&gt;='Resumo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8" s="107">
        <f t="array" ref="V38">SUM(IF((Tabela_padrão__GM_CONTAS_RECEBER_ABERTOS[COD_CONTA]='Resumo Realizar'!$B38)*(Tabela_padrão__GM_CONTAS_RECEBER_ABERTOS[DATA_VCTO]&gt;='Resumo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8" s="107">
        <f t="array" ref="W38">SUM(IF((Tabela_padrão__GM_CONTAS_RECEBER_ABERTOS[COD_CONTA]='Resumo Realizar'!$B38)*(Tabela_padrão__GM_CONTAS_RECEBER_ABERTOS[DATA_VCTO]&gt;='Resumo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8" s="107">
        <f t="array" ref="X38">SUM(IF((Tabela_padrão__GM_CONTAS_RECEBER_ABERTOS[COD_CONTA]='Resumo Realizar'!$B38)*(Tabela_padrão__GM_CONTAS_RECEBER_ABERTOS[DATA_VCTO]&gt;='Resumo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8" s="107">
        <f t="array" ref="Y38">SUM(IF((Tabela_padrão__GM_CONTAS_RECEBER_ABERTOS[COD_CONTA]='Resumo Realizar'!$B38)*(Tabela_padrão__GM_CONTAS_RECEBER_ABERTOS[DATA_VCTO]&gt;='Resumo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8" s="107">
        <f t="array" ref="Z38">SUM(IF((Tabela_padrão__GM_CONTAS_RECEBER_ABERTOS[COD_CONTA]='Resumo Realizar'!$B38)*(Tabela_padrão__GM_CONTAS_RECEBER_ABERTOS[DATA_VCTO]&gt;='Resumo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8" s="108"/>
      <c r="AB38" s="107">
        <f t="array" ref="AB38">SUM(IF((Tabela_padrão__GM_CONTAS_RECEBER_ABERTOS[COD_CONTA]='Resumo Realizar'!$B38)*(Tabela_padrão__GM_CONTAS_RECEBER_ABERTOS[DATA_VCTO]&gt;='Resumo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8" s="107">
        <f t="array" ref="AC38">SUM(IF((Tabela_padrão__GM_CONTAS_RECEBER_ABERTOS[COD_CONTA]='Resumo Realizar'!$B38)*(Tabela_padrão__GM_CONTAS_RECEBER_ABERTOS[DATA_VCTO]&gt;='Resumo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8" s="107">
        <f t="array" ref="AD38">SUM(IF((Tabela_padrão__GM_CONTAS_RECEBER_ABERTOS[COD_CONTA]='Resumo Realizar'!$B38)*(Tabela_padrão__GM_CONTAS_RECEBER_ABERTOS[DATA_VCTO]&gt;='Resumo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8" s="107">
        <f t="array" ref="AE38">SUM(IF((Tabela_padrão__GM_CONTAS_RECEBER_ABERTOS[COD_CONTA]='Resumo Realizar'!$B38)*(Tabela_padrão__GM_CONTAS_RECEBER_ABERTOS[DATA_VCTO]&gt;='Resumo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8" s="107">
        <f t="array" ref="AF38">SUM(IF((Tabela_padrão__GM_CONTAS_RECEBER_ABERTOS[COD_CONTA]='Resumo Realizar'!$B38)*(Tabela_padrão__GM_CONTAS_RECEBER_ABERTOS[DATA_VCTO]&gt;='Resumo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8" s="107">
        <f t="array" ref="AG38">SUM(IF((Tabela_padrão__GM_CONTAS_RECEBER_ABERTOS[COD_CONTA]='Resumo Realizar'!$B38)*(Tabela_padrão__GM_CONTAS_RECEBER_ABERTOS[DATA_VCTO]&gt;='Resumo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9" spans="2:33" s="63" customFormat="1" collapsed="1" thickBot="1">
      <c r="B39" s="109"/>
      <c r="C39" s="109" t="s">
        <v>33</v>
      </c>
      <c r="D39" s="104">
        <f>SUM(D40:D42)</f>
        <v>0</v>
      </c>
      <c r="E39" s="104">
        <f t="shared" ref="E39" si="25">SUM(E40:E42)</f>
        <v>0</v>
      </c>
      <c r="F39" s="105"/>
      <c r="G39" s="104">
        <f>SUM(G40:G42)</f>
        <v>0</v>
      </c>
      <c r="H39" s="104">
        <f t="shared" ref="H39:AG39" si="26">SUM(H40:H42)</f>
        <v>0</v>
      </c>
      <c r="I39" s="104">
        <f t="shared" si="26"/>
        <v>0</v>
      </c>
      <c r="J39" s="104">
        <f t="shared" si="26"/>
        <v>0</v>
      </c>
      <c r="K39" s="104">
        <f t="shared" si="26"/>
        <v>0</v>
      </c>
      <c r="L39" s="104">
        <f t="shared" si="26"/>
        <v>0</v>
      </c>
      <c r="M39" s="105"/>
      <c r="N39" s="104">
        <f t="shared" si="26"/>
        <v>0</v>
      </c>
      <c r="O39" s="104">
        <f t="shared" si="26"/>
        <v>0</v>
      </c>
      <c r="P39" s="104">
        <f t="shared" si="26"/>
        <v>0</v>
      </c>
      <c r="Q39" s="104">
        <f t="shared" si="26"/>
        <v>0</v>
      </c>
      <c r="R39" s="104">
        <f t="shared" si="26"/>
        <v>0</v>
      </c>
      <c r="S39" s="104">
        <f t="shared" si="26"/>
        <v>0</v>
      </c>
      <c r="T39" s="105"/>
      <c r="U39" s="104">
        <f t="shared" si="26"/>
        <v>0</v>
      </c>
      <c r="V39" s="104">
        <f t="shared" si="26"/>
        <v>0</v>
      </c>
      <c r="W39" s="104">
        <f t="shared" si="26"/>
        <v>0</v>
      </c>
      <c r="X39" s="104">
        <f t="shared" si="26"/>
        <v>0</v>
      </c>
      <c r="Y39" s="104">
        <f t="shared" si="26"/>
        <v>0</v>
      </c>
      <c r="Z39" s="104">
        <f t="shared" si="26"/>
        <v>0</v>
      </c>
      <c r="AA39" s="105"/>
      <c r="AB39" s="104">
        <f t="shared" si="26"/>
        <v>0</v>
      </c>
      <c r="AC39" s="104">
        <f t="shared" si="26"/>
        <v>0</v>
      </c>
      <c r="AD39" s="104">
        <f t="shared" si="26"/>
        <v>0</v>
      </c>
      <c r="AE39" s="104">
        <f t="shared" si="26"/>
        <v>0</v>
      </c>
      <c r="AF39" s="104">
        <f t="shared" si="26"/>
        <v>0</v>
      </c>
      <c r="AG39" s="104">
        <f t="shared" si="26"/>
        <v>0</v>
      </c>
    </row>
    <row r="40" spans="2:33" hidden="1" outlineLevel="1" thickBot="1">
      <c r="B40" s="110">
        <v>11101007</v>
      </c>
      <c r="C40" s="106" t="s">
        <v>35</v>
      </c>
      <c r="D40" s="107">
        <f t="shared" ref="D40:E42" si="27">G40+I40+K40+N40+P40+R40+U40+W40+Y40+AB40+AD40+AF40</f>
        <v>0</v>
      </c>
      <c r="E40" s="107">
        <f t="shared" si="27"/>
        <v>0</v>
      </c>
      <c r="F40" s="108"/>
      <c r="G40" s="107">
        <f t="array" ref="G40">SUM(IF((Tabela_padrão__GM_CONTAS_RECEBER_ABERTOS[COD_CONTA]='Resumo Realizar'!$B40)*(Tabela_padrão__GM_CONTAS_RECEBER_ABERTOS[DATA_VCTO]&gt;='Resumo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0" s="107">
        <f t="array" ref="H40">SUM(IF((Tabela_padrão__GM_CONTAS_RECEBER_ABERTOS[COD_CONTA]='Resumo Realizar'!$B40)*(Tabela_padrão__GM_CONTAS_RECEBER_ABERTOS[DATA_VCTO]&gt;='Resumo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0" s="107">
        <f t="array" ref="I40">SUM(IF((Tabela_padrão__GM_CONTAS_RECEBER_ABERTOS[COD_CONTA]='Resumo Realizar'!$B40)*(Tabela_padrão__GM_CONTAS_RECEBER_ABERTOS[DATA_VCTO]&gt;='Resumo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0" s="107">
        <f t="array" ref="J40">SUM(IF((Tabela_padrão__GM_CONTAS_RECEBER_ABERTOS[COD_CONTA]='Resumo Realizar'!$B40)*(Tabela_padrão__GM_CONTAS_RECEBER_ABERTOS[DATA_VCTO]&gt;='Resumo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0" s="107">
        <f t="array" ref="K40">SUM(IF((Tabela_padrão__GM_CONTAS_RECEBER_ABERTOS[COD_CONTA]='Resumo Realizar'!$B40)*(Tabela_padrão__GM_CONTAS_RECEBER_ABERTOS[DATA_VCTO]&gt;='Resumo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0" s="107">
        <f t="array" ref="L40">SUM(IF((Tabela_padrão__GM_CONTAS_RECEBER_ABERTOS[COD_CONTA]='Resumo Realizar'!$B40)*(Tabela_padrão__GM_CONTAS_RECEBER_ABERTOS[DATA_VCTO]&gt;='Resumo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0" s="108"/>
      <c r="N40" s="107">
        <f t="array" ref="N40">SUM(IF((Tabela_padrão__GM_CONTAS_RECEBER_ABERTOS[COD_CONTA]='Resumo Realizar'!$B40)*(Tabela_padrão__GM_CONTAS_RECEBER_ABERTOS[DATA_VCTO]&gt;='Resumo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0" s="107">
        <f t="array" ref="O40">SUM(IF((Tabela_padrão__GM_CONTAS_RECEBER_ABERTOS[COD_CONTA]='Resumo Realizar'!$B40)*(Tabela_padrão__GM_CONTAS_RECEBER_ABERTOS[DATA_VCTO]&gt;='Resumo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0" s="107">
        <f t="array" ref="P40">SUM(IF((Tabela_padrão__GM_CONTAS_RECEBER_ABERTOS[COD_CONTA]='Resumo Realizar'!$B40)*(Tabela_padrão__GM_CONTAS_RECEBER_ABERTOS[DATA_VCTO]&gt;='Resumo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0" s="107">
        <f t="array" ref="Q40">SUM(IF((Tabela_padrão__GM_CONTAS_RECEBER_ABERTOS[COD_CONTA]='Resumo Realizar'!$B40)*(Tabela_padrão__GM_CONTAS_RECEBER_ABERTOS[DATA_VCTO]&gt;='Resumo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0" s="107">
        <f t="array" ref="R40">SUM(IF((Tabela_padrão__GM_CONTAS_RECEBER_ABERTOS[COD_CONTA]='Resumo Realizar'!$B40)*(Tabela_padrão__GM_CONTAS_RECEBER_ABERTOS[DATA_VCTO]&gt;='Resumo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0" s="107">
        <f t="array" ref="S40">SUM(IF((Tabela_padrão__GM_CONTAS_RECEBER_ABERTOS[COD_CONTA]='Resumo Realizar'!$B40)*(Tabela_padrão__GM_CONTAS_RECEBER_ABERTOS[DATA_VCTO]&gt;='Resumo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0" s="108"/>
      <c r="U40" s="107">
        <f t="array" ref="U40">SUM(IF((Tabela_padrão__GM_CONTAS_RECEBER_ABERTOS[COD_CONTA]='Resumo Realizar'!$B40)*(Tabela_padrão__GM_CONTAS_RECEBER_ABERTOS[DATA_VCTO]&gt;='Resumo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0" s="107">
        <f t="array" ref="V40">SUM(IF((Tabela_padrão__GM_CONTAS_RECEBER_ABERTOS[COD_CONTA]='Resumo Realizar'!$B40)*(Tabela_padrão__GM_CONTAS_RECEBER_ABERTOS[DATA_VCTO]&gt;='Resumo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0" s="107">
        <f t="array" ref="W40">SUM(IF((Tabela_padrão__GM_CONTAS_RECEBER_ABERTOS[COD_CONTA]='Resumo Realizar'!$B40)*(Tabela_padrão__GM_CONTAS_RECEBER_ABERTOS[DATA_VCTO]&gt;='Resumo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0" s="107">
        <f t="array" ref="X40">SUM(IF((Tabela_padrão__GM_CONTAS_RECEBER_ABERTOS[COD_CONTA]='Resumo Realizar'!$B40)*(Tabela_padrão__GM_CONTAS_RECEBER_ABERTOS[DATA_VCTO]&gt;='Resumo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0" s="107">
        <f t="array" ref="Y40">SUM(IF((Tabela_padrão__GM_CONTAS_RECEBER_ABERTOS[COD_CONTA]='Resumo Realizar'!$B40)*(Tabela_padrão__GM_CONTAS_RECEBER_ABERTOS[DATA_VCTO]&gt;='Resumo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0" s="107">
        <f t="array" ref="Z40">SUM(IF((Tabela_padrão__GM_CONTAS_RECEBER_ABERTOS[COD_CONTA]='Resumo Realizar'!$B40)*(Tabela_padrão__GM_CONTAS_RECEBER_ABERTOS[DATA_VCTO]&gt;='Resumo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0" s="108"/>
      <c r="AB40" s="107">
        <f t="array" ref="AB40">SUM(IF((Tabela_padrão__GM_CONTAS_RECEBER_ABERTOS[COD_CONTA]='Resumo Realizar'!$B40)*(Tabela_padrão__GM_CONTAS_RECEBER_ABERTOS[DATA_VCTO]&gt;='Resumo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0" s="107">
        <f t="array" ref="AC40">SUM(IF((Tabela_padrão__GM_CONTAS_RECEBER_ABERTOS[COD_CONTA]='Resumo Realizar'!$B40)*(Tabela_padrão__GM_CONTAS_RECEBER_ABERTOS[DATA_VCTO]&gt;='Resumo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0" s="107">
        <f t="array" ref="AD40">SUM(IF((Tabela_padrão__GM_CONTAS_RECEBER_ABERTOS[COD_CONTA]='Resumo Realizar'!$B40)*(Tabela_padrão__GM_CONTAS_RECEBER_ABERTOS[DATA_VCTO]&gt;='Resumo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0" s="107">
        <f t="array" ref="AE40">SUM(IF((Tabela_padrão__GM_CONTAS_RECEBER_ABERTOS[COD_CONTA]='Resumo Realizar'!$B40)*(Tabela_padrão__GM_CONTAS_RECEBER_ABERTOS[DATA_VCTO]&gt;='Resumo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0" s="107">
        <f t="array" ref="AF40">SUM(IF((Tabela_padrão__GM_CONTAS_RECEBER_ABERTOS[COD_CONTA]='Resumo Realizar'!$B40)*(Tabela_padrão__GM_CONTAS_RECEBER_ABERTOS[DATA_VCTO]&gt;='Resumo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0" s="107">
        <f t="array" ref="AG40">SUM(IF((Tabela_padrão__GM_CONTAS_RECEBER_ABERTOS[COD_CONTA]='Resumo Realizar'!$B40)*(Tabela_padrão__GM_CONTAS_RECEBER_ABERTOS[DATA_VCTO]&gt;='Resumo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1" spans="2:33" hidden="1" outlineLevel="1" thickBot="1">
      <c r="B41" s="110">
        <v>11101011</v>
      </c>
      <c r="C41" s="106" t="s">
        <v>37</v>
      </c>
      <c r="D41" s="107">
        <f t="shared" si="27"/>
        <v>0</v>
      </c>
      <c r="E41" s="107">
        <f t="shared" si="27"/>
        <v>0</v>
      </c>
      <c r="F41" s="108"/>
      <c r="G41" s="107">
        <f t="array" ref="G41">SUM(IF((Tabela_padrão__GM_CONTAS_RECEBER_ABERTOS[COD_CONTA]='Resumo Realizar'!$B41)*(Tabela_padrão__GM_CONTAS_RECEBER_ABERTOS[DATA_VCTO]&gt;='Resumo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1" s="107">
        <f t="array" ref="H41">SUM(IF((Tabela_padrão__GM_CONTAS_RECEBER_ABERTOS[COD_CONTA]='Resumo Realizar'!$B41)*(Tabela_padrão__GM_CONTAS_RECEBER_ABERTOS[DATA_VCTO]&gt;='Resumo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1" s="107">
        <f t="array" ref="I41">SUM(IF((Tabela_padrão__GM_CONTAS_RECEBER_ABERTOS[COD_CONTA]='Resumo Realizar'!$B41)*(Tabela_padrão__GM_CONTAS_RECEBER_ABERTOS[DATA_VCTO]&gt;='Resumo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1" s="107">
        <f t="array" ref="J41">SUM(IF((Tabela_padrão__GM_CONTAS_RECEBER_ABERTOS[COD_CONTA]='Resumo Realizar'!$B41)*(Tabela_padrão__GM_CONTAS_RECEBER_ABERTOS[DATA_VCTO]&gt;='Resumo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1" s="107">
        <f t="array" ref="K41">SUM(IF((Tabela_padrão__GM_CONTAS_RECEBER_ABERTOS[COD_CONTA]='Resumo Realizar'!$B41)*(Tabela_padrão__GM_CONTAS_RECEBER_ABERTOS[DATA_VCTO]&gt;='Resumo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1" s="107">
        <f t="array" ref="L41">SUM(IF((Tabela_padrão__GM_CONTAS_RECEBER_ABERTOS[COD_CONTA]='Resumo Realizar'!$B41)*(Tabela_padrão__GM_CONTAS_RECEBER_ABERTOS[DATA_VCTO]&gt;='Resumo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1" s="108"/>
      <c r="N41" s="107">
        <f t="array" ref="N41">SUM(IF((Tabela_padrão__GM_CONTAS_RECEBER_ABERTOS[COD_CONTA]='Resumo Realizar'!$B41)*(Tabela_padrão__GM_CONTAS_RECEBER_ABERTOS[DATA_VCTO]&gt;='Resumo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1" s="107">
        <f t="array" ref="O41">SUM(IF((Tabela_padrão__GM_CONTAS_RECEBER_ABERTOS[COD_CONTA]='Resumo Realizar'!$B41)*(Tabela_padrão__GM_CONTAS_RECEBER_ABERTOS[DATA_VCTO]&gt;='Resumo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1" s="107">
        <f t="array" ref="P41">SUM(IF((Tabela_padrão__GM_CONTAS_RECEBER_ABERTOS[COD_CONTA]='Resumo Realizar'!$B41)*(Tabela_padrão__GM_CONTAS_RECEBER_ABERTOS[DATA_VCTO]&gt;='Resumo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1" s="107">
        <f t="array" ref="Q41">SUM(IF((Tabela_padrão__GM_CONTAS_RECEBER_ABERTOS[COD_CONTA]='Resumo Realizar'!$B41)*(Tabela_padrão__GM_CONTAS_RECEBER_ABERTOS[DATA_VCTO]&gt;='Resumo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1" s="107">
        <f t="array" ref="R41">SUM(IF((Tabela_padrão__GM_CONTAS_RECEBER_ABERTOS[COD_CONTA]='Resumo Realizar'!$B41)*(Tabela_padrão__GM_CONTAS_RECEBER_ABERTOS[DATA_VCTO]&gt;='Resumo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1" s="107">
        <f t="array" ref="S41">SUM(IF((Tabela_padrão__GM_CONTAS_RECEBER_ABERTOS[COD_CONTA]='Resumo Realizar'!$B41)*(Tabela_padrão__GM_CONTAS_RECEBER_ABERTOS[DATA_VCTO]&gt;='Resumo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1" s="108"/>
      <c r="U41" s="107">
        <f t="array" ref="U41">SUM(IF((Tabela_padrão__GM_CONTAS_RECEBER_ABERTOS[COD_CONTA]='Resumo Realizar'!$B41)*(Tabela_padrão__GM_CONTAS_RECEBER_ABERTOS[DATA_VCTO]&gt;='Resumo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1" s="107">
        <f t="array" ref="V41">SUM(IF((Tabela_padrão__GM_CONTAS_RECEBER_ABERTOS[COD_CONTA]='Resumo Realizar'!$B41)*(Tabela_padrão__GM_CONTAS_RECEBER_ABERTOS[DATA_VCTO]&gt;='Resumo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1" s="107">
        <f t="array" ref="W41">SUM(IF((Tabela_padrão__GM_CONTAS_RECEBER_ABERTOS[COD_CONTA]='Resumo Realizar'!$B41)*(Tabela_padrão__GM_CONTAS_RECEBER_ABERTOS[DATA_VCTO]&gt;='Resumo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1" s="107">
        <f t="array" ref="X41">SUM(IF((Tabela_padrão__GM_CONTAS_RECEBER_ABERTOS[COD_CONTA]='Resumo Realizar'!$B41)*(Tabela_padrão__GM_CONTAS_RECEBER_ABERTOS[DATA_VCTO]&gt;='Resumo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1" s="107">
        <f t="array" ref="Y41">SUM(IF((Tabela_padrão__GM_CONTAS_RECEBER_ABERTOS[COD_CONTA]='Resumo Realizar'!$B41)*(Tabela_padrão__GM_CONTAS_RECEBER_ABERTOS[DATA_VCTO]&gt;='Resumo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1" s="107">
        <f t="array" ref="Z41">SUM(IF((Tabela_padrão__GM_CONTAS_RECEBER_ABERTOS[COD_CONTA]='Resumo Realizar'!$B41)*(Tabela_padrão__GM_CONTAS_RECEBER_ABERTOS[DATA_VCTO]&gt;='Resumo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1" s="108"/>
      <c r="AB41" s="107">
        <f t="array" ref="AB41">SUM(IF((Tabela_padrão__GM_CONTAS_RECEBER_ABERTOS[COD_CONTA]='Resumo Realizar'!$B41)*(Tabela_padrão__GM_CONTAS_RECEBER_ABERTOS[DATA_VCTO]&gt;='Resumo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1" s="107">
        <f t="array" ref="AC41">SUM(IF((Tabela_padrão__GM_CONTAS_RECEBER_ABERTOS[COD_CONTA]='Resumo Realizar'!$B41)*(Tabela_padrão__GM_CONTAS_RECEBER_ABERTOS[DATA_VCTO]&gt;='Resumo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1" s="107">
        <f t="array" ref="AD41">SUM(IF((Tabela_padrão__GM_CONTAS_RECEBER_ABERTOS[COD_CONTA]='Resumo Realizar'!$B41)*(Tabela_padrão__GM_CONTAS_RECEBER_ABERTOS[DATA_VCTO]&gt;='Resumo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1" s="107">
        <f t="array" ref="AE41">SUM(IF((Tabela_padrão__GM_CONTAS_RECEBER_ABERTOS[COD_CONTA]='Resumo Realizar'!$B41)*(Tabela_padrão__GM_CONTAS_RECEBER_ABERTOS[DATA_VCTO]&gt;='Resumo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1" s="107">
        <f t="array" ref="AF41">SUM(IF((Tabela_padrão__GM_CONTAS_RECEBER_ABERTOS[COD_CONTA]='Resumo Realizar'!$B41)*(Tabela_padrão__GM_CONTAS_RECEBER_ABERTOS[DATA_VCTO]&gt;='Resumo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1" s="107">
        <f t="array" ref="AG41">SUM(IF((Tabela_padrão__GM_CONTAS_RECEBER_ABERTOS[COD_CONTA]='Resumo Realizar'!$B41)*(Tabela_padrão__GM_CONTAS_RECEBER_ABERTOS[DATA_VCTO]&gt;='Resumo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2" spans="2:33" hidden="1" outlineLevel="1" thickBot="1">
      <c r="B42" s="110">
        <v>11101019</v>
      </c>
      <c r="C42" s="106" t="s">
        <v>363</v>
      </c>
      <c r="D42" s="107">
        <f t="shared" si="27"/>
        <v>0</v>
      </c>
      <c r="E42" s="107">
        <f t="shared" si="27"/>
        <v>0</v>
      </c>
      <c r="F42" s="108"/>
      <c r="G42" s="108">
        <f t="array" ref="G42">SUM(IF((Tabela_padrão__GM_CONTAS_PAGAR_ABERTOS[COD_CONTA]='Resumo Realizar'!$B42)*(Tabela_padrão__GM_CONTAS_PAGAR_ABERTOS[DATA_VCTO]&gt;='Resumo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42" s="108">
        <f t="array" ref="H42">SUM(IF((Tabela_padrão__GM_CONTAS_PAGAR_ABERTOS[COD_CONTA]='Resumo Realizar'!$B42)*(Tabela_padrão__GM_CONTAS_PAGAR_ABERTOS[DATA_VCTO]&gt;='Resumo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42" s="108">
        <f t="array" ref="I42">SUM(IF((Tabela_padrão__GM_CONTAS_PAGAR_ABERTOS[COD_CONTA]='Resumo Realizar'!$B42)*(Tabela_padrão__GM_CONTAS_PAGAR_ABERTOS[DATA_VCTO]&gt;='Resumo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42" s="108">
        <f t="array" ref="J42">SUM(IF((Tabela_padrão__GM_CONTAS_PAGAR_ABERTOS[COD_CONTA]='Resumo Realizar'!$B42)*(Tabela_padrão__GM_CONTAS_PAGAR_ABERTOS[DATA_VCTO]&gt;='Resumo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42" s="108">
        <f t="array" ref="K42">SUM(IF((Tabela_padrão__GM_CONTAS_PAGAR_ABERTOS[COD_CONTA]='Resumo Realizar'!$B42)*(Tabela_padrão__GM_CONTAS_PAGAR_ABERTOS[DATA_VCTO]&gt;='Resumo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42" s="108">
        <f t="array" ref="L42">SUM(IF((Tabela_padrão__GM_CONTAS_PAGAR_ABERTOS[COD_CONTA]='Resumo Realizar'!$B42)*(Tabela_padrão__GM_CONTAS_PAGAR_ABERTOS[DATA_VCTO]&gt;='Resumo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42" s="108"/>
      <c r="N42" s="108">
        <f t="array" ref="N42">SUM(IF((Tabela_padrão__GM_CONTAS_PAGAR_ABERTOS[COD_CONTA]='Resumo Realizar'!$B42)*(Tabela_padrão__GM_CONTAS_PAGAR_ABERTOS[DATA_VCTO]&gt;='Resumo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42" s="108">
        <f t="array" ref="O42">SUM(IF((Tabela_padrão__GM_CONTAS_PAGAR_ABERTOS[COD_CONTA]='Resumo Realizar'!$B42)*(Tabela_padrão__GM_CONTAS_PAGAR_ABERTOS[DATA_VCTO]&gt;='Resumo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42" s="108">
        <f t="array" ref="P42">SUM(IF((Tabela_padrão__GM_CONTAS_PAGAR_ABERTOS[COD_CONTA]='Resumo Realizar'!$B42)*(Tabela_padrão__GM_CONTAS_PAGAR_ABERTOS[DATA_VCTO]&gt;='Resumo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42" s="108">
        <f t="array" ref="Q42">SUM(IF((Tabela_padrão__GM_CONTAS_PAGAR_ABERTOS[COD_CONTA]='Resumo Realizar'!$B42)*(Tabela_padrão__GM_CONTAS_PAGAR_ABERTOS[DATA_VCTO]&gt;='Resumo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42" s="108">
        <f t="array" ref="R42">SUM(IF((Tabela_padrão__GM_CONTAS_PAGAR_ABERTOS[COD_CONTA]='Resumo Realizar'!$B42)*(Tabela_padrão__GM_CONTAS_PAGAR_ABERTOS[DATA_VCTO]&gt;='Resumo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42" s="108">
        <f t="array" ref="S42">SUM(IF((Tabela_padrão__GM_CONTAS_PAGAR_ABERTOS[COD_CONTA]='Resumo Realizar'!$B42)*(Tabela_padrão__GM_CONTAS_PAGAR_ABERTOS[DATA_VCTO]&gt;='Resumo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42" s="108"/>
      <c r="U42" s="108">
        <f t="array" ref="U42">SUM(IF((Tabela_padrão__GM_CONTAS_PAGAR_ABERTOS[COD_CONTA]='Resumo Realizar'!$B42)*(Tabela_padrão__GM_CONTAS_PAGAR_ABERTOS[DATA_VCTO]&gt;='Resumo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42" s="108">
        <f t="array" ref="V42">SUM(IF((Tabela_padrão__GM_CONTAS_PAGAR_ABERTOS[COD_CONTA]='Resumo Realizar'!$B42)*(Tabela_padrão__GM_CONTAS_PAGAR_ABERTOS[DATA_VCTO]&gt;='Resumo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42" s="108">
        <f t="array" ref="W42">SUM(IF((Tabela_padrão__GM_CONTAS_PAGAR_ABERTOS[COD_CONTA]='Resumo Realizar'!$B42)*(Tabela_padrão__GM_CONTAS_PAGAR_ABERTOS[DATA_VCTO]&gt;='Resumo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42" s="108">
        <f t="array" ref="X42">SUM(IF((Tabela_padrão__GM_CONTAS_PAGAR_ABERTOS[COD_CONTA]='Resumo Realizar'!$B42)*(Tabela_padrão__GM_CONTAS_PAGAR_ABERTOS[DATA_VCTO]&gt;='Resumo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42" s="108">
        <f t="array" ref="Y42">SUM(IF((Tabela_padrão__GM_CONTAS_PAGAR_ABERTOS[COD_CONTA]='Resumo Realizar'!$B42)*(Tabela_padrão__GM_CONTAS_PAGAR_ABERTOS[DATA_VCTO]&gt;='Resumo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42" s="108">
        <f t="array" ref="Z42">SUM(IF((Tabela_padrão__GM_CONTAS_PAGAR_ABERTOS[COD_CONTA]='Resumo Realizar'!$B42)*(Tabela_padrão__GM_CONTAS_PAGAR_ABERTOS[DATA_VCTO]&gt;='Resumo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42" s="108"/>
      <c r="AB42" s="108">
        <f t="array" ref="AB42">SUM(IF((Tabela_padrão__GM_CONTAS_PAGAR_ABERTOS[COD_CONTA]='Resumo Realizar'!$B42)*(Tabela_padrão__GM_CONTAS_PAGAR_ABERTOS[DATA_VCTO]&gt;='Resumo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42" s="108">
        <f t="array" ref="AC42">SUM(IF((Tabela_padrão__GM_CONTAS_PAGAR_ABERTOS[COD_CONTA]='Resumo Realizar'!$B42)*(Tabela_padrão__GM_CONTAS_PAGAR_ABERTOS[DATA_VCTO]&gt;='Resumo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42" s="108">
        <f t="array" ref="AD42">SUM(IF((Tabela_padrão__GM_CONTAS_PAGAR_ABERTOS[COD_CONTA]='Resumo Realizar'!$B42)*(Tabela_padrão__GM_CONTAS_PAGAR_ABERTOS[DATA_VCTO]&gt;='Resumo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42" s="108">
        <f t="array" ref="AE42">SUM(IF((Tabela_padrão__GM_CONTAS_PAGAR_ABERTOS[COD_CONTA]='Resumo Realizar'!$B42)*(Tabela_padrão__GM_CONTAS_PAGAR_ABERTOS[DATA_VCTO]&gt;='Resumo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42" s="108">
        <f t="array" ref="AF42">SUM(IF((Tabela_padrão__GM_CONTAS_PAGAR_ABERTOS[COD_CONTA]='Resumo Realizar'!$B42)*(Tabela_padrão__GM_CONTAS_PAGAR_ABERTOS[DATA_VCTO]&gt;='Resumo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42" s="108">
        <f t="array" ref="AG42">SUM(IF((Tabela_padrão__GM_CONTAS_PAGAR_ABERTOS[COD_CONTA]='Resumo Realizar'!$B42)*(Tabela_padrão__GM_CONTAS_PAGAR_ABERTOS[DATA_VCTO]&gt;='Resumo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43" spans="2:33" s="63" customFormat="1" collapsed="1" thickBot="1">
      <c r="B43" s="103">
        <v>11102</v>
      </c>
      <c r="C43" s="103" t="s">
        <v>38</v>
      </c>
      <c r="D43" s="104">
        <f>SUM(D44:D47)</f>
        <v>0</v>
      </c>
      <c r="E43" s="104">
        <f t="shared" ref="E43" si="28">SUM(E44:E47)</f>
        <v>0</v>
      </c>
      <c r="F43" s="105"/>
      <c r="G43" s="104">
        <f>SUM(G44:G47)</f>
        <v>0</v>
      </c>
      <c r="H43" s="104">
        <f t="shared" ref="H43:AG43" si="29">SUM(H44:H47)</f>
        <v>0</v>
      </c>
      <c r="I43" s="104">
        <f t="shared" si="29"/>
        <v>0</v>
      </c>
      <c r="J43" s="104">
        <f t="shared" si="29"/>
        <v>0</v>
      </c>
      <c r="K43" s="104">
        <f t="shared" si="29"/>
        <v>0</v>
      </c>
      <c r="L43" s="104">
        <f t="shared" si="29"/>
        <v>0</v>
      </c>
      <c r="M43" s="105"/>
      <c r="N43" s="104">
        <f t="shared" si="29"/>
        <v>0</v>
      </c>
      <c r="O43" s="104">
        <f t="shared" si="29"/>
        <v>0</v>
      </c>
      <c r="P43" s="104">
        <f t="shared" si="29"/>
        <v>0</v>
      </c>
      <c r="Q43" s="104">
        <f t="shared" si="29"/>
        <v>0</v>
      </c>
      <c r="R43" s="104">
        <f t="shared" si="29"/>
        <v>0</v>
      </c>
      <c r="S43" s="104">
        <f t="shared" si="29"/>
        <v>0</v>
      </c>
      <c r="T43" s="105"/>
      <c r="U43" s="104">
        <f t="shared" si="29"/>
        <v>0</v>
      </c>
      <c r="V43" s="104">
        <f t="shared" si="29"/>
        <v>0</v>
      </c>
      <c r="W43" s="104">
        <f t="shared" si="29"/>
        <v>0</v>
      </c>
      <c r="X43" s="104">
        <f t="shared" si="29"/>
        <v>0</v>
      </c>
      <c r="Y43" s="104">
        <f t="shared" si="29"/>
        <v>0</v>
      </c>
      <c r="Z43" s="104">
        <f t="shared" si="29"/>
        <v>0</v>
      </c>
      <c r="AA43" s="105"/>
      <c r="AB43" s="104">
        <f t="shared" si="29"/>
        <v>0</v>
      </c>
      <c r="AC43" s="104">
        <f t="shared" si="29"/>
        <v>0</v>
      </c>
      <c r="AD43" s="104">
        <f t="shared" si="29"/>
        <v>0</v>
      </c>
      <c r="AE43" s="104">
        <f t="shared" si="29"/>
        <v>0</v>
      </c>
      <c r="AF43" s="104">
        <f t="shared" si="29"/>
        <v>0</v>
      </c>
      <c r="AG43" s="104">
        <f t="shared" si="29"/>
        <v>0</v>
      </c>
    </row>
    <row r="44" spans="2:33" hidden="1" outlineLevel="1" thickBot="1">
      <c r="B44" s="110">
        <v>11102001</v>
      </c>
      <c r="C44" s="106" t="s">
        <v>364</v>
      </c>
      <c r="D44" s="107">
        <f t="shared" ref="D44:E47" si="30">G44+I44+K44+N44+P44+R44+U44+W44+Y44+AB44+AD44+AF44</f>
        <v>0</v>
      </c>
      <c r="E44" s="107">
        <f t="shared" si="30"/>
        <v>0</v>
      </c>
      <c r="F44" s="108"/>
      <c r="G44" s="107">
        <f t="array" ref="G44">SUM(IF((Tabela_padrão__GM_CONTAS_RECEBER_ABERTOS[COD_CONTA]='Resumo Realizar'!$B44)*(Tabela_padrão__GM_CONTAS_RECEBER_ABERTOS[DATA_VCTO]&gt;='Resumo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4" s="107">
        <f t="array" ref="H44">SUM(IF((Tabela_padrão__GM_CONTAS_RECEBER_ABERTOS[COD_CONTA]='Resumo Realizar'!$B44)*(Tabela_padrão__GM_CONTAS_RECEBER_ABERTOS[DATA_VCTO]&gt;='Resumo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4" s="107">
        <f t="array" ref="I44">SUM(IF((Tabela_padrão__GM_CONTAS_RECEBER_ABERTOS[COD_CONTA]='Resumo Realizar'!$B44)*(Tabela_padrão__GM_CONTAS_RECEBER_ABERTOS[DATA_VCTO]&gt;='Resumo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4" s="107">
        <f t="array" ref="J44">SUM(IF((Tabela_padrão__GM_CONTAS_RECEBER_ABERTOS[COD_CONTA]='Resumo Realizar'!$B44)*(Tabela_padrão__GM_CONTAS_RECEBER_ABERTOS[DATA_VCTO]&gt;='Resumo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4" s="107">
        <f t="array" ref="K44">SUM(IF((Tabela_padrão__GM_CONTAS_RECEBER_ABERTOS[COD_CONTA]='Resumo Realizar'!$B44)*(Tabela_padrão__GM_CONTAS_RECEBER_ABERTOS[DATA_VCTO]&gt;='Resumo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4" s="107">
        <f t="array" ref="L44">SUM(IF((Tabela_padrão__GM_CONTAS_RECEBER_ABERTOS[COD_CONTA]='Resumo Realizar'!$B44)*(Tabela_padrão__GM_CONTAS_RECEBER_ABERTOS[DATA_VCTO]&gt;='Resumo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4" s="108"/>
      <c r="N44" s="107">
        <f t="array" ref="N44">SUM(IF((Tabela_padrão__GM_CONTAS_RECEBER_ABERTOS[COD_CONTA]='Resumo Realizar'!$B44)*(Tabela_padrão__GM_CONTAS_RECEBER_ABERTOS[DATA_VCTO]&gt;='Resumo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4" s="107">
        <f t="array" ref="O44">SUM(IF((Tabela_padrão__GM_CONTAS_RECEBER_ABERTOS[COD_CONTA]='Resumo Realizar'!$B44)*(Tabela_padrão__GM_CONTAS_RECEBER_ABERTOS[DATA_VCTO]&gt;='Resumo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4" s="107">
        <f t="array" ref="P44">SUM(IF((Tabela_padrão__GM_CONTAS_RECEBER_ABERTOS[COD_CONTA]='Resumo Realizar'!$B44)*(Tabela_padrão__GM_CONTAS_RECEBER_ABERTOS[DATA_VCTO]&gt;='Resumo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4" s="107">
        <f t="array" ref="Q44">SUM(IF((Tabela_padrão__GM_CONTAS_RECEBER_ABERTOS[COD_CONTA]='Resumo Realizar'!$B44)*(Tabela_padrão__GM_CONTAS_RECEBER_ABERTOS[DATA_VCTO]&gt;='Resumo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4" s="107">
        <f t="array" ref="R44">SUM(IF((Tabela_padrão__GM_CONTAS_RECEBER_ABERTOS[COD_CONTA]='Resumo Realizar'!$B44)*(Tabela_padrão__GM_CONTAS_RECEBER_ABERTOS[DATA_VCTO]&gt;='Resumo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4" s="107">
        <f t="array" ref="S44">SUM(IF((Tabela_padrão__GM_CONTAS_RECEBER_ABERTOS[COD_CONTA]='Resumo Realizar'!$B44)*(Tabela_padrão__GM_CONTAS_RECEBER_ABERTOS[DATA_VCTO]&gt;='Resumo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4" s="108"/>
      <c r="U44" s="107">
        <f t="array" ref="U44">SUM(IF((Tabela_padrão__GM_CONTAS_RECEBER_ABERTOS[COD_CONTA]='Resumo Realizar'!$B44)*(Tabela_padrão__GM_CONTAS_RECEBER_ABERTOS[DATA_VCTO]&gt;='Resumo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4" s="107">
        <f t="array" ref="V44">SUM(IF((Tabela_padrão__GM_CONTAS_RECEBER_ABERTOS[COD_CONTA]='Resumo Realizar'!$B44)*(Tabela_padrão__GM_CONTAS_RECEBER_ABERTOS[DATA_VCTO]&gt;='Resumo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4" s="107">
        <f t="array" ref="W44">SUM(IF((Tabela_padrão__GM_CONTAS_RECEBER_ABERTOS[COD_CONTA]='Resumo Realizar'!$B44)*(Tabela_padrão__GM_CONTAS_RECEBER_ABERTOS[DATA_VCTO]&gt;='Resumo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4" s="107">
        <f t="array" ref="X44">SUM(IF((Tabela_padrão__GM_CONTAS_RECEBER_ABERTOS[COD_CONTA]='Resumo Realizar'!$B44)*(Tabela_padrão__GM_CONTAS_RECEBER_ABERTOS[DATA_VCTO]&gt;='Resumo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4" s="107">
        <f t="array" ref="Y44">SUM(IF((Tabela_padrão__GM_CONTAS_RECEBER_ABERTOS[COD_CONTA]='Resumo Realizar'!$B44)*(Tabela_padrão__GM_CONTAS_RECEBER_ABERTOS[DATA_VCTO]&gt;='Resumo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4" s="107">
        <f t="array" ref="Z44">SUM(IF((Tabela_padrão__GM_CONTAS_RECEBER_ABERTOS[COD_CONTA]='Resumo Realizar'!$B44)*(Tabela_padrão__GM_CONTAS_RECEBER_ABERTOS[DATA_VCTO]&gt;='Resumo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4" s="108"/>
      <c r="AB44" s="107">
        <f t="array" ref="AB44">SUM(IF((Tabela_padrão__GM_CONTAS_RECEBER_ABERTOS[COD_CONTA]='Resumo Realizar'!$B44)*(Tabela_padrão__GM_CONTAS_RECEBER_ABERTOS[DATA_VCTO]&gt;='Resumo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4" s="107">
        <f t="array" ref="AC44">SUM(IF((Tabela_padrão__GM_CONTAS_RECEBER_ABERTOS[COD_CONTA]='Resumo Realizar'!$B44)*(Tabela_padrão__GM_CONTAS_RECEBER_ABERTOS[DATA_VCTO]&gt;='Resumo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4" s="107">
        <f t="array" ref="AD44">SUM(IF((Tabela_padrão__GM_CONTAS_RECEBER_ABERTOS[COD_CONTA]='Resumo Realizar'!$B44)*(Tabela_padrão__GM_CONTAS_RECEBER_ABERTOS[DATA_VCTO]&gt;='Resumo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4" s="107">
        <f t="array" ref="AE44">SUM(IF((Tabela_padrão__GM_CONTAS_RECEBER_ABERTOS[COD_CONTA]='Resumo Realizar'!$B44)*(Tabela_padrão__GM_CONTAS_RECEBER_ABERTOS[DATA_VCTO]&gt;='Resumo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4" s="107">
        <f t="array" ref="AF44">SUM(IF((Tabela_padrão__GM_CONTAS_RECEBER_ABERTOS[COD_CONTA]='Resumo Realizar'!$B44)*(Tabela_padrão__GM_CONTAS_RECEBER_ABERTOS[DATA_VCTO]&gt;='Resumo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4" s="107">
        <f t="array" ref="AG44">SUM(IF((Tabela_padrão__GM_CONTAS_RECEBER_ABERTOS[COD_CONTA]='Resumo Realizar'!$B44)*(Tabela_padrão__GM_CONTAS_RECEBER_ABERTOS[DATA_VCTO]&gt;='Resumo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5" spans="2:33" hidden="1" outlineLevel="1" thickBot="1">
      <c r="B45" s="110">
        <v>11102002</v>
      </c>
      <c r="C45" s="106" t="s">
        <v>114</v>
      </c>
      <c r="D45" s="107">
        <f t="shared" si="30"/>
        <v>0</v>
      </c>
      <c r="E45" s="107">
        <f t="shared" si="30"/>
        <v>0</v>
      </c>
      <c r="F45" s="108"/>
      <c r="G45" s="107">
        <f t="array" ref="G45">SUM(IF((Tabela_padrão__GM_CONTAS_RECEBER_ABERTOS[COD_CONTA]='Resumo Realizar'!$B45)*(Tabela_padrão__GM_CONTAS_RECEBER_ABERTOS[DATA_VCTO]&gt;='Resumo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5" s="107">
        <f t="array" ref="H45">SUM(IF((Tabela_padrão__GM_CONTAS_RECEBER_ABERTOS[COD_CONTA]='Resumo Realizar'!$B45)*(Tabela_padrão__GM_CONTAS_RECEBER_ABERTOS[DATA_VCTO]&gt;='Resumo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5" s="107">
        <f t="array" ref="I45">SUM(IF((Tabela_padrão__GM_CONTAS_RECEBER_ABERTOS[COD_CONTA]='Resumo Realizar'!$B45)*(Tabela_padrão__GM_CONTAS_RECEBER_ABERTOS[DATA_VCTO]&gt;='Resumo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5" s="107">
        <f t="array" ref="J45">SUM(IF((Tabela_padrão__GM_CONTAS_RECEBER_ABERTOS[COD_CONTA]='Resumo Realizar'!$B45)*(Tabela_padrão__GM_CONTAS_RECEBER_ABERTOS[DATA_VCTO]&gt;='Resumo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5" s="107">
        <f t="array" ref="K45">SUM(IF((Tabela_padrão__GM_CONTAS_RECEBER_ABERTOS[COD_CONTA]='Resumo Realizar'!$B45)*(Tabela_padrão__GM_CONTAS_RECEBER_ABERTOS[DATA_VCTO]&gt;='Resumo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5" s="107">
        <f t="array" ref="L45">SUM(IF((Tabela_padrão__GM_CONTAS_RECEBER_ABERTOS[COD_CONTA]='Resumo Realizar'!$B45)*(Tabela_padrão__GM_CONTAS_RECEBER_ABERTOS[DATA_VCTO]&gt;='Resumo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5" s="108"/>
      <c r="N45" s="107">
        <f t="array" ref="N45">SUM(IF((Tabela_padrão__GM_CONTAS_RECEBER_ABERTOS[COD_CONTA]='Resumo Realizar'!$B45)*(Tabela_padrão__GM_CONTAS_RECEBER_ABERTOS[DATA_VCTO]&gt;='Resumo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5" s="107">
        <f t="array" ref="O45">SUM(IF((Tabela_padrão__GM_CONTAS_RECEBER_ABERTOS[COD_CONTA]='Resumo Realizar'!$B45)*(Tabela_padrão__GM_CONTAS_RECEBER_ABERTOS[DATA_VCTO]&gt;='Resumo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5" s="107">
        <f t="array" ref="P45">SUM(IF((Tabela_padrão__GM_CONTAS_RECEBER_ABERTOS[COD_CONTA]='Resumo Realizar'!$B45)*(Tabela_padrão__GM_CONTAS_RECEBER_ABERTOS[DATA_VCTO]&gt;='Resumo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5" s="107">
        <f t="array" ref="Q45">SUM(IF((Tabela_padrão__GM_CONTAS_RECEBER_ABERTOS[COD_CONTA]='Resumo Realizar'!$B45)*(Tabela_padrão__GM_CONTAS_RECEBER_ABERTOS[DATA_VCTO]&gt;='Resumo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5" s="107">
        <f t="array" ref="R45">SUM(IF((Tabela_padrão__GM_CONTAS_RECEBER_ABERTOS[COD_CONTA]='Resumo Realizar'!$B45)*(Tabela_padrão__GM_CONTAS_RECEBER_ABERTOS[DATA_VCTO]&gt;='Resumo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5" s="107">
        <f t="array" ref="S45">SUM(IF((Tabela_padrão__GM_CONTAS_RECEBER_ABERTOS[COD_CONTA]='Resumo Realizar'!$B45)*(Tabela_padrão__GM_CONTAS_RECEBER_ABERTOS[DATA_VCTO]&gt;='Resumo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5" s="108"/>
      <c r="U45" s="107">
        <f t="array" ref="U45">SUM(IF((Tabela_padrão__GM_CONTAS_RECEBER_ABERTOS[COD_CONTA]='Resumo Realizar'!$B45)*(Tabela_padrão__GM_CONTAS_RECEBER_ABERTOS[DATA_VCTO]&gt;='Resumo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5" s="107">
        <f t="array" ref="V45">SUM(IF((Tabela_padrão__GM_CONTAS_RECEBER_ABERTOS[COD_CONTA]='Resumo Realizar'!$B45)*(Tabela_padrão__GM_CONTAS_RECEBER_ABERTOS[DATA_VCTO]&gt;='Resumo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5" s="107">
        <f t="array" ref="W45">SUM(IF((Tabela_padrão__GM_CONTAS_RECEBER_ABERTOS[COD_CONTA]='Resumo Realizar'!$B45)*(Tabela_padrão__GM_CONTAS_RECEBER_ABERTOS[DATA_VCTO]&gt;='Resumo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5" s="107">
        <f t="array" ref="X45">SUM(IF((Tabela_padrão__GM_CONTAS_RECEBER_ABERTOS[COD_CONTA]='Resumo Realizar'!$B45)*(Tabela_padrão__GM_CONTAS_RECEBER_ABERTOS[DATA_VCTO]&gt;='Resumo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5" s="107">
        <f t="array" ref="Y45">SUM(IF((Tabela_padrão__GM_CONTAS_RECEBER_ABERTOS[COD_CONTA]='Resumo Realizar'!$B45)*(Tabela_padrão__GM_CONTAS_RECEBER_ABERTOS[DATA_VCTO]&gt;='Resumo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5" s="107">
        <f t="array" ref="Z45">SUM(IF((Tabela_padrão__GM_CONTAS_RECEBER_ABERTOS[COD_CONTA]='Resumo Realizar'!$B45)*(Tabela_padrão__GM_CONTAS_RECEBER_ABERTOS[DATA_VCTO]&gt;='Resumo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5" s="108"/>
      <c r="AB45" s="107">
        <f t="array" ref="AB45">SUM(IF((Tabela_padrão__GM_CONTAS_RECEBER_ABERTOS[COD_CONTA]='Resumo Realizar'!$B45)*(Tabela_padrão__GM_CONTAS_RECEBER_ABERTOS[DATA_VCTO]&gt;='Resumo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5" s="107">
        <f t="array" ref="AC45">SUM(IF((Tabela_padrão__GM_CONTAS_RECEBER_ABERTOS[COD_CONTA]='Resumo Realizar'!$B45)*(Tabela_padrão__GM_CONTAS_RECEBER_ABERTOS[DATA_VCTO]&gt;='Resumo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5" s="107">
        <f t="array" ref="AD45">SUM(IF((Tabela_padrão__GM_CONTAS_RECEBER_ABERTOS[COD_CONTA]='Resumo Realizar'!$B45)*(Tabela_padrão__GM_CONTAS_RECEBER_ABERTOS[DATA_VCTO]&gt;='Resumo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5" s="107">
        <f t="array" ref="AE45">SUM(IF((Tabela_padrão__GM_CONTAS_RECEBER_ABERTOS[COD_CONTA]='Resumo Realizar'!$B45)*(Tabela_padrão__GM_CONTAS_RECEBER_ABERTOS[DATA_VCTO]&gt;='Resumo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5" s="107">
        <f t="array" ref="AF45">SUM(IF((Tabela_padrão__GM_CONTAS_RECEBER_ABERTOS[COD_CONTA]='Resumo Realizar'!$B45)*(Tabela_padrão__GM_CONTAS_RECEBER_ABERTOS[DATA_VCTO]&gt;='Resumo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5" s="107">
        <f t="array" ref="AG45">SUM(IF((Tabela_padrão__GM_CONTAS_RECEBER_ABERTOS[COD_CONTA]='Resumo Realizar'!$B45)*(Tabela_padrão__GM_CONTAS_RECEBER_ABERTOS[DATA_VCTO]&gt;='Resumo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6" spans="2:33" hidden="1" outlineLevel="1" thickBot="1">
      <c r="B46" s="110">
        <v>11102003</v>
      </c>
      <c r="C46" s="106" t="s">
        <v>115</v>
      </c>
      <c r="D46" s="107">
        <f t="shared" si="30"/>
        <v>0</v>
      </c>
      <c r="E46" s="107">
        <f t="shared" si="30"/>
        <v>0</v>
      </c>
      <c r="F46" s="108"/>
      <c r="G46" s="107">
        <f t="array" ref="G46">SUM(IF((Tabela_padrão__GM_CONTAS_RECEBER_ABERTOS[COD_CONTA]='Resumo Realizar'!$B46)*(Tabela_padrão__GM_CONTAS_RECEBER_ABERTOS[DATA_VCTO]&gt;='Resumo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6" s="107">
        <f t="array" ref="H46">SUM(IF((Tabela_padrão__GM_CONTAS_RECEBER_ABERTOS[COD_CONTA]='Resumo Realizar'!$B46)*(Tabela_padrão__GM_CONTAS_RECEBER_ABERTOS[DATA_VCTO]&gt;='Resumo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6" s="107">
        <f t="array" ref="I46">SUM(IF((Tabela_padrão__GM_CONTAS_RECEBER_ABERTOS[COD_CONTA]='Resumo Realizar'!$B46)*(Tabela_padrão__GM_CONTAS_RECEBER_ABERTOS[DATA_VCTO]&gt;='Resumo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6" s="107">
        <f t="array" ref="J46">SUM(IF((Tabela_padrão__GM_CONTAS_RECEBER_ABERTOS[COD_CONTA]='Resumo Realizar'!$B46)*(Tabela_padrão__GM_CONTAS_RECEBER_ABERTOS[DATA_VCTO]&gt;='Resumo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6" s="107">
        <f t="array" ref="K46">SUM(IF((Tabela_padrão__GM_CONTAS_RECEBER_ABERTOS[COD_CONTA]='Resumo Realizar'!$B46)*(Tabela_padrão__GM_CONTAS_RECEBER_ABERTOS[DATA_VCTO]&gt;='Resumo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6" s="107">
        <f t="array" ref="L46">SUM(IF((Tabela_padrão__GM_CONTAS_RECEBER_ABERTOS[COD_CONTA]='Resumo Realizar'!$B46)*(Tabela_padrão__GM_CONTAS_RECEBER_ABERTOS[DATA_VCTO]&gt;='Resumo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6" s="108"/>
      <c r="N46" s="107">
        <f t="array" ref="N46">SUM(IF((Tabela_padrão__GM_CONTAS_RECEBER_ABERTOS[COD_CONTA]='Resumo Realizar'!$B46)*(Tabela_padrão__GM_CONTAS_RECEBER_ABERTOS[DATA_VCTO]&gt;='Resumo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6" s="107">
        <f t="array" ref="O46">SUM(IF((Tabela_padrão__GM_CONTAS_RECEBER_ABERTOS[COD_CONTA]='Resumo Realizar'!$B46)*(Tabela_padrão__GM_CONTAS_RECEBER_ABERTOS[DATA_VCTO]&gt;='Resumo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6" s="107">
        <f t="array" ref="P46">SUM(IF((Tabela_padrão__GM_CONTAS_RECEBER_ABERTOS[COD_CONTA]='Resumo Realizar'!$B46)*(Tabela_padrão__GM_CONTAS_RECEBER_ABERTOS[DATA_VCTO]&gt;='Resumo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6" s="107">
        <f t="array" ref="Q46">SUM(IF((Tabela_padrão__GM_CONTAS_RECEBER_ABERTOS[COD_CONTA]='Resumo Realizar'!$B46)*(Tabela_padrão__GM_CONTAS_RECEBER_ABERTOS[DATA_VCTO]&gt;='Resumo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6" s="107">
        <f t="array" ref="R46">SUM(IF((Tabela_padrão__GM_CONTAS_RECEBER_ABERTOS[COD_CONTA]='Resumo Realizar'!$B46)*(Tabela_padrão__GM_CONTAS_RECEBER_ABERTOS[DATA_VCTO]&gt;='Resumo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6" s="107">
        <f t="array" ref="S46">SUM(IF((Tabela_padrão__GM_CONTAS_RECEBER_ABERTOS[COD_CONTA]='Resumo Realizar'!$B46)*(Tabela_padrão__GM_CONTAS_RECEBER_ABERTOS[DATA_VCTO]&gt;='Resumo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6" s="108"/>
      <c r="U46" s="107">
        <f t="array" ref="U46">SUM(IF((Tabela_padrão__GM_CONTAS_RECEBER_ABERTOS[COD_CONTA]='Resumo Realizar'!$B46)*(Tabela_padrão__GM_CONTAS_RECEBER_ABERTOS[DATA_VCTO]&gt;='Resumo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6" s="107">
        <f t="array" ref="V46">SUM(IF((Tabela_padrão__GM_CONTAS_RECEBER_ABERTOS[COD_CONTA]='Resumo Realizar'!$B46)*(Tabela_padrão__GM_CONTAS_RECEBER_ABERTOS[DATA_VCTO]&gt;='Resumo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6" s="107">
        <f t="array" ref="W46">SUM(IF((Tabela_padrão__GM_CONTAS_RECEBER_ABERTOS[COD_CONTA]='Resumo Realizar'!$B46)*(Tabela_padrão__GM_CONTAS_RECEBER_ABERTOS[DATA_VCTO]&gt;='Resumo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6" s="107">
        <f t="array" ref="X46">SUM(IF((Tabela_padrão__GM_CONTAS_RECEBER_ABERTOS[COD_CONTA]='Resumo Realizar'!$B46)*(Tabela_padrão__GM_CONTAS_RECEBER_ABERTOS[DATA_VCTO]&gt;='Resumo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6" s="107">
        <f t="array" ref="Y46">SUM(IF((Tabela_padrão__GM_CONTAS_RECEBER_ABERTOS[COD_CONTA]='Resumo Realizar'!$B46)*(Tabela_padrão__GM_CONTAS_RECEBER_ABERTOS[DATA_VCTO]&gt;='Resumo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6" s="107">
        <f t="array" ref="Z46">SUM(IF((Tabela_padrão__GM_CONTAS_RECEBER_ABERTOS[COD_CONTA]='Resumo Realizar'!$B46)*(Tabela_padrão__GM_CONTAS_RECEBER_ABERTOS[DATA_VCTO]&gt;='Resumo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6" s="108"/>
      <c r="AB46" s="107">
        <f t="array" ref="AB46">SUM(IF((Tabela_padrão__GM_CONTAS_RECEBER_ABERTOS[COD_CONTA]='Resumo Realizar'!$B46)*(Tabela_padrão__GM_CONTAS_RECEBER_ABERTOS[DATA_VCTO]&gt;='Resumo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6" s="107">
        <f t="array" ref="AC46">SUM(IF((Tabela_padrão__GM_CONTAS_RECEBER_ABERTOS[COD_CONTA]='Resumo Realizar'!$B46)*(Tabela_padrão__GM_CONTAS_RECEBER_ABERTOS[DATA_VCTO]&gt;='Resumo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6" s="107">
        <f t="array" ref="AD46">SUM(IF((Tabela_padrão__GM_CONTAS_RECEBER_ABERTOS[COD_CONTA]='Resumo Realizar'!$B46)*(Tabela_padrão__GM_CONTAS_RECEBER_ABERTOS[DATA_VCTO]&gt;='Resumo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6" s="107">
        <f t="array" ref="AE46">SUM(IF((Tabela_padrão__GM_CONTAS_RECEBER_ABERTOS[COD_CONTA]='Resumo Realizar'!$B46)*(Tabela_padrão__GM_CONTAS_RECEBER_ABERTOS[DATA_VCTO]&gt;='Resumo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6" s="107">
        <f t="array" ref="AF46">SUM(IF((Tabela_padrão__GM_CONTAS_RECEBER_ABERTOS[COD_CONTA]='Resumo Realizar'!$B46)*(Tabela_padrão__GM_CONTAS_RECEBER_ABERTOS[DATA_VCTO]&gt;='Resumo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6" s="107">
        <f t="array" ref="AG46">SUM(IF((Tabela_padrão__GM_CONTAS_RECEBER_ABERTOS[COD_CONTA]='Resumo Realizar'!$B46)*(Tabela_padrão__GM_CONTAS_RECEBER_ABERTOS[DATA_VCTO]&gt;='Resumo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7" spans="2:33" hidden="1" outlineLevel="1" thickBot="1">
      <c r="B47" s="110">
        <v>11102004</v>
      </c>
      <c r="C47" s="106" t="s">
        <v>116</v>
      </c>
      <c r="D47" s="107">
        <f t="shared" si="30"/>
        <v>0</v>
      </c>
      <c r="E47" s="107">
        <f t="shared" si="30"/>
        <v>0</v>
      </c>
      <c r="F47" s="108"/>
      <c r="G47" s="107">
        <f t="array" ref="G47">SUM(IF((Tabela_padrão__GM_CONTAS_RECEBER_ABERTOS[COD_CONTA]='Resumo Realizar'!$B47)*(Tabela_padrão__GM_CONTAS_RECEBER_ABERTOS[DATA_VCTO]&gt;='Resumo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7" s="107">
        <f t="array" ref="H47">SUM(IF((Tabela_padrão__GM_CONTAS_RECEBER_ABERTOS[COD_CONTA]='Resumo Realizar'!$B47)*(Tabela_padrão__GM_CONTAS_RECEBER_ABERTOS[DATA_VCTO]&gt;='Resumo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7" s="107">
        <f t="array" ref="I47">SUM(IF((Tabela_padrão__GM_CONTAS_RECEBER_ABERTOS[COD_CONTA]='Resumo Realizar'!$B47)*(Tabela_padrão__GM_CONTAS_RECEBER_ABERTOS[DATA_VCTO]&gt;='Resumo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7" s="107">
        <f t="array" ref="J47">SUM(IF((Tabela_padrão__GM_CONTAS_RECEBER_ABERTOS[COD_CONTA]='Resumo Realizar'!$B47)*(Tabela_padrão__GM_CONTAS_RECEBER_ABERTOS[DATA_VCTO]&gt;='Resumo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7" s="107">
        <f t="array" ref="K47">SUM(IF((Tabela_padrão__GM_CONTAS_RECEBER_ABERTOS[COD_CONTA]='Resumo Realizar'!$B47)*(Tabela_padrão__GM_CONTAS_RECEBER_ABERTOS[DATA_VCTO]&gt;='Resumo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7" s="107">
        <f t="array" ref="L47">SUM(IF((Tabela_padrão__GM_CONTAS_RECEBER_ABERTOS[COD_CONTA]='Resumo Realizar'!$B47)*(Tabela_padrão__GM_CONTAS_RECEBER_ABERTOS[DATA_VCTO]&gt;='Resumo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7" s="108"/>
      <c r="N47" s="107">
        <f t="array" ref="N47">SUM(IF((Tabela_padrão__GM_CONTAS_RECEBER_ABERTOS[COD_CONTA]='Resumo Realizar'!$B47)*(Tabela_padrão__GM_CONTAS_RECEBER_ABERTOS[DATA_VCTO]&gt;='Resumo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7" s="107">
        <f t="array" ref="O47">SUM(IF((Tabela_padrão__GM_CONTAS_RECEBER_ABERTOS[COD_CONTA]='Resumo Realizar'!$B47)*(Tabela_padrão__GM_CONTAS_RECEBER_ABERTOS[DATA_VCTO]&gt;='Resumo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7" s="107">
        <f t="array" ref="P47">SUM(IF((Tabela_padrão__GM_CONTAS_RECEBER_ABERTOS[COD_CONTA]='Resumo Realizar'!$B47)*(Tabela_padrão__GM_CONTAS_RECEBER_ABERTOS[DATA_VCTO]&gt;='Resumo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7" s="107">
        <f t="array" ref="Q47">SUM(IF((Tabela_padrão__GM_CONTAS_RECEBER_ABERTOS[COD_CONTA]='Resumo Realizar'!$B47)*(Tabela_padrão__GM_CONTAS_RECEBER_ABERTOS[DATA_VCTO]&gt;='Resumo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7" s="107">
        <f t="array" ref="R47">SUM(IF((Tabela_padrão__GM_CONTAS_RECEBER_ABERTOS[COD_CONTA]='Resumo Realizar'!$B47)*(Tabela_padrão__GM_CONTAS_RECEBER_ABERTOS[DATA_VCTO]&gt;='Resumo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7" s="107">
        <f t="array" ref="S47">SUM(IF((Tabela_padrão__GM_CONTAS_RECEBER_ABERTOS[COD_CONTA]='Resumo Realizar'!$B47)*(Tabela_padrão__GM_CONTAS_RECEBER_ABERTOS[DATA_VCTO]&gt;='Resumo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7" s="108"/>
      <c r="U47" s="107">
        <f t="array" ref="U47">SUM(IF((Tabela_padrão__GM_CONTAS_RECEBER_ABERTOS[COD_CONTA]='Resumo Realizar'!$B47)*(Tabela_padrão__GM_CONTAS_RECEBER_ABERTOS[DATA_VCTO]&gt;='Resumo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7" s="107">
        <f t="array" ref="V47">SUM(IF((Tabela_padrão__GM_CONTAS_RECEBER_ABERTOS[COD_CONTA]='Resumo Realizar'!$B47)*(Tabela_padrão__GM_CONTAS_RECEBER_ABERTOS[DATA_VCTO]&gt;='Resumo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7" s="107">
        <f t="array" ref="W47">SUM(IF((Tabela_padrão__GM_CONTAS_RECEBER_ABERTOS[COD_CONTA]='Resumo Realizar'!$B47)*(Tabela_padrão__GM_CONTAS_RECEBER_ABERTOS[DATA_VCTO]&gt;='Resumo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7" s="107">
        <f t="array" ref="X47">SUM(IF((Tabela_padrão__GM_CONTAS_RECEBER_ABERTOS[COD_CONTA]='Resumo Realizar'!$B47)*(Tabela_padrão__GM_CONTAS_RECEBER_ABERTOS[DATA_VCTO]&gt;='Resumo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7" s="107">
        <f t="array" ref="Y47">SUM(IF((Tabela_padrão__GM_CONTAS_RECEBER_ABERTOS[COD_CONTA]='Resumo Realizar'!$B47)*(Tabela_padrão__GM_CONTAS_RECEBER_ABERTOS[DATA_VCTO]&gt;='Resumo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7" s="107">
        <f t="array" ref="Z47">SUM(IF((Tabela_padrão__GM_CONTAS_RECEBER_ABERTOS[COD_CONTA]='Resumo Realizar'!$B47)*(Tabela_padrão__GM_CONTAS_RECEBER_ABERTOS[DATA_VCTO]&gt;='Resumo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7" s="108"/>
      <c r="AB47" s="107">
        <f t="array" ref="AB47">SUM(IF((Tabela_padrão__GM_CONTAS_RECEBER_ABERTOS[COD_CONTA]='Resumo Realizar'!$B47)*(Tabela_padrão__GM_CONTAS_RECEBER_ABERTOS[DATA_VCTO]&gt;='Resumo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7" s="107">
        <f t="array" ref="AC47">SUM(IF((Tabela_padrão__GM_CONTAS_RECEBER_ABERTOS[COD_CONTA]='Resumo Realizar'!$B47)*(Tabela_padrão__GM_CONTAS_RECEBER_ABERTOS[DATA_VCTO]&gt;='Resumo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7" s="107">
        <f t="array" ref="AD47">SUM(IF((Tabela_padrão__GM_CONTAS_RECEBER_ABERTOS[COD_CONTA]='Resumo Realizar'!$B47)*(Tabela_padrão__GM_CONTAS_RECEBER_ABERTOS[DATA_VCTO]&gt;='Resumo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7" s="107">
        <f t="array" ref="AE47">SUM(IF((Tabela_padrão__GM_CONTAS_RECEBER_ABERTOS[COD_CONTA]='Resumo Realizar'!$B47)*(Tabela_padrão__GM_CONTAS_RECEBER_ABERTOS[DATA_VCTO]&gt;='Resumo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7" s="107">
        <f t="array" ref="AF47">SUM(IF((Tabela_padrão__GM_CONTAS_RECEBER_ABERTOS[COD_CONTA]='Resumo Realizar'!$B47)*(Tabela_padrão__GM_CONTAS_RECEBER_ABERTOS[DATA_VCTO]&gt;='Resumo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7" s="107">
        <f t="array" ref="AG47">SUM(IF((Tabela_padrão__GM_CONTAS_RECEBER_ABERTOS[COD_CONTA]='Resumo Realizar'!$B47)*(Tabela_padrão__GM_CONTAS_RECEBER_ABERTOS[DATA_VCTO]&gt;='Resumo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48" spans="2:33" s="63" customFormat="1" collapsed="1" thickBot="1">
      <c r="B48" s="103">
        <v>11103</v>
      </c>
      <c r="C48" s="103" t="s">
        <v>39</v>
      </c>
      <c r="D48" s="104">
        <f>SUM(D49:D52)</f>
        <v>0</v>
      </c>
      <c r="E48" s="104">
        <f t="shared" ref="E48" si="31">SUM(E49:E52)</f>
        <v>0</v>
      </c>
      <c r="F48" s="105"/>
      <c r="G48" s="104">
        <f>SUM(G49:G52)</f>
        <v>0</v>
      </c>
      <c r="H48" s="104">
        <f t="shared" ref="H48:AG48" si="32">SUM(H49:H52)</f>
        <v>0</v>
      </c>
      <c r="I48" s="104">
        <f t="shared" si="32"/>
        <v>0</v>
      </c>
      <c r="J48" s="104">
        <f t="shared" si="32"/>
        <v>0</v>
      </c>
      <c r="K48" s="104">
        <f t="shared" si="32"/>
        <v>0</v>
      </c>
      <c r="L48" s="104">
        <f t="shared" si="32"/>
        <v>0</v>
      </c>
      <c r="M48" s="105"/>
      <c r="N48" s="104">
        <f t="shared" si="32"/>
        <v>0</v>
      </c>
      <c r="O48" s="104">
        <f t="shared" si="32"/>
        <v>0</v>
      </c>
      <c r="P48" s="104">
        <f t="shared" si="32"/>
        <v>0</v>
      </c>
      <c r="Q48" s="104">
        <f t="shared" si="32"/>
        <v>0</v>
      </c>
      <c r="R48" s="104">
        <f t="shared" si="32"/>
        <v>0</v>
      </c>
      <c r="S48" s="104">
        <f t="shared" si="32"/>
        <v>0</v>
      </c>
      <c r="T48" s="105"/>
      <c r="U48" s="104">
        <f t="shared" si="32"/>
        <v>0</v>
      </c>
      <c r="V48" s="104">
        <f t="shared" si="32"/>
        <v>0</v>
      </c>
      <c r="W48" s="104">
        <f t="shared" si="32"/>
        <v>0</v>
      </c>
      <c r="X48" s="104">
        <f t="shared" si="32"/>
        <v>0</v>
      </c>
      <c r="Y48" s="104">
        <f t="shared" si="32"/>
        <v>0</v>
      </c>
      <c r="Z48" s="104">
        <f t="shared" si="32"/>
        <v>0</v>
      </c>
      <c r="AA48" s="105"/>
      <c r="AB48" s="104">
        <f t="shared" si="32"/>
        <v>0</v>
      </c>
      <c r="AC48" s="104">
        <f t="shared" si="32"/>
        <v>0</v>
      </c>
      <c r="AD48" s="104">
        <f t="shared" si="32"/>
        <v>0</v>
      </c>
      <c r="AE48" s="104">
        <f t="shared" si="32"/>
        <v>0</v>
      </c>
      <c r="AF48" s="104">
        <f t="shared" si="32"/>
        <v>0</v>
      </c>
      <c r="AG48" s="104">
        <f t="shared" si="32"/>
        <v>0</v>
      </c>
    </row>
    <row r="49" spans="2:33" hidden="1" outlineLevel="1" thickBot="1">
      <c r="B49" s="110">
        <v>11103001</v>
      </c>
      <c r="C49" s="106" t="s">
        <v>117</v>
      </c>
      <c r="D49" s="107">
        <f t="shared" ref="D49:E52" si="33">G49+I49+K49+N49+P49+R49+U49+W49+Y49+AB49+AD49+AF49</f>
        <v>0</v>
      </c>
      <c r="E49" s="107">
        <f t="shared" si="33"/>
        <v>0</v>
      </c>
      <c r="F49" s="108"/>
      <c r="G49" s="107">
        <f t="array" ref="G49">SUM(IF((Tabela_padrão__GM_CONTAS_RECEBER_ABERTOS[COD_CONTA]='Resumo Realizar'!$B49)*(Tabela_padrão__GM_CONTAS_RECEBER_ABERTOS[DATA_VCTO]&gt;='Resumo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49" s="107">
        <f t="array" ref="H49">SUM(IF((Tabela_padrão__GM_CONTAS_RECEBER_ABERTOS[COD_CONTA]='Resumo Realizar'!$B49)*(Tabela_padrão__GM_CONTAS_RECEBER_ABERTOS[DATA_VCTO]&gt;='Resumo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49" s="107">
        <f t="array" ref="I49">SUM(IF((Tabela_padrão__GM_CONTAS_RECEBER_ABERTOS[COD_CONTA]='Resumo Realizar'!$B49)*(Tabela_padrão__GM_CONTAS_RECEBER_ABERTOS[DATA_VCTO]&gt;='Resumo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49" s="107">
        <f t="array" ref="J49">SUM(IF((Tabela_padrão__GM_CONTAS_RECEBER_ABERTOS[COD_CONTA]='Resumo Realizar'!$B49)*(Tabela_padrão__GM_CONTAS_RECEBER_ABERTOS[DATA_VCTO]&gt;='Resumo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49" s="107">
        <f t="array" ref="K49">SUM(IF((Tabela_padrão__GM_CONTAS_RECEBER_ABERTOS[COD_CONTA]='Resumo Realizar'!$B49)*(Tabela_padrão__GM_CONTAS_RECEBER_ABERTOS[DATA_VCTO]&gt;='Resumo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49" s="107">
        <f t="array" ref="L49">SUM(IF((Tabela_padrão__GM_CONTAS_RECEBER_ABERTOS[COD_CONTA]='Resumo Realizar'!$B49)*(Tabela_padrão__GM_CONTAS_RECEBER_ABERTOS[DATA_VCTO]&gt;='Resumo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49" s="108"/>
      <c r="N49" s="107">
        <f t="array" ref="N49">SUM(IF((Tabela_padrão__GM_CONTAS_RECEBER_ABERTOS[COD_CONTA]='Resumo Realizar'!$B49)*(Tabela_padrão__GM_CONTAS_RECEBER_ABERTOS[DATA_VCTO]&gt;='Resumo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49" s="107">
        <f t="array" ref="O49">SUM(IF((Tabela_padrão__GM_CONTAS_RECEBER_ABERTOS[COD_CONTA]='Resumo Realizar'!$B49)*(Tabela_padrão__GM_CONTAS_RECEBER_ABERTOS[DATA_VCTO]&gt;='Resumo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49" s="107">
        <f t="array" ref="P49">SUM(IF((Tabela_padrão__GM_CONTAS_RECEBER_ABERTOS[COD_CONTA]='Resumo Realizar'!$B49)*(Tabela_padrão__GM_CONTAS_RECEBER_ABERTOS[DATA_VCTO]&gt;='Resumo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49" s="107">
        <f t="array" ref="Q49">SUM(IF((Tabela_padrão__GM_CONTAS_RECEBER_ABERTOS[COD_CONTA]='Resumo Realizar'!$B49)*(Tabela_padrão__GM_CONTAS_RECEBER_ABERTOS[DATA_VCTO]&gt;='Resumo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49" s="107">
        <f t="array" ref="R49">SUM(IF((Tabela_padrão__GM_CONTAS_RECEBER_ABERTOS[COD_CONTA]='Resumo Realizar'!$B49)*(Tabela_padrão__GM_CONTAS_RECEBER_ABERTOS[DATA_VCTO]&gt;='Resumo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49" s="107">
        <f t="array" ref="S49">SUM(IF((Tabela_padrão__GM_CONTAS_RECEBER_ABERTOS[COD_CONTA]='Resumo Realizar'!$B49)*(Tabela_padrão__GM_CONTAS_RECEBER_ABERTOS[DATA_VCTO]&gt;='Resumo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49" s="108"/>
      <c r="U49" s="107">
        <f t="array" ref="U49">SUM(IF((Tabela_padrão__GM_CONTAS_RECEBER_ABERTOS[COD_CONTA]='Resumo Realizar'!$B49)*(Tabela_padrão__GM_CONTAS_RECEBER_ABERTOS[DATA_VCTO]&gt;='Resumo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49" s="107">
        <f t="array" ref="V49">SUM(IF((Tabela_padrão__GM_CONTAS_RECEBER_ABERTOS[COD_CONTA]='Resumo Realizar'!$B49)*(Tabela_padrão__GM_CONTAS_RECEBER_ABERTOS[DATA_VCTO]&gt;='Resumo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49" s="107">
        <f t="array" ref="W49">SUM(IF((Tabela_padrão__GM_CONTAS_RECEBER_ABERTOS[COD_CONTA]='Resumo Realizar'!$B49)*(Tabela_padrão__GM_CONTAS_RECEBER_ABERTOS[DATA_VCTO]&gt;='Resumo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49" s="107">
        <f t="array" ref="X49">SUM(IF((Tabela_padrão__GM_CONTAS_RECEBER_ABERTOS[COD_CONTA]='Resumo Realizar'!$B49)*(Tabela_padrão__GM_CONTAS_RECEBER_ABERTOS[DATA_VCTO]&gt;='Resumo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49" s="107">
        <f t="array" ref="Y49">SUM(IF((Tabela_padrão__GM_CONTAS_RECEBER_ABERTOS[COD_CONTA]='Resumo Realizar'!$B49)*(Tabela_padrão__GM_CONTAS_RECEBER_ABERTOS[DATA_VCTO]&gt;='Resumo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49" s="107">
        <f t="array" ref="Z49">SUM(IF((Tabela_padrão__GM_CONTAS_RECEBER_ABERTOS[COD_CONTA]='Resumo Realizar'!$B49)*(Tabela_padrão__GM_CONTAS_RECEBER_ABERTOS[DATA_VCTO]&gt;='Resumo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49" s="108"/>
      <c r="AB49" s="107">
        <f t="array" ref="AB49">SUM(IF((Tabela_padrão__GM_CONTAS_RECEBER_ABERTOS[COD_CONTA]='Resumo Realizar'!$B49)*(Tabela_padrão__GM_CONTAS_RECEBER_ABERTOS[DATA_VCTO]&gt;='Resumo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49" s="107">
        <f t="array" ref="AC49">SUM(IF((Tabela_padrão__GM_CONTAS_RECEBER_ABERTOS[COD_CONTA]='Resumo Realizar'!$B49)*(Tabela_padrão__GM_CONTAS_RECEBER_ABERTOS[DATA_VCTO]&gt;='Resumo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49" s="107">
        <f t="array" ref="AD49">SUM(IF((Tabela_padrão__GM_CONTAS_RECEBER_ABERTOS[COD_CONTA]='Resumo Realizar'!$B49)*(Tabela_padrão__GM_CONTAS_RECEBER_ABERTOS[DATA_VCTO]&gt;='Resumo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49" s="107">
        <f t="array" ref="AE49">SUM(IF((Tabela_padrão__GM_CONTAS_RECEBER_ABERTOS[COD_CONTA]='Resumo Realizar'!$B49)*(Tabela_padrão__GM_CONTAS_RECEBER_ABERTOS[DATA_VCTO]&gt;='Resumo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49" s="107">
        <f t="array" ref="AF49">SUM(IF((Tabela_padrão__GM_CONTAS_RECEBER_ABERTOS[COD_CONTA]='Resumo Realizar'!$B49)*(Tabela_padrão__GM_CONTAS_RECEBER_ABERTOS[DATA_VCTO]&gt;='Resumo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49" s="107">
        <f t="array" ref="AG49">SUM(IF((Tabela_padrão__GM_CONTAS_RECEBER_ABERTOS[COD_CONTA]='Resumo Realizar'!$B49)*(Tabela_padrão__GM_CONTAS_RECEBER_ABERTOS[DATA_VCTO]&gt;='Resumo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0" spans="2:33" hidden="1" outlineLevel="1" thickBot="1">
      <c r="B50" s="110">
        <v>11103002</v>
      </c>
      <c r="C50" s="106" t="s">
        <v>365</v>
      </c>
      <c r="D50" s="107">
        <f t="shared" si="33"/>
        <v>0</v>
      </c>
      <c r="E50" s="107">
        <f t="shared" si="33"/>
        <v>0</v>
      </c>
      <c r="F50" s="108"/>
      <c r="G50" s="107">
        <f t="array" ref="G50">SUM(IF((Tabela_padrão__GM_CONTAS_RECEBER_ABERTOS[COD_CONTA]='Resumo Realizar'!$B50)*(Tabela_padrão__GM_CONTAS_RECEBER_ABERTOS[DATA_VCTO]&gt;='Resumo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0" s="107">
        <f t="array" ref="H50">SUM(IF((Tabela_padrão__GM_CONTAS_RECEBER_ABERTOS[COD_CONTA]='Resumo Realizar'!$B50)*(Tabela_padrão__GM_CONTAS_RECEBER_ABERTOS[DATA_VCTO]&gt;='Resumo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0" s="107">
        <f t="array" ref="I50">SUM(IF((Tabela_padrão__GM_CONTAS_RECEBER_ABERTOS[COD_CONTA]='Resumo Realizar'!$B50)*(Tabela_padrão__GM_CONTAS_RECEBER_ABERTOS[DATA_VCTO]&gt;='Resumo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0" s="107">
        <f t="array" ref="J50">SUM(IF((Tabela_padrão__GM_CONTAS_RECEBER_ABERTOS[COD_CONTA]='Resumo Realizar'!$B50)*(Tabela_padrão__GM_CONTAS_RECEBER_ABERTOS[DATA_VCTO]&gt;='Resumo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0" s="107">
        <f t="array" ref="K50">SUM(IF((Tabela_padrão__GM_CONTAS_RECEBER_ABERTOS[COD_CONTA]='Resumo Realizar'!$B50)*(Tabela_padrão__GM_CONTAS_RECEBER_ABERTOS[DATA_VCTO]&gt;='Resumo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0" s="107">
        <f t="array" ref="L50">SUM(IF((Tabela_padrão__GM_CONTAS_RECEBER_ABERTOS[COD_CONTA]='Resumo Realizar'!$B50)*(Tabela_padrão__GM_CONTAS_RECEBER_ABERTOS[DATA_VCTO]&gt;='Resumo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0" s="108"/>
      <c r="N50" s="107">
        <f t="array" ref="N50">SUM(IF((Tabela_padrão__GM_CONTAS_RECEBER_ABERTOS[COD_CONTA]='Resumo Realizar'!$B50)*(Tabela_padrão__GM_CONTAS_RECEBER_ABERTOS[DATA_VCTO]&gt;='Resumo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0" s="107">
        <f t="array" ref="O50">SUM(IF((Tabela_padrão__GM_CONTAS_RECEBER_ABERTOS[COD_CONTA]='Resumo Realizar'!$B50)*(Tabela_padrão__GM_CONTAS_RECEBER_ABERTOS[DATA_VCTO]&gt;='Resumo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0" s="107">
        <f t="array" ref="P50">SUM(IF((Tabela_padrão__GM_CONTAS_RECEBER_ABERTOS[COD_CONTA]='Resumo Realizar'!$B50)*(Tabela_padrão__GM_CONTAS_RECEBER_ABERTOS[DATA_VCTO]&gt;='Resumo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0" s="107">
        <f t="array" ref="Q50">SUM(IF((Tabela_padrão__GM_CONTAS_RECEBER_ABERTOS[COD_CONTA]='Resumo Realizar'!$B50)*(Tabela_padrão__GM_CONTAS_RECEBER_ABERTOS[DATA_VCTO]&gt;='Resumo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0" s="107">
        <f t="array" ref="R50">SUM(IF((Tabela_padrão__GM_CONTAS_RECEBER_ABERTOS[COD_CONTA]='Resumo Realizar'!$B50)*(Tabela_padrão__GM_CONTAS_RECEBER_ABERTOS[DATA_VCTO]&gt;='Resumo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0" s="107">
        <f t="array" ref="S50">SUM(IF((Tabela_padrão__GM_CONTAS_RECEBER_ABERTOS[COD_CONTA]='Resumo Realizar'!$B50)*(Tabela_padrão__GM_CONTAS_RECEBER_ABERTOS[DATA_VCTO]&gt;='Resumo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0" s="108"/>
      <c r="U50" s="107">
        <f t="array" ref="U50">SUM(IF((Tabela_padrão__GM_CONTAS_RECEBER_ABERTOS[COD_CONTA]='Resumo Realizar'!$B50)*(Tabela_padrão__GM_CONTAS_RECEBER_ABERTOS[DATA_VCTO]&gt;='Resumo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0" s="107">
        <f t="array" ref="V50">SUM(IF((Tabela_padrão__GM_CONTAS_RECEBER_ABERTOS[COD_CONTA]='Resumo Realizar'!$B50)*(Tabela_padrão__GM_CONTAS_RECEBER_ABERTOS[DATA_VCTO]&gt;='Resumo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0" s="107">
        <f t="array" ref="W50">SUM(IF((Tabela_padrão__GM_CONTAS_RECEBER_ABERTOS[COD_CONTA]='Resumo Realizar'!$B50)*(Tabela_padrão__GM_CONTAS_RECEBER_ABERTOS[DATA_VCTO]&gt;='Resumo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0" s="107">
        <f t="array" ref="X50">SUM(IF((Tabela_padrão__GM_CONTAS_RECEBER_ABERTOS[COD_CONTA]='Resumo Realizar'!$B50)*(Tabela_padrão__GM_CONTAS_RECEBER_ABERTOS[DATA_VCTO]&gt;='Resumo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0" s="107">
        <f t="array" ref="Y50">SUM(IF((Tabela_padrão__GM_CONTAS_RECEBER_ABERTOS[COD_CONTA]='Resumo Realizar'!$B50)*(Tabela_padrão__GM_CONTAS_RECEBER_ABERTOS[DATA_VCTO]&gt;='Resumo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0" s="107">
        <f t="array" ref="Z50">SUM(IF((Tabela_padrão__GM_CONTAS_RECEBER_ABERTOS[COD_CONTA]='Resumo Realizar'!$B50)*(Tabela_padrão__GM_CONTAS_RECEBER_ABERTOS[DATA_VCTO]&gt;='Resumo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0" s="108"/>
      <c r="AB50" s="107">
        <f t="array" ref="AB50">SUM(IF((Tabela_padrão__GM_CONTAS_RECEBER_ABERTOS[COD_CONTA]='Resumo Realizar'!$B50)*(Tabela_padrão__GM_CONTAS_RECEBER_ABERTOS[DATA_VCTO]&gt;='Resumo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0" s="107">
        <f t="array" ref="AC50">SUM(IF((Tabela_padrão__GM_CONTAS_RECEBER_ABERTOS[COD_CONTA]='Resumo Realizar'!$B50)*(Tabela_padrão__GM_CONTAS_RECEBER_ABERTOS[DATA_VCTO]&gt;='Resumo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0" s="107">
        <f t="array" ref="AD50">SUM(IF((Tabela_padrão__GM_CONTAS_RECEBER_ABERTOS[COD_CONTA]='Resumo Realizar'!$B50)*(Tabela_padrão__GM_CONTAS_RECEBER_ABERTOS[DATA_VCTO]&gt;='Resumo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0" s="107">
        <f t="array" ref="AE50">SUM(IF((Tabela_padrão__GM_CONTAS_RECEBER_ABERTOS[COD_CONTA]='Resumo Realizar'!$B50)*(Tabela_padrão__GM_CONTAS_RECEBER_ABERTOS[DATA_VCTO]&gt;='Resumo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0" s="107">
        <f t="array" ref="AF50">SUM(IF((Tabela_padrão__GM_CONTAS_RECEBER_ABERTOS[COD_CONTA]='Resumo Realizar'!$B50)*(Tabela_padrão__GM_CONTAS_RECEBER_ABERTOS[DATA_VCTO]&gt;='Resumo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0" s="107">
        <f t="array" ref="AG50">SUM(IF((Tabela_padrão__GM_CONTAS_RECEBER_ABERTOS[COD_CONTA]='Resumo Realizar'!$B50)*(Tabela_padrão__GM_CONTAS_RECEBER_ABERTOS[DATA_VCTO]&gt;='Resumo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1" spans="2:33" hidden="1" outlineLevel="1" thickBot="1">
      <c r="B51" s="110">
        <v>11103003</v>
      </c>
      <c r="C51" s="106" t="s">
        <v>366</v>
      </c>
      <c r="D51" s="107">
        <f t="shared" si="33"/>
        <v>0</v>
      </c>
      <c r="E51" s="107">
        <f t="shared" si="33"/>
        <v>0</v>
      </c>
      <c r="F51" s="108"/>
      <c r="G51" s="107">
        <f t="array" ref="G51">SUM(IF((Tabela_padrão__GM_CONTAS_RECEBER_ABERTOS[COD_CONTA]='Resumo Realizar'!$B51)*(Tabela_padrão__GM_CONTAS_RECEBER_ABERTOS[DATA_VCTO]&gt;='Resumo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1" s="107">
        <f t="array" ref="H51">SUM(IF((Tabela_padrão__GM_CONTAS_RECEBER_ABERTOS[COD_CONTA]='Resumo Realizar'!$B51)*(Tabela_padrão__GM_CONTAS_RECEBER_ABERTOS[DATA_VCTO]&gt;='Resumo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1" s="107">
        <f t="array" ref="I51">SUM(IF((Tabela_padrão__GM_CONTAS_RECEBER_ABERTOS[COD_CONTA]='Resumo Realizar'!$B51)*(Tabela_padrão__GM_CONTAS_RECEBER_ABERTOS[DATA_VCTO]&gt;='Resumo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1" s="107">
        <f t="array" ref="J51">SUM(IF((Tabela_padrão__GM_CONTAS_RECEBER_ABERTOS[COD_CONTA]='Resumo Realizar'!$B51)*(Tabela_padrão__GM_CONTAS_RECEBER_ABERTOS[DATA_VCTO]&gt;='Resumo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1" s="107">
        <f t="array" ref="K51">SUM(IF((Tabela_padrão__GM_CONTAS_RECEBER_ABERTOS[COD_CONTA]='Resumo Realizar'!$B51)*(Tabela_padrão__GM_CONTAS_RECEBER_ABERTOS[DATA_VCTO]&gt;='Resumo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1" s="107">
        <f t="array" ref="L51">SUM(IF((Tabela_padrão__GM_CONTAS_RECEBER_ABERTOS[COD_CONTA]='Resumo Realizar'!$B51)*(Tabela_padrão__GM_CONTAS_RECEBER_ABERTOS[DATA_VCTO]&gt;='Resumo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1" s="108"/>
      <c r="N51" s="107">
        <f t="array" ref="N51">SUM(IF((Tabela_padrão__GM_CONTAS_RECEBER_ABERTOS[COD_CONTA]='Resumo Realizar'!$B51)*(Tabela_padrão__GM_CONTAS_RECEBER_ABERTOS[DATA_VCTO]&gt;='Resumo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1" s="107">
        <f t="array" ref="O51">SUM(IF((Tabela_padrão__GM_CONTAS_RECEBER_ABERTOS[COD_CONTA]='Resumo Realizar'!$B51)*(Tabela_padrão__GM_CONTAS_RECEBER_ABERTOS[DATA_VCTO]&gt;='Resumo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1" s="107">
        <f t="array" ref="P51">SUM(IF((Tabela_padrão__GM_CONTAS_RECEBER_ABERTOS[COD_CONTA]='Resumo Realizar'!$B51)*(Tabela_padrão__GM_CONTAS_RECEBER_ABERTOS[DATA_VCTO]&gt;='Resumo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1" s="107">
        <f t="array" ref="Q51">SUM(IF((Tabela_padrão__GM_CONTAS_RECEBER_ABERTOS[COD_CONTA]='Resumo Realizar'!$B51)*(Tabela_padrão__GM_CONTAS_RECEBER_ABERTOS[DATA_VCTO]&gt;='Resumo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1" s="107">
        <f t="array" ref="R51">SUM(IF((Tabela_padrão__GM_CONTAS_RECEBER_ABERTOS[COD_CONTA]='Resumo Realizar'!$B51)*(Tabela_padrão__GM_CONTAS_RECEBER_ABERTOS[DATA_VCTO]&gt;='Resumo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1" s="107">
        <f t="array" ref="S51">SUM(IF((Tabela_padrão__GM_CONTAS_RECEBER_ABERTOS[COD_CONTA]='Resumo Realizar'!$B51)*(Tabela_padrão__GM_CONTAS_RECEBER_ABERTOS[DATA_VCTO]&gt;='Resumo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1" s="108"/>
      <c r="U51" s="107">
        <f t="array" ref="U51">SUM(IF((Tabela_padrão__GM_CONTAS_RECEBER_ABERTOS[COD_CONTA]='Resumo Realizar'!$B51)*(Tabela_padrão__GM_CONTAS_RECEBER_ABERTOS[DATA_VCTO]&gt;='Resumo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1" s="107">
        <f t="array" ref="V51">SUM(IF((Tabela_padrão__GM_CONTAS_RECEBER_ABERTOS[COD_CONTA]='Resumo Realizar'!$B51)*(Tabela_padrão__GM_CONTAS_RECEBER_ABERTOS[DATA_VCTO]&gt;='Resumo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1" s="107">
        <f t="array" ref="W51">SUM(IF((Tabela_padrão__GM_CONTAS_RECEBER_ABERTOS[COD_CONTA]='Resumo Realizar'!$B51)*(Tabela_padrão__GM_CONTAS_RECEBER_ABERTOS[DATA_VCTO]&gt;='Resumo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1" s="107">
        <f t="array" ref="X51">SUM(IF((Tabela_padrão__GM_CONTAS_RECEBER_ABERTOS[COD_CONTA]='Resumo Realizar'!$B51)*(Tabela_padrão__GM_CONTAS_RECEBER_ABERTOS[DATA_VCTO]&gt;='Resumo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1" s="107">
        <f t="array" ref="Y51">SUM(IF((Tabela_padrão__GM_CONTAS_RECEBER_ABERTOS[COD_CONTA]='Resumo Realizar'!$B51)*(Tabela_padrão__GM_CONTAS_RECEBER_ABERTOS[DATA_VCTO]&gt;='Resumo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1" s="107">
        <f t="array" ref="Z51">SUM(IF((Tabela_padrão__GM_CONTAS_RECEBER_ABERTOS[COD_CONTA]='Resumo Realizar'!$B51)*(Tabela_padrão__GM_CONTAS_RECEBER_ABERTOS[DATA_VCTO]&gt;='Resumo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1" s="108"/>
      <c r="AB51" s="107">
        <f t="array" ref="AB51">SUM(IF((Tabela_padrão__GM_CONTAS_RECEBER_ABERTOS[COD_CONTA]='Resumo Realizar'!$B51)*(Tabela_padrão__GM_CONTAS_RECEBER_ABERTOS[DATA_VCTO]&gt;='Resumo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1" s="107">
        <f t="array" ref="AC51">SUM(IF((Tabela_padrão__GM_CONTAS_RECEBER_ABERTOS[COD_CONTA]='Resumo Realizar'!$B51)*(Tabela_padrão__GM_CONTAS_RECEBER_ABERTOS[DATA_VCTO]&gt;='Resumo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1" s="107">
        <f t="array" ref="AD51">SUM(IF((Tabela_padrão__GM_CONTAS_RECEBER_ABERTOS[COD_CONTA]='Resumo Realizar'!$B51)*(Tabela_padrão__GM_CONTAS_RECEBER_ABERTOS[DATA_VCTO]&gt;='Resumo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1" s="107">
        <f t="array" ref="AE51">SUM(IF((Tabela_padrão__GM_CONTAS_RECEBER_ABERTOS[COD_CONTA]='Resumo Realizar'!$B51)*(Tabela_padrão__GM_CONTAS_RECEBER_ABERTOS[DATA_VCTO]&gt;='Resumo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1" s="107">
        <f t="array" ref="AF51">SUM(IF((Tabela_padrão__GM_CONTAS_RECEBER_ABERTOS[COD_CONTA]='Resumo Realizar'!$B51)*(Tabela_padrão__GM_CONTAS_RECEBER_ABERTOS[DATA_VCTO]&gt;='Resumo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1" s="107">
        <f t="array" ref="AG51">SUM(IF((Tabela_padrão__GM_CONTAS_RECEBER_ABERTOS[COD_CONTA]='Resumo Realizar'!$B51)*(Tabela_padrão__GM_CONTAS_RECEBER_ABERTOS[DATA_VCTO]&gt;='Resumo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2" spans="2:33" hidden="1" outlineLevel="1" thickBot="1">
      <c r="B52" s="110">
        <v>11103004</v>
      </c>
      <c r="C52" s="106" t="s">
        <v>367</v>
      </c>
      <c r="D52" s="107">
        <f t="shared" si="33"/>
        <v>0</v>
      </c>
      <c r="E52" s="107">
        <f t="shared" si="33"/>
        <v>0</v>
      </c>
      <c r="F52" s="108"/>
      <c r="G52" s="107">
        <f t="array" ref="G52">SUM(IF((Tabela_padrão__GM_CONTAS_RECEBER_ABERTOS[COD_CONTA]='Resumo Realizar'!$B52)*(Tabela_padrão__GM_CONTAS_RECEBER_ABERTOS[DATA_VCTO]&gt;='Resumo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2" s="107">
        <f t="array" ref="H52">SUM(IF((Tabela_padrão__GM_CONTAS_RECEBER_ABERTOS[COD_CONTA]='Resumo Realizar'!$B52)*(Tabela_padrão__GM_CONTAS_RECEBER_ABERTOS[DATA_VCTO]&gt;='Resumo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2" s="107">
        <f t="array" ref="I52">SUM(IF((Tabela_padrão__GM_CONTAS_RECEBER_ABERTOS[COD_CONTA]='Resumo Realizar'!$B52)*(Tabela_padrão__GM_CONTAS_RECEBER_ABERTOS[DATA_VCTO]&gt;='Resumo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2" s="107">
        <f t="array" ref="J52">SUM(IF((Tabela_padrão__GM_CONTAS_RECEBER_ABERTOS[COD_CONTA]='Resumo Realizar'!$B52)*(Tabela_padrão__GM_CONTAS_RECEBER_ABERTOS[DATA_VCTO]&gt;='Resumo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2" s="107">
        <f t="array" ref="K52">SUM(IF((Tabela_padrão__GM_CONTAS_RECEBER_ABERTOS[COD_CONTA]='Resumo Realizar'!$B52)*(Tabela_padrão__GM_CONTAS_RECEBER_ABERTOS[DATA_VCTO]&gt;='Resumo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2" s="107">
        <f t="array" ref="L52">SUM(IF((Tabela_padrão__GM_CONTAS_RECEBER_ABERTOS[COD_CONTA]='Resumo Realizar'!$B52)*(Tabela_padrão__GM_CONTAS_RECEBER_ABERTOS[DATA_VCTO]&gt;='Resumo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2" s="108"/>
      <c r="N52" s="107">
        <f t="array" ref="N52">SUM(IF((Tabela_padrão__GM_CONTAS_RECEBER_ABERTOS[COD_CONTA]='Resumo Realizar'!$B52)*(Tabela_padrão__GM_CONTAS_RECEBER_ABERTOS[DATA_VCTO]&gt;='Resumo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2" s="107">
        <f t="array" ref="O52">SUM(IF((Tabela_padrão__GM_CONTAS_RECEBER_ABERTOS[COD_CONTA]='Resumo Realizar'!$B52)*(Tabela_padrão__GM_CONTAS_RECEBER_ABERTOS[DATA_VCTO]&gt;='Resumo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2" s="107">
        <f t="array" ref="P52">SUM(IF((Tabela_padrão__GM_CONTAS_RECEBER_ABERTOS[COD_CONTA]='Resumo Realizar'!$B52)*(Tabela_padrão__GM_CONTAS_RECEBER_ABERTOS[DATA_VCTO]&gt;='Resumo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2" s="107">
        <f t="array" ref="Q52">SUM(IF((Tabela_padrão__GM_CONTAS_RECEBER_ABERTOS[COD_CONTA]='Resumo Realizar'!$B52)*(Tabela_padrão__GM_CONTAS_RECEBER_ABERTOS[DATA_VCTO]&gt;='Resumo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2" s="107">
        <f t="array" ref="R52">SUM(IF((Tabela_padrão__GM_CONTAS_RECEBER_ABERTOS[COD_CONTA]='Resumo Realizar'!$B52)*(Tabela_padrão__GM_CONTAS_RECEBER_ABERTOS[DATA_VCTO]&gt;='Resumo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2" s="107">
        <f t="array" ref="S52">SUM(IF((Tabela_padrão__GM_CONTAS_RECEBER_ABERTOS[COD_CONTA]='Resumo Realizar'!$B52)*(Tabela_padrão__GM_CONTAS_RECEBER_ABERTOS[DATA_VCTO]&gt;='Resumo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2" s="108"/>
      <c r="U52" s="107">
        <f t="array" ref="U52">SUM(IF((Tabela_padrão__GM_CONTAS_RECEBER_ABERTOS[COD_CONTA]='Resumo Realizar'!$B52)*(Tabela_padrão__GM_CONTAS_RECEBER_ABERTOS[DATA_VCTO]&gt;='Resumo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2" s="107">
        <f t="array" ref="V52">SUM(IF((Tabela_padrão__GM_CONTAS_RECEBER_ABERTOS[COD_CONTA]='Resumo Realizar'!$B52)*(Tabela_padrão__GM_CONTAS_RECEBER_ABERTOS[DATA_VCTO]&gt;='Resumo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2" s="107">
        <f t="array" ref="W52">SUM(IF((Tabela_padrão__GM_CONTAS_RECEBER_ABERTOS[COD_CONTA]='Resumo Realizar'!$B52)*(Tabela_padrão__GM_CONTAS_RECEBER_ABERTOS[DATA_VCTO]&gt;='Resumo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2" s="107">
        <f t="array" ref="X52">SUM(IF((Tabela_padrão__GM_CONTAS_RECEBER_ABERTOS[COD_CONTA]='Resumo Realizar'!$B52)*(Tabela_padrão__GM_CONTAS_RECEBER_ABERTOS[DATA_VCTO]&gt;='Resumo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2" s="107">
        <f t="array" ref="Y52">SUM(IF((Tabela_padrão__GM_CONTAS_RECEBER_ABERTOS[COD_CONTA]='Resumo Realizar'!$B52)*(Tabela_padrão__GM_CONTAS_RECEBER_ABERTOS[DATA_VCTO]&gt;='Resumo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2" s="107">
        <f t="array" ref="Z52">SUM(IF((Tabela_padrão__GM_CONTAS_RECEBER_ABERTOS[COD_CONTA]='Resumo Realizar'!$B52)*(Tabela_padrão__GM_CONTAS_RECEBER_ABERTOS[DATA_VCTO]&gt;='Resumo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2" s="108"/>
      <c r="AB52" s="107">
        <f t="array" ref="AB52">SUM(IF((Tabela_padrão__GM_CONTAS_RECEBER_ABERTOS[COD_CONTA]='Resumo Realizar'!$B52)*(Tabela_padrão__GM_CONTAS_RECEBER_ABERTOS[DATA_VCTO]&gt;='Resumo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2" s="107">
        <f t="array" ref="AC52">SUM(IF((Tabela_padrão__GM_CONTAS_RECEBER_ABERTOS[COD_CONTA]='Resumo Realizar'!$B52)*(Tabela_padrão__GM_CONTAS_RECEBER_ABERTOS[DATA_VCTO]&gt;='Resumo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2" s="107">
        <f t="array" ref="AD52">SUM(IF((Tabela_padrão__GM_CONTAS_RECEBER_ABERTOS[COD_CONTA]='Resumo Realizar'!$B52)*(Tabela_padrão__GM_CONTAS_RECEBER_ABERTOS[DATA_VCTO]&gt;='Resumo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2" s="107">
        <f t="array" ref="AE52">SUM(IF((Tabela_padrão__GM_CONTAS_RECEBER_ABERTOS[COD_CONTA]='Resumo Realizar'!$B52)*(Tabela_padrão__GM_CONTAS_RECEBER_ABERTOS[DATA_VCTO]&gt;='Resumo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2" s="107">
        <f t="array" ref="AF52">SUM(IF((Tabela_padrão__GM_CONTAS_RECEBER_ABERTOS[COD_CONTA]='Resumo Realizar'!$B52)*(Tabela_padrão__GM_CONTAS_RECEBER_ABERTOS[DATA_VCTO]&gt;='Resumo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2" s="107">
        <f t="array" ref="AG52">SUM(IF((Tabela_padrão__GM_CONTAS_RECEBER_ABERTOS[COD_CONTA]='Resumo Realizar'!$B52)*(Tabela_padrão__GM_CONTAS_RECEBER_ABERTOS[DATA_VCTO]&gt;='Resumo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3" spans="2:33" s="63" customFormat="1" collapsed="1" thickBot="1">
      <c r="B53" s="103">
        <v>11105</v>
      </c>
      <c r="C53" s="103" t="s">
        <v>40</v>
      </c>
      <c r="D53" s="104">
        <f>SUM(D54:D60)</f>
        <v>0</v>
      </c>
      <c r="E53" s="104">
        <f t="shared" ref="E53" si="34">SUM(E54:E60)</f>
        <v>0</v>
      </c>
      <c r="F53" s="105"/>
      <c r="G53" s="104">
        <f>SUM(G54:G60)</f>
        <v>0</v>
      </c>
      <c r="H53" s="104">
        <f t="shared" ref="H53:AG53" si="35">SUM(H54:H60)</f>
        <v>0</v>
      </c>
      <c r="I53" s="104">
        <f t="shared" si="35"/>
        <v>0</v>
      </c>
      <c r="J53" s="104">
        <f t="shared" si="35"/>
        <v>0</v>
      </c>
      <c r="K53" s="104">
        <f t="shared" si="35"/>
        <v>0</v>
      </c>
      <c r="L53" s="104">
        <f t="shared" si="35"/>
        <v>0</v>
      </c>
      <c r="M53" s="105"/>
      <c r="N53" s="104">
        <f t="shared" si="35"/>
        <v>0</v>
      </c>
      <c r="O53" s="104">
        <f t="shared" si="35"/>
        <v>0</v>
      </c>
      <c r="P53" s="104">
        <f t="shared" si="35"/>
        <v>0</v>
      </c>
      <c r="Q53" s="104">
        <f t="shared" si="35"/>
        <v>0</v>
      </c>
      <c r="R53" s="104">
        <f t="shared" si="35"/>
        <v>0</v>
      </c>
      <c r="S53" s="104">
        <f t="shared" si="35"/>
        <v>0</v>
      </c>
      <c r="T53" s="105"/>
      <c r="U53" s="104">
        <f t="shared" si="35"/>
        <v>0</v>
      </c>
      <c r="V53" s="104">
        <f t="shared" si="35"/>
        <v>0</v>
      </c>
      <c r="W53" s="104">
        <f t="shared" si="35"/>
        <v>0</v>
      </c>
      <c r="X53" s="104">
        <f t="shared" si="35"/>
        <v>0</v>
      </c>
      <c r="Y53" s="104">
        <f t="shared" si="35"/>
        <v>0</v>
      </c>
      <c r="Z53" s="104">
        <f t="shared" si="35"/>
        <v>0</v>
      </c>
      <c r="AA53" s="105"/>
      <c r="AB53" s="104">
        <f t="shared" si="35"/>
        <v>0</v>
      </c>
      <c r="AC53" s="104">
        <f t="shared" si="35"/>
        <v>0</v>
      </c>
      <c r="AD53" s="104">
        <f t="shared" si="35"/>
        <v>0</v>
      </c>
      <c r="AE53" s="104">
        <f t="shared" si="35"/>
        <v>0</v>
      </c>
      <c r="AF53" s="104">
        <f t="shared" si="35"/>
        <v>0</v>
      </c>
      <c r="AG53" s="104">
        <f t="shared" si="35"/>
        <v>0</v>
      </c>
    </row>
    <row r="54" spans="2:33" hidden="1" outlineLevel="1" thickBot="1">
      <c r="B54" s="72">
        <v>11105001</v>
      </c>
      <c r="C54" s="72" t="s">
        <v>368</v>
      </c>
      <c r="D54" s="68">
        <f t="shared" ref="D54:E60" si="36">G54+I54+K54+N54+P54+R54+U54+W54+Y54+AB54+AD54+AF54</f>
        <v>0</v>
      </c>
      <c r="E54" s="68">
        <f t="shared" si="36"/>
        <v>0</v>
      </c>
      <c r="F54" s="69"/>
      <c r="G54" s="68">
        <f t="array" ref="G54">SUM(IF((Tabela_padrão__GM_CONTAS_RECEBER_ABERTOS[COD_CONTA]='Resumo Realizar'!$B54)*(Tabela_padrão__GM_CONTAS_RECEBER_ABERTOS[DATA_VCTO]&gt;='Resumo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4" s="68">
        <f t="array" ref="H54">SUM(IF((Tabela_padrão__GM_CONTAS_RECEBER_ABERTOS[COD_CONTA]='Resumo Realizar'!$B54)*(Tabela_padrão__GM_CONTAS_RECEBER_ABERTOS[DATA_VCTO]&gt;='Resumo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4" s="68">
        <f t="array" ref="I54">SUM(IF((Tabela_padrão__GM_CONTAS_RECEBER_ABERTOS[COD_CONTA]='Resumo Realizar'!$B54)*(Tabela_padrão__GM_CONTAS_RECEBER_ABERTOS[DATA_VCTO]&gt;='Resumo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4" s="68">
        <f t="array" ref="J54">SUM(IF((Tabela_padrão__GM_CONTAS_RECEBER_ABERTOS[COD_CONTA]='Resumo Realizar'!$B54)*(Tabela_padrão__GM_CONTAS_RECEBER_ABERTOS[DATA_VCTO]&gt;='Resumo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4" s="68">
        <f t="array" ref="K54">SUM(IF((Tabela_padrão__GM_CONTAS_RECEBER_ABERTOS[COD_CONTA]='Resumo Realizar'!$B54)*(Tabela_padrão__GM_CONTAS_RECEBER_ABERTOS[DATA_VCTO]&gt;='Resumo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4" s="68">
        <f t="array" ref="L54">SUM(IF((Tabela_padrão__GM_CONTAS_RECEBER_ABERTOS[COD_CONTA]='Resumo Realizar'!$B54)*(Tabela_padrão__GM_CONTAS_RECEBER_ABERTOS[DATA_VCTO]&gt;='Resumo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4" s="69"/>
      <c r="N54" s="68">
        <f t="array" ref="N54">SUM(IF((Tabela_padrão__GM_CONTAS_RECEBER_ABERTOS[COD_CONTA]='Resumo Realizar'!$B54)*(Tabela_padrão__GM_CONTAS_RECEBER_ABERTOS[DATA_VCTO]&gt;='Resumo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4" s="68">
        <f t="array" ref="O54">SUM(IF((Tabela_padrão__GM_CONTAS_RECEBER_ABERTOS[COD_CONTA]='Resumo Realizar'!$B54)*(Tabela_padrão__GM_CONTAS_RECEBER_ABERTOS[DATA_VCTO]&gt;='Resumo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4" s="68">
        <f t="array" ref="P54">SUM(IF((Tabela_padrão__GM_CONTAS_RECEBER_ABERTOS[COD_CONTA]='Resumo Realizar'!$B54)*(Tabela_padrão__GM_CONTAS_RECEBER_ABERTOS[DATA_VCTO]&gt;='Resumo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4" s="68">
        <f t="array" ref="Q54">SUM(IF((Tabela_padrão__GM_CONTAS_RECEBER_ABERTOS[COD_CONTA]='Resumo Realizar'!$B54)*(Tabela_padrão__GM_CONTAS_RECEBER_ABERTOS[DATA_VCTO]&gt;='Resumo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4" s="68">
        <f t="array" ref="R54">SUM(IF((Tabela_padrão__GM_CONTAS_RECEBER_ABERTOS[COD_CONTA]='Resumo Realizar'!$B54)*(Tabela_padrão__GM_CONTAS_RECEBER_ABERTOS[DATA_VCTO]&gt;='Resumo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4" s="68">
        <f t="array" ref="S54">SUM(IF((Tabela_padrão__GM_CONTAS_RECEBER_ABERTOS[COD_CONTA]='Resumo Realizar'!$B54)*(Tabela_padrão__GM_CONTAS_RECEBER_ABERTOS[DATA_VCTO]&gt;='Resumo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4" s="69"/>
      <c r="U54" s="68">
        <f t="array" ref="U54">SUM(IF((Tabela_padrão__GM_CONTAS_RECEBER_ABERTOS[COD_CONTA]='Resumo Realizar'!$B54)*(Tabela_padrão__GM_CONTAS_RECEBER_ABERTOS[DATA_VCTO]&gt;='Resumo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4" s="68">
        <f t="array" ref="V54">SUM(IF((Tabela_padrão__GM_CONTAS_RECEBER_ABERTOS[COD_CONTA]='Resumo Realizar'!$B54)*(Tabela_padrão__GM_CONTAS_RECEBER_ABERTOS[DATA_VCTO]&gt;='Resumo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4" s="68">
        <f t="array" ref="W54">SUM(IF((Tabela_padrão__GM_CONTAS_RECEBER_ABERTOS[COD_CONTA]='Resumo Realizar'!$B54)*(Tabela_padrão__GM_CONTAS_RECEBER_ABERTOS[DATA_VCTO]&gt;='Resumo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4" s="68">
        <f t="array" ref="X54">SUM(IF((Tabela_padrão__GM_CONTAS_RECEBER_ABERTOS[COD_CONTA]='Resumo Realizar'!$B54)*(Tabela_padrão__GM_CONTAS_RECEBER_ABERTOS[DATA_VCTO]&gt;='Resumo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4" s="68">
        <f t="array" ref="Y54">SUM(IF((Tabela_padrão__GM_CONTAS_RECEBER_ABERTOS[COD_CONTA]='Resumo Realizar'!$B54)*(Tabela_padrão__GM_CONTAS_RECEBER_ABERTOS[DATA_VCTO]&gt;='Resumo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4" s="68">
        <f t="array" ref="Z54">SUM(IF((Tabela_padrão__GM_CONTAS_RECEBER_ABERTOS[COD_CONTA]='Resumo Realizar'!$B54)*(Tabela_padrão__GM_CONTAS_RECEBER_ABERTOS[DATA_VCTO]&gt;='Resumo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4" s="69"/>
      <c r="AB54" s="68">
        <f t="array" ref="AB54">SUM(IF((Tabela_padrão__GM_CONTAS_RECEBER_ABERTOS[COD_CONTA]='Resumo Realizar'!$B54)*(Tabela_padrão__GM_CONTAS_RECEBER_ABERTOS[DATA_VCTO]&gt;='Resumo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4" s="68">
        <f t="array" ref="AC54">SUM(IF((Tabela_padrão__GM_CONTAS_RECEBER_ABERTOS[COD_CONTA]='Resumo Realizar'!$B54)*(Tabela_padrão__GM_CONTAS_RECEBER_ABERTOS[DATA_VCTO]&gt;='Resumo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4" s="68">
        <f t="array" ref="AD54">SUM(IF((Tabela_padrão__GM_CONTAS_RECEBER_ABERTOS[COD_CONTA]='Resumo Realizar'!$B54)*(Tabela_padrão__GM_CONTAS_RECEBER_ABERTOS[DATA_VCTO]&gt;='Resumo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4" s="68">
        <f t="array" ref="AE54">SUM(IF((Tabela_padrão__GM_CONTAS_RECEBER_ABERTOS[COD_CONTA]='Resumo Realizar'!$B54)*(Tabela_padrão__GM_CONTAS_RECEBER_ABERTOS[DATA_VCTO]&gt;='Resumo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4" s="68">
        <f t="array" ref="AF54">SUM(IF((Tabela_padrão__GM_CONTAS_RECEBER_ABERTOS[COD_CONTA]='Resumo Realizar'!$B54)*(Tabela_padrão__GM_CONTAS_RECEBER_ABERTOS[DATA_VCTO]&gt;='Resumo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4" s="68">
        <f t="array" ref="AG54">SUM(IF((Tabela_padrão__GM_CONTAS_RECEBER_ABERTOS[COD_CONTA]='Resumo Realizar'!$B54)*(Tabela_padrão__GM_CONTAS_RECEBER_ABERTOS[DATA_VCTO]&gt;='Resumo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5" spans="2:33" hidden="1" outlineLevel="1" thickBot="1">
      <c r="B55" s="72">
        <v>11105002</v>
      </c>
      <c r="C55" s="72" t="s">
        <v>369</v>
      </c>
      <c r="D55" s="68">
        <f t="shared" si="36"/>
        <v>0</v>
      </c>
      <c r="E55" s="68">
        <f t="shared" si="36"/>
        <v>0</v>
      </c>
      <c r="F55" s="69"/>
      <c r="G55" s="68">
        <f t="array" ref="G55">SUM(IF((Tabela_padrão__GM_CONTAS_RECEBER_ABERTOS[COD_CONTA]='Resumo Realizar'!$B55)*(Tabela_padrão__GM_CONTAS_RECEBER_ABERTOS[DATA_VCTO]&gt;='Resumo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5" s="68">
        <f t="array" ref="H55">SUM(IF((Tabela_padrão__GM_CONTAS_RECEBER_ABERTOS[COD_CONTA]='Resumo Realizar'!$B55)*(Tabela_padrão__GM_CONTAS_RECEBER_ABERTOS[DATA_VCTO]&gt;='Resumo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5" s="68">
        <f t="array" ref="I55">SUM(IF((Tabela_padrão__GM_CONTAS_RECEBER_ABERTOS[COD_CONTA]='Resumo Realizar'!$B55)*(Tabela_padrão__GM_CONTAS_RECEBER_ABERTOS[DATA_VCTO]&gt;='Resumo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5" s="68">
        <f t="array" ref="J55">SUM(IF((Tabela_padrão__GM_CONTAS_RECEBER_ABERTOS[COD_CONTA]='Resumo Realizar'!$B55)*(Tabela_padrão__GM_CONTAS_RECEBER_ABERTOS[DATA_VCTO]&gt;='Resumo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5" s="68">
        <f t="array" ref="K55">SUM(IF((Tabela_padrão__GM_CONTAS_RECEBER_ABERTOS[COD_CONTA]='Resumo Realizar'!$B55)*(Tabela_padrão__GM_CONTAS_RECEBER_ABERTOS[DATA_VCTO]&gt;='Resumo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5" s="68">
        <f t="array" ref="L55">SUM(IF((Tabela_padrão__GM_CONTAS_RECEBER_ABERTOS[COD_CONTA]='Resumo Realizar'!$B55)*(Tabela_padrão__GM_CONTAS_RECEBER_ABERTOS[DATA_VCTO]&gt;='Resumo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5" s="69"/>
      <c r="N55" s="68">
        <f t="array" ref="N55">SUM(IF((Tabela_padrão__GM_CONTAS_RECEBER_ABERTOS[COD_CONTA]='Resumo Realizar'!$B55)*(Tabela_padrão__GM_CONTAS_RECEBER_ABERTOS[DATA_VCTO]&gt;='Resumo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5" s="68">
        <f t="array" ref="O55">SUM(IF((Tabela_padrão__GM_CONTAS_RECEBER_ABERTOS[COD_CONTA]='Resumo Realizar'!$B55)*(Tabela_padrão__GM_CONTAS_RECEBER_ABERTOS[DATA_VCTO]&gt;='Resumo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5" s="68">
        <f t="array" ref="P55">SUM(IF((Tabela_padrão__GM_CONTAS_RECEBER_ABERTOS[COD_CONTA]='Resumo Realizar'!$B55)*(Tabela_padrão__GM_CONTAS_RECEBER_ABERTOS[DATA_VCTO]&gt;='Resumo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5" s="68">
        <f t="array" ref="Q55">SUM(IF((Tabela_padrão__GM_CONTAS_RECEBER_ABERTOS[COD_CONTA]='Resumo Realizar'!$B55)*(Tabela_padrão__GM_CONTAS_RECEBER_ABERTOS[DATA_VCTO]&gt;='Resumo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5" s="68">
        <f t="array" ref="R55">SUM(IF((Tabela_padrão__GM_CONTAS_RECEBER_ABERTOS[COD_CONTA]='Resumo Realizar'!$B55)*(Tabela_padrão__GM_CONTAS_RECEBER_ABERTOS[DATA_VCTO]&gt;='Resumo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5" s="68">
        <f t="array" ref="S55">SUM(IF((Tabela_padrão__GM_CONTAS_RECEBER_ABERTOS[COD_CONTA]='Resumo Realizar'!$B55)*(Tabela_padrão__GM_CONTAS_RECEBER_ABERTOS[DATA_VCTO]&gt;='Resumo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5" s="69"/>
      <c r="U55" s="68">
        <f t="array" ref="U55">SUM(IF((Tabela_padrão__GM_CONTAS_RECEBER_ABERTOS[COD_CONTA]='Resumo Realizar'!$B55)*(Tabela_padrão__GM_CONTAS_RECEBER_ABERTOS[DATA_VCTO]&gt;='Resumo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5" s="68">
        <f t="array" ref="V55">SUM(IF((Tabela_padrão__GM_CONTAS_RECEBER_ABERTOS[COD_CONTA]='Resumo Realizar'!$B55)*(Tabela_padrão__GM_CONTAS_RECEBER_ABERTOS[DATA_VCTO]&gt;='Resumo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5" s="68">
        <f t="array" ref="W55">SUM(IF((Tabela_padrão__GM_CONTAS_RECEBER_ABERTOS[COD_CONTA]='Resumo Realizar'!$B55)*(Tabela_padrão__GM_CONTAS_RECEBER_ABERTOS[DATA_VCTO]&gt;='Resumo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5" s="68">
        <f t="array" ref="X55">SUM(IF((Tabela_padrão__GM_CONTAS_RECEBER_ABERTOS[COD_CONTA]='Resumo Realizar'!$B55)*(Tabela_padrão__GM_CONTAS_RECEBER_ABERTOS[DATA_VCTO]&gt;='Resumo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5" s="68">
        <f t="array" ref="Y55">SUM(IF((Tabela_padrão__GM_CONTAS_RECEBER_ABERTOS[COD_CONTA]='Resumo Realizar'!$B55)*(Tabela_padrão__GM_CONTAS_RECEBER_ABERTOS[DATA_VCTO]&gt;='Resumo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5" s="68">
        <f t="array" ref="Z55">SUM(IF((Tabela_padrão__GM_CONTAS_RECEBER_ABERTOS[COD_CONTA]='Resumo Realizar'!$B55)*(Tabela_padrão__GM_CONTAS_RECEBER_ABERTOS[DATA_VCTO]&gt;='Resumo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5" s="69"/>
      <c r="AB55" s="68">
        <f t="array" ref="AB55">SUM(IF((Tabela_padrão__GM_CONTAS_RECEBER_ABERTOS[COD_CONTA]='Resumo Realizar'!$B55)*(Tabela_padrão__GM_CONTAS_RECEBER_ABERTOS[DATA_VCTO]&gt;='Resumo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5" s="68">
        <f t="array" ref="AC55">SUM(IF((Tabela_padrão__GM_CONTAS_RECEBER_ABERTOS[COD_CONTA]='Resumo Realizar'!$B55)*(Tabela_padrão__GM_CONTAS_RECEBER_ABERTOS[DATA_VCTO]&gt;='Resumo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5" s="68">
        <f t="array" ref="AD55">SUM(IF((Tabela_padrão__GM_CONTAS_RECEBER_ABERTOS[COD_CONTA]='Resumo Realizar'!$B55)*(Tabela_padrão__GM_CONTAS_RECEBER_ABERTOS[DATA_VCTO]&gt;='Resumo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5" s="68">
        <f t="array" ref="AE55">SUM(IF((Tabela_padrão__GM_CONTAS_RECEBER_ABERTOS[COD_CONTA]='Resumo Realizar'!$B55)*(Tabela_padrão__GM_CONTAS_RECEBER_ABERTOS[DATA_VCTO]&gt;='Resumo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5" s="68">
        <f t="array" ref="AF55">SUM(IF((Tabela_padrão__GM_CONTAS_RECEBER_ABERTOS[COD_CONTA]='Resumo Realizar'!$B55)*(Tabela_padrão__GM_CONTAS_RECEBER_ABERTOS[DATA_VCTO]&gt;='Resumo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5" s="68">
        <f t="array" ref="AG55">SUM(IF((Tabela_padrão__GM_CONTAS_RECEBER_ABERTOS[COD_CONTA]='Resumo Realizar'!$B55)*(Tabela_padrão__GM_CONTAS_RECEBER_ABERTOS[DATA_VCTO]&gt;='Resumo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6" spans="2:33" hidden="1" outlineLevel="1" thickBot="1">
      <c r="B56" s="72">
        <v>11105003</v>
      </c>
      <c r="C56" s="72" t="s">
        <v>370</v>
      </c>
      <c r="D56" s="68">
        <f t="shared" si="36"/>
        <v>0</v>
      </c>
      <c r="E56" s="68">
        <f t="shared" si="36"/>
        <v>0</v>
      </c>
      <c r="F56" s="69"/>
      <c r="G56" s="68">
        <f t="array" ref="G56">SUM(IF((Tabela_padrão__GM_CONTAS_RECEBER_ABERTOS[COD_CONTA]='Resumo Realizar'!$B56)*(Tabela_padrão__GM_CONTAS_RECEBER_ABERTOS[DATA_VCTO]&gt;='Resumo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6" s="68">
        <f t="array" ref="H56">SUM(IF((Tabela_padrão__GM_CONTAS_RECEBER_ABERTOS[COD_CONTA]='Resumo Realizar'!$B56)*(Tabela_padrão__GM_CONTAS_RECEBER_ABERTOS[DATA_VCTO]&gt;='Resumo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6" s="68">
        <f t="array" ref="I56">SUM(IF((Tabela_padrão__GM_CONTAS_RECEBER_ABERTOS[COD_CONTA]='Resumo Realizar'!$B56)*(Tabela_padrão__GM_CONTAS_RECEBER_ABERTOS[DATA_VCTO]&gt;='Resumo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6" s="68">
        <f t="array" ref="J56">SUM(IF((Tabela_padrão__GM_CONTAS_RECEBER_ABERTOS[COD_CONTA]='Resumo Realizar'!$B56)*(Tabela_padrão__GM_CONTAS_RECEBER_ABERTOS[DATA_VCTO]&gt;='Resumo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6" s="68">
        <f t="array" ref="K56">SUM(IF((Tabela_padrão__GM_CONTAS_RECEBER_ABERTOS[COD_CONTA]='Resumo Realizar'!$B56)*(Tabela_padrão__GM_CONTAS_RECEBER_ABERTOS[DATA_VCTO]&gt;='Resumo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6" s="68">
        <f t="array" ref="L56">SUM(IF((Tabela_padrão__GM_CONTAS_RECEBER_ABERTOS[COD_CONTA]='Resumo Realizar'!$B56)*(Tabela_padrão__GM_CONTAS_RECEBER_ABERTOS[DATA_VCTO]&gt;='Resumo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6" s="69"/>
      <c r="N56" s="68">
        <f t="array" ref="N56">SUM(IF((Tabela_padrão__GM_CONTAS_RECEBER_ABERTOS[COD_CONTA]='Resumo Realizar'!$B56)*(Tabela_padrão__GM_CONTAS_RECEBER_ABERTOS[DATA_VCTO]&gt;='Resumo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6" s="68">
        <f t="array" ref="O56">SUM(IF((Tabela_padrão__GM_CONTAS_RECEBER_ABERTOS[COD_CONTA]='Resumo Realizar'!$B56)*(Tabela_padrão__GM_CONTAS_RECEBER_ABERTOS[DATA_VCTO]&gt;='Resumo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6" s="68">
        <f t="array" ref="P56">SUM(IF((Tabela_padrão__GM_CONTAS_RECEBER_ABERTOS[COD_CONTA]='Resumo Realizar'!$B56)*(Tabela_padrão__GM_CONTAS_RECEBER_ABERTOS[DATA_VCTO]&gt;='Resumo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6" s="68">
        <f t="array" ref="Q56">SUM(IF((Tabela_padrão__GM_CONTAS_RECEBER_ABERTOS[COD_CONTA]='Resumo Realizar'!$B56)*(Tabela_padrão__GM_CONTAS_RECEBER_ABERTOS[DATA_VCTO]&gt;='Resumo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6" s="68">
        <f t="array" ref="R56">SUM(IF((Tabela_padrão__GM_CONTAS_RECEBER_ABERTOS[COD_CONTA]='Resumo Realizar'!$B56)*(Tabela_padrão__GM_CONTAS_RECEBER_ABERTOS[DATA_VCTO]&gt;='Resumo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6" s="68">
        <f t="array" ref="S56">SUM(IF((Tabela_padrão__GM_CONTAS_RECEBER_ABERTOS[COD_CONTA]='Resumo Realizar'!$B56)*(Tabela_padrão__GM_CONTAS_RECEBER_ABERTOS[DATA_VCTO]&gt;='Resumo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6" s="69"/>
      <c r="U56" s="68">
        <f t="array" ref="U56">SUM(IF((Tabela_padrão__GM_CONTAS_RECEBER_ABERTOS[COD_CONTA]='Resumo Realizar'!$B56)*(Tabela_padrão__GM_CONTAS_RECEBER_ABERTOS[DATA_VCTO]&gt;='Resumo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6" s="68">
        <f t="array" ref="V56">SUM(IF((Tabela_padrão__GM_CONTAS_RECEBER_ABERTOS[COD_CONTA]='Resumo Realizar'!$B56)*(Tabela_padrão__GM_CONTAS_RECEBER_ABERTOS[DATA_VCTO]&gt;='Resumo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6" s="68">
        <f t="array" ref="W56">SUM(IF((Tabela_padrão__GM_CONTAS_RECEBER_ABERTOS[COD_CONTA]='Resumo Realizar'!$B56)*(Tabela_padrão__GM_CONTAS_RECEBER_ABERTOS[DATA_VCTO]&gt;='Resumo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6" s="68">
        <f t="array" ref="X56">SUM(IF((Tabela_padrão__GM_CONTAS_RECEBER_ABERTOS[COD_CONTA]='Resumo Realizar'!$B56)*(Tabela_padrão__GM_CONTAS_RECEBER_ABERTOS[DATA_VCTO]&gt;='Resumo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6" s="68">
        <f t="array" ref="Y56">SUM(IF((Tabela_padrão__GM_CONTAS_RECEBER_ABERTOS[COD_CONTA]='Resumo Realizar'!$B56)*(Tabela_padrão__GM_CONTAS_RECEBER_ABERTOS[DATA_VCTO]&gt;='Resumo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6" s="68">
        <f t="array" ref="Z56">SUM(IF((Tabela_padrão__GM_CONTAS_RECEBER_ABERTOS[COD_CONTA]='Resumo Realizar'!$B56)*(Tabela_padrão__GM_CONTAS_RECEBER_ABERTOS[DATA_VCTO]&gt;='Resumo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6" s="69"/>
      <c r="AB56" s="68">
        <f t="array" ref="AB56">SUM(IF((Tabela_padrão__GM_CONTAS_RECEBER_ABERTOS[COD_CONTA]='Resumo Realizar'!$B56)*(Tabela_padrão__GM_CONTAS_RECEBER_ABERTOS[DATA_VCTO]&gt;='Resumo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6" s="68">
        <f t="array" ref="AC56">SUM(IF((Tabela_padrão__GM_CONTAS_RECEBER_ABERTOS[COD_CONTA]='Resumo Realizar'!$B56)*(Tabela_padrão__GM_CONTAS_RECEBER_ABERTOS[DATA_VCTO]&gt;='Resumo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6" s="68">
        <f t="array" ref="AD56">SUM(IF((Tabela_padrão__GM_CONTAS_RECEBER_ABERTOS[COD_CONTA]='Resumo Realizar'!$B56)*(Tabela_padrão__GM_CONTAS_RECEBER_ABERTOS[DATA_VCTO]&gt;='Resumo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6" s="68">
        <f t="array" ref="AE56">SUM(IF((Tabela_padrão__GM_CONTAS_RECEBER_ABERTOS[COD_CONTA]='Resumo Realizar'!$B56)*(Tabela_padrão__GM_CONTAS_RECEBER_ABERTOS[DATA_VCTO]&gt;='Resumo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6" s="68">
        <f t="array" ref="AF56">SUM(IF((Tabela_padrão__GM_CONTAS_RECEBER_ABERTOS[COD_CONTA]='Resumo Realizar'!$B56)*(Tabela_padrão__GM_CONTAS_RECEBER_ABERTOS[DATA_VCTO]&gt;='Resumo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6" s="68">
        <f t="array" ref="AG56">SUM(IF((Tabela_padrão__GM_CONTAS_RECEBER_ABERTOS[COD_CONTA]='Resumo Realizar'!$B56)*(Tabela_padrão__GM_CONTAS_RECEBER_ABERTOS[DATA_VCTO]&gt;='Resumo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7" spans="2:33" hidden="1" outlineLevel="1" thickBot="1">
      <c r="B57" s="72">
        <v>11105004</v>
      </c>
      <c r="C57" s="72" t="s">
        <v>371</v>
      </c>
      <c r="D57" s="68">
        <f t="shared" si="36"/>
        <v>0</v>
      </c>
      <c r="E57" s="68">
        <f t="shared" si="36"/>
        <v>0</v>
      </c>
      <c r="F57" s="69"/>
      <c r="G57" s="68">
        <f t="array" ref="G57">SUM(IF((Tabela_padrão__GM_CONTAS_RECEBER_ABERTOS[COD_CONTA]='Resumo Realizar'!$B57)*(Tabela_padrão__GM_CONTAS_RECEBER_ABERTOS[DATA_VCTO]&gt;='Resumo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7" s="68">
        <f t="array" ref="H57">SUM(IF((Tabela_padrão__GM_CONTAS_RECEBER_ABERTOS[COD_CONTA]='Resumo Realizar'!$B57)*(Tabela_padrão__GM_CONTAS_RECEBER_ABERTOS[DATA_VCTO]&gt;='Resumo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7" s="68">
        <f t="array" ref="I57">SUM(IF((Tabela_padrão__GM_CONTAS_RECEBER_ABERTOS[COD_CONTA]='Resumo Realizar'!$B57)*(Tabela_padrão__GM_CONTAS_RECEBER_ABERTOS[DATA_VCTO]&gt;='Resumo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7" s="68">
        <f t="array" ref="J57">SUM(IF((Tabela_padrão__GM_CONTAS_RECEBER_ABERTOS[COD_CONTA]='Resumo Realizar'!$B57)*(Tabela_padrão__GM_CONTAS_RECEBER_ABERTOS[DATA_VCTO]&gt;='Resumo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7" s="68">
        <f t="array" ref="K57">SUM(IF((Tabela_padrão__GM_CONTAS_RECEBER_ABERTOS[COD_CONTA]='Resumo Realizar'!$B57)*(Tabela_padrão__GM_CONTAS_RECEBER_ABERTOS[DATA_VCTO]&gt;='Resumo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7" s="68">
        <f t="array" ref="L57">SUM(IF((Tabela_padrão__GM_CONTAS_RECEBER_ABERTOS[COD_CONTA]='Resumo Realizar'!$B57)*(Tabela_padrão__GM_CONTAS_RECEBER_ABERTOS[DATA_VCTO]&gt;='Resumo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7" s="69"/>
      <c r="N57" s="68">
        <f t="array" ref="N57">SUM(IF((Tabela_padrão__GM_CONTAS_RECEBER_ABERTOS[COD_CONTA]='Resumo Realizar'!$B57)*(Tabela_padrão__GM_CONTAS_RECEBER_ABERTOS[DATA_VCTO]&gt;='Resumo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7" s="68">
        <f t="array" ref="O57">SUM(IF((Tabela_padrão__GM_CONTAS_RECEBER_ABERTOS[COD_CONTA]='Resumo Realizar'!$B57)*(Tabela_padrão__GM_CONTAS_RECEBER_ABERTOS[DATA_VCTO]&gt;='Resumo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7" s="68">
        <f t="array" ref="P57">SUM(IF((Tabela_padrão__GM_CONTAS_RECEBER_ABERTOS[COD_CONTA]='Resumo Realizar'!$B57)*(Tabela_padrão__GM_CONTAS_RECEBER_ABERTOS[DATA_VCTO]&gt;='Resumo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7" s="68">
        <f t="array" ref="Q57">SUM(IF((Tabela_padrão__GM_CONTAS_RECEBER_ABERTOS[COD_CONTA]='Resumo Realizar'!$B57)*(Tabela_padrão__GM_CONTAS_RECEBER_ABERTOS[DATA_VCTO]&gt;='Resumo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7" s="68">
        <f t="array" ref="R57">SUM(IF((Tabela_padrão__GM_CONTAS_RECEBER_ABERTOS[COD_CONTA]='Resumo Realizar'!$B57)*(Tabela_padrão__GM_CONTAS_RECEBER_ABERTOS[DATA_VCTO]&gt;='Resumo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7" s="68">
        <f t="array" ref="S57">SUM(IF((Tabela_padrão__GM_CONTAS_RECEBER_ABERTOS[COD_CONTA]='Resumo Realizar'!$B57)*(Tabela_padrão__GM_CONTAS_RECEBER_ABERTOS[DATA_VCTO]&gt;='Resumo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7" s="69"/>
      <c r="U57" s="68">
        <f t="array" ref="U57">SUM(IF((Tabela_padrão__GM_CONTAS_RECEBER_ABERTOS[COD_CONTA]='Resumo Realizar'!$B57)*(Tabela_padrão__GM_CONTAS_RECEBER_ABERTOS[DATA_VCTO]&gt;='Resumo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7" s="68">
        <f t="array" ref="V57">SUM(IF((Tabela_padrão__GM_CONTAS_RECEBER_ABERTOS[COD_CONTA]='Resumo Realizar'!$B57)*(Tabela_padrão__GM_CONTAS_RECEBER_ABERTOS[DATA_VCTO]&gt;='Resumo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7" s="68">
        <f t="array" ref="W57">SUM(IF((Tabela_padrão__GM_CONTAS_RECEBER_ABERTOS[COD_CONTA]='Resumo Realizar'!$B57)*(Tabela_padrão__GM_CONTAS_RECEBER_ABERTOS[DATA_VCTO]&gt;='Resumo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7" s="68">
        <f t="array" ref="X57">SUM(IF((Tabela_padrão__GM_CONTAS_RECEBER_ABERTOS[COD_CONTA]='Resumo Realizar'!$B57)*(Tabela_padrão__GM_CONTAS_RECEBER_ABERTOS[DATA_VCTO]&gt;='Resumo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7" s="68">
        <f t="array" ref="Y57">SUM(IF((Tabela_padrão__GM_CONTAS_RECEBER_ABERTOS[COD_CONTA]='Resumo Realizar'!$B57)*(Tabela_padrão__GM_CONTAS_RECEBER_ABERTOS[DATA_VCTO]&gt;='Resumo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7" s="68">
        <f t="array" ref="Z57">SUM(IF((Tabela_padrão__GM_CONTAS_RECEBER_ABERTOS[COD_CONTA]='Resumo Realizar'!$B57)*(Tabela_padrão__GM_CONTAS_RECEBER_ABERTOS[DATA_VCTO]&gt;='Resumo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7" s="69"/>
      <c r="AB57" s="68">
        <f t="array" ref="AB57">SUM(IF((Tabela_padrão__GM_CONTAS_RECEBER_ABERTOS[COD_CONTA]='Resumo Realizar'!$B57)*(Tabela_padrão__GM_CONTAS_RECEBER_ABERTOS[DATA_VCTO]&gt;='Resumo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7" s="68">
        <f t="array" ref="AC57">SUM(IF((Tabela_padrão__GM_CONTAS_RECEBER_ABERTOS[COD_CONTA]='Resumo Realizar'!$B57)*(Tabela_padrão__GM_CONTAS_RECEBER_ABERTOS[DATA_VCTO]&gt;='Resumo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7" s="68">
        <f t="array" ref="AD57">SUM(IF((Tabela_padrão__GM_CONTAS_RECEBER_ABERTOS[COD_CONTA]='Resumo Realizar'!$B57)*(Tabela_padrão__GM_CONTAS_RECEBER_ABERTOS[DATA_VCTO]&gt;='Resumo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7" s="68">
        <f t="array" ref="AE57">SUM(IF((Tabela_padrão__GM_CONTAS_RECEBER_ABERTOS[COD_CONTA]='Resumo Realizar'!$B57)*(Tabela_padrão__GM_CONTAS_RECEBER_ABERTOS[DATA_VCTO]&gt;='Resumo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7" s="68">
        <f t="array" ref="AF57">SUM(IF((Tabela_padrão__GM_CONTAS_RECEBER_ABERTOS[COD_CONTA]='Resumo Realizar'!$B57)*(Tabela_padrão__GM_CONTAS_RECEBER_ABERTOS[DATA_VCTO]&gt;='Resumo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7" s="68">
        <f t="array" ref="AG57">SUM(IF((Tabela_padrão__GM_CONTAS_RECEBER_ABERTOS[COD_CONTA]='Resumo Realizar'!$B57)*(Tabela_padrão__GM_CONTAS_RECEBER_ABERTOS[DATA_VCTO]&gt;='Resumo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8" spans="2:33" hidden="1" outlineLevel="1" thickBot="1">
      <c r="B58" s="72">
        <v>11105005</v>
      </c>
      <c r="C58" s="72" t="s">
        <v>372</v>
      </c>
      <c r="D58" s="68">
        <f t="shared" si="36"/>
        <v>0</v>
      </c>
      <c r="E58" s="68">
        <f t="shared" si="36"/>
        <v>0</v>
      </c>
      <c r="F58" s="69"/>
      <c r="G58" s="68">
        <f t="array" ref="G58">SUM(IF((Tabela_padrão__GM_CONTAS_RECEBER_ABERTOS[COD_CONTA]='Resumo Realizar'!$B58)*(Tabela_padrão__GM_CONTAS_RECEBER_ABERTOS[DATA_VCTO]&gt;='Resumo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8" s="68">
        <f t="array" ref="H58">SUM(IF((Tabela_padrão__GM_CONTAS_RECEBER_ABERTOS[COD_CONTA]='Resumo Realizar'!$B58)*(Tabela_padrão__GM_CONTAS_RECEBER_ABERTOS[DATA_VCTO]&gt;='Resumo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8" s="68">
        <f t="array" ref="I58">SUM(IF((Tabela_padrão__GM_CONTAS_RECEBER_ABERTOS[COD_CONTA]='Resumo Realizar'!$B58)*(Tabela_padrão__GM_CONTAS_RECEBER_ABERTOS[DATA_VCTO]&gt;='Resumo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8" s="68">
        <f t="array" ref="J58">SUM(IF((Tabela_padrão__GM_CONTAS_RECEBER_ABERTOS[COD_CONTA]='Resumo Realizar'!$B58)*(Tabela_padrão__GM_CONTAS_RECEBER_ABERTOS[DATA_VCTO]&gt;='Resumo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8" s="68">
        <f t="array" ref="K58">SUM(IF((Tabela_padrão__GM_CONTAS_RECEBER_ABERTOS[COD_CONTA]='Resumo Realizar'!$B58)*(Tabela_padrão__GM_CONTAS_RECEBER_ABERTOS[DATA_VCTO]&gt;='Resumo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8" s="68">
        <f t="array" ref="L58">SUM(IF((Tabela_padrão__GM_CONTAS_RECEBER_ABERTOS[COD_CONTA]='Resumo Realizar'!$B58)*(Tabela_padrão__GM_CONTAS_RECEBER_ABERTOS[DATA_VCTO]&gt;='Resumo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8" s="69"/>
      <c r="N58" s="68">
        <f t="array" ref="N58">SUM(IF((Tabela_padrão__GM_CONTAS_RECEBER_ABERTOS[COD_CONTA]='Resumo Realizar'!$B58)*(Tabela_padrão__GM_CONTAS_RECEBER_ABERTOS[DATA_VCTO]&gt;='Resumo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8" s="68">
        <f t="array" ref="O58">SUM(IF((Tabela_padrão__GM_CONTAS_RECEBER_ABERTOS[COD_CONTA]='Resumo Realizar'!$B58)*(Tabela_padrão__GM_CONTAS_RECEBER_ABERTOS[DATA_VCTO]&gt;='Resumo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8" s="68">
        <f t="array" ref="P58">SUM(IF((Tabela_padrão__GM_CONTAS_RECEBER_ABERTOS[COD_CONTA]='Resumo Realizar'!$B58)*(Tabela_padrão__GM_CONTAS_RECEBER_ABERTOS[DATA_VCTO]&gt;='Resumo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8" s="68">
        <f t="array" ref="Q58">SUM(IF((Tabela_padrão__GM_CONTAS_RECEBER_ABERTOS[COD_CONTA]='Resumo Realizar'!$B58)*(Tabela_padrão__GM_CONTAS_RECEBER_ABERTOS[DATA_VCTO]&gt;='Resumo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8" s="68">
        <f t="array" ref="R58">SUM(IF((Tabela_padrão__GM_CONTAS_RECEBER_ABERTOS[COD_CONTA]='Resumo Realizar'!$B58)*(Tabela_padrão__GM_CONTAS_RECEBER_ABERTOS[DATA_VCTO]&gt;='Resumo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8" s="68">
        <f t="array" ref="S58">SUM(IF((Tabela_padrão__GM_CONTAS_RECEBER_ABERTOS[COD_CONTA]='Resumo Realizar'!$B58)*(Tabela_padrão__GM_CONTAS_RECEBER_ABERTOS[DATA_VCTO]&gt;='Resumo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8" s="69"/>
      <c r="U58" s="68">
        <f t="array" ref="U58">SUM(IF((Tabela_padrão__GM_CONTAS_RECEBER_ABERTOS[COD_CONTA]='Resumo Realizar'!$B58)*(Tabela_padrão__GM_CONTAS_RECEBER_ABERTOS[DATA_VCTO]&gt;='Resumo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8" s="68">
        <f t="array" ref="V58">SUM(IF((Tabela_padrão__GM_CONTAS_RECEBER_ABERTOS[COD_CONTA]='Resumo Realizar'!$B58)*(Tabela_padrão__GM_CONTAS_RECEBER_ABERTOS[DATA_VCTO]&gt;='Resumo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8" s="68">
        <f t="array" ref="W58">SUM(IF((Tabela_padrão__GM_CONTAS_RECEBER_ABERTOS[COD_CONTA]='Resumo Realizar'!$B58)*(Tabela_padrão__GM_CONTAS_RECEBER_ABERTOS[DATA_VCTO]&gt;='Resumo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8" s="68">
        <f t="array" ref="X58">SUM(IF((Tabela_padrão__GM_CONTAS_RECEBER_ABERTOS[COD_CONTA]='Resumo Realizar'!$B58)*(Tabela_padrão__GM_CONTAS_RECEBER_ABERTOS[DATA_VCTO]&gt;='Resumo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8" s="68">
        <f t="array" ref="Y58">SUM(IF((Tabela_padrão__GM_CONTAS_RECEBER_ABERTOS[COD_CONTA]='Resumo Realizar'!$B58)*(Tabela_padrão__GM_CONTAS_RECEBER_ABERTOS[DATA_VCTO]&gt;='Resumo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8" s="68">
        <f t="array" ref="Z58">SUM(IF((Tabela_padrão__GM_CONTAS_RECEBER_ABERTOS[COD_CONTA]='Resumo Realizar'!$B58)*(Tabela_padrão__GM_CONTAS_RECEBER_ABERTOS[DATA_VCTO]&gt;='Resumo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8" s="69"/>
      <c r="AB58" s="68">
        <f t="array" ref="AB58">SUM(IF((Tabela_padrão__GM_CONTAS_RECEBER_ABERTOS[COD_CONTA]='Resumo Realizar'!$B58)*(Tabela_padrão__GM_CONTAS_RECEBER_ABERTOS[DATA_VCTO]&gt;='Resumo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8" s="68">
        <f t="array" ref="AC58">SUM(IF((Tabela_padrão__GM_CONTAS_RECEBER_ABERTOS[COD_CONTA]='Resumo Realizar'!$B58)*(Tabela_padrão__GM_CONTAS_RECEBER_ABERTOS[DATA_VCTO]&gt;='Resumo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8" s="68">
        <f t="array" ref="AD58">SUM(IF((Tabela_padrão__GM_CONTAS_RECEBER_ABERTOS[COD_CONTA]='Resumo Realizar'!$B58)*(Tabela_padrão__GM_CONTAS_RECEBER_ABERTOS[DATA_VCTO]&gt;='Resumo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8" s="68">
        <f t="array" ref="AE58">SUM(IF((Tabela_padrão__GM_CONTAS_RECEBER_ABERTOS[COD_CONTA]='Resumo Realizar'!$B58)*(Tabela_padrão__GM_CONTAS_RECEBER_ABERTOS[DATA_VCTO]&gt;='Resumo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8" s="68">
        <f t="array" ref="AF58">SUM(IF((Tabela_padrão__GM_CONTAS_RECEBER_ABERTOS[COD_CONTA]='Resumo Realizar'!$B58)*(Tabela_padrão__GM_CONTAS_RECEBER_ABERTOS[DATA_VCTO]&gt;='Resumo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8" s="68">
        <f t="array" ref="AG58">SUM(IF((Tabela_padrão__GM_CONTAS_RECEBER_ABERTOS[COD_CONTA]='Resumo Realizar'!$B58)*(Tabela_padrão__GM_CONTAS_RECEBER_ABERTOS[DATA_VCTO]&gt;='Resumo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59" spans="2:33" hidden="1" outlineLevel="1" thickBot="1">
      <c r="B59" s="72">
        <v>11105006</v>
      </c>
      <c r="C59" s="72" t="s">
        <v>373</v>
      </c>
      <c r="D59" s="68">
        <f t="shared" si="36"/>
        <v>0</v>
      </c>
      <c r="E59" s="68">
        <f t="shared" si="36"/>
        <v>0</v>
      </c>
      <c r="F59" s="69"/>
      <c r="G59" s="68">
        <f t="array" ref="G59">SUM(IF((Tabela_padrão__GM_CONTAS_RECEBER_ABERTOS[COD_CONTA]='Resumo Realizar'!$B59)*(Tabela_padrão__GM_CONTAS_RECEBER_ABERTOS[DATA_VCTO]&gt;='Resumo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59" s="68">
        <f t="array" ref="H59">SUM(IF((Tabela_padrão__GM_CONTAS_RECEBER_ABERTOS[COD_CONTA]='Resumo Realizar'!$B59)*(Tabela_padrão__GM_CONTAS_RECEBER_ABERTOS[DATA_VCTO]&gt;='Resumo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59" s="68">
        <f t="array" ref="I59">SUM(IF((Tabela_padrão__GM_CONTAS_RECEBER_ABERTOS[COD_CONTA]='Resumo Realizar'!$B59)*(Tabela_padrão__GM_CONTAS_RECEBER_ABERTOS[DATA_VCTO]&gt;='Resumo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59" s="68">
        <f t="array" ref="J59">SUM(IF((Tabela_padrão__GM_CONTAS_RECEBER_ABERTOS[COD_CONTA]='Resumo Realizar'!$B59)*(Tabela_padrão__GM_CONTAS_RECEBER_ABERTOS[DATA_VCTO]&gt;='Resumo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59" s="68">
        <f t="array" ref="K59">SUM(IF((Tabela_padrão__GM_CONTAS_RECEBER_ABERTOS[COD_CONTA]='Resumo Realizar'!$B59)*(Tabela_padrão__GM_CONTAS_RECEBER_ABERTOS[DATA_VCTO]&gt;='Resumo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59" s="68">
        <f t="array" ref="L59">SUM(IF((Tabela_padrão__GM_CONTAS_RECEBER_ABERTOS[COD_CONTA]='Resumo Realizar'!$B59)*(Tabela_padrão__GM_CONTAS_RECEBER_ABERTOS[DATA_VCTO]&gt;='Resumo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59" s="69"/>
      <c r="N59" s="68">
        <f t="array" ref="N59">SUM(IF((Tabela_padrão__GM_CONTAS_RECEBER_ABERTOS[COD_CONTA]='Resumo Realizar'!$B59)*(Tabela_padrão__GM_CONTAS_RECEBER_ABERTOS[DATA_VCTO]&gt;='Resumo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59" s="68">
        <f t="array" ref="O59">SUM(IF((Tabela_padrão__GM_CONTAS_RECEBER_ABERTOS[COD_CONTA]='Resumo Realizar'!$B59)*(Tabela_padrão__GM_CONTAS_RECEBER_ABERTOS[DATA_VCTO]&gt;='Resumo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59" s="68">
        <f t="array" ref="P59">SUM(IF((Tabela_padrão__GM_CONTAS_RECEBER_ABERTOS[COD_CONTA]='Resumo Realizar'!$B59)*(Tabela_padrão__GM_CONTAS_RECEBER_ABERTOS[DATA_VCTO]&gt;='Resumo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59" s="68">
        <f t="array" ref="Q59">SUM(IF((Tabela_padrão__GM_CONTAS_RECEBER_ABERTOS[COD_CONTA]='Resumo Realizar'!$B59)*(Tabela_padrão__GM_CONTAS_RECEBER_ABERTOS[DATA_VCTO]&gt;='Resumo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59" s="68">
        <f t="array" ref="R59">SUM(IF((Tabela_padrão__GM_CONTAS_RECEBER_ABERTOS[COD_CONTA]='Resumo Realizar'!$B59)*(Tabela_padrão__GM_CONTAS_RECEBER_ABERTOS[DATA_VCTO]&gt;='Resumo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59" s="68">
        <f t="array" ref="S59">SUM(IF((Tabela_padrão__GM_CONTAS_RECEBER_ABERTOS[COD_CONTA]='Resumo Realizar'!$B59)*(Tabela_padrão__GM_CONTAS_RECEBER_ABERTOS[DATA_VCTO]&gt;='Resumo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59" s="69"/>
      <c r="U59" s="68">
        <f t="array" ref="U59">SUM(IF((Tabela_padrão__GM_CONTAS_RECEBER_ABERTOS[COD_CONTA]='Resumo Realizar'!$B59)*(Tabela_padrão__GM_CONTAS_RECEBER_ABERTOS[DATA_VCTO]&gt;='Resumo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59" s="68">
        <f t="array" ref="V59">SUM(IF((Tabela_padrão__GM_CONTAS_RECEBER_ABERTOS[COD_CONTA]='Resumo Realizar'!$B59)*(Tabela_padrão__GM_CONTAS_RECEBER_ABERTOS[DATA_VCTO]&gt;='Resumo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59" s="68">
        <f t="array" ref="W59">SUM(IF((Tabela_padrão__GM_CONTAS_RECEBER_ABERTOS[COD_CONTA]='Resumo Realizar'!$B59)*(Tabela_padrão__GM_CONTAS_RECEBER_ABERTOS[DATA_VCTO]&gt;='Resumo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59" s="68">
        <f t="array" ref="X59">SUM(IF((Tabela_padrão__GM_CONTAS_RECEBER_ABERTOS[COD_CONTA]='Resumo Realizar'!$B59)*(Tabela_padrão__GM_CONTAS_RECEBER_ABERTOS[DATA_VCTO]&gt;='Resumo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59" s="68">
        <f t="array" ref="Y59">SUM(IF((Tabela_padrão__GM_CONTAS_RECEBER_ABERTOS[COD_CONTA]='Resumo Realizar'!$B59)*(Tabela_padrão__GM_CONTAS_RECEBER_ABERTOS[DATA_VCTO]&gt;='Resumo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59" s="68">
        <f t="array" ref="Z59">SUM(IF((Tabela_padrão__GM_CONTAS_RECEBER_ABERTOS[COD_CONTA]='Resumo Realizar'!$B59)*(Tabela_padrão__GM_CONTAS_RECEBER_ABERTOS[DATA_VCTO]&gt;='Resumo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59" s="69"/>
      <c r="AB59" s="68">
        <f t="array" ref="AB59">SUM(IF((Tabela_padrão__GM_CONTAS_RECEBER_ABERTOS[COD_CONTA]='Resumo Realizar'!$B59)*(Tabela_padrão__GM_CONTAS_RECEBER_ABERTOS[DATA_VCTO]&gt;='Resumo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59" s="68">
        <f t="array" ref="AC59">SUM(IF((Tabela_padrão__GM_CONTAS_RECEBER_ABERTOS[COD_CONTA]='Resumo Realizar'!$B59)*(Tabela_padrão__GM_CONTAS_RECEBER_ABERTOS[DATA_VCTO]&gt;='Resumo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59" s="68">
        <f t="array" ref="AD59">SUM(IF((Tabela_padrão__GM_CONTAS_RECEBER_ABERTOS[COD_CONTA]='Resumo Realizar'!$B59)*(Tabela_padrão__GM_CONTAS_RECEBER_ABERTOS[DATA_VCTO]&gt;='Resumo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59" s="68">
        <f t="array" ref="AE59">SUM(IF((Tabela_padrão__GM_CONTAS_RECEBER_ABERTOS[COD_CONTA]='Resumo Realizar'!$B59)*(Tabela_padrão__GM_CONTAS_RECEBER_ABERTOS[DATA_VCTO]&gt;='Resumo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59" s="68">
        <f t="array" ref="AF59">SUM(IF((Tabela_padrão__GM_CONTAS_RECEBER_ABERTOS[COD_CONTA]='Resumo Realizar'!$B59)*(Tabela_padrão__GM_CONTAS_RECEBER_ABERTOS[DATA_VCTO]&gt;='Resumo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59" s="68">
        <f t="array" ref="AG59">SUM(IF((Tabela_padrão__GM_CONTAS_RECEBER_ABERTOS[COD_CONTA]='Resumo Realizar'!$B59)*(Tabela_padrão__GM_CONTAS_RECEBER_ABERTOS[DATA_VCTO]&gt;='Resumo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0" spans="2:33" hidden="1" outlineLevel="1" thickBot="1">
      <c r="B60" s="72">
        <v>11105007</v>
      </c>
      <c r="C60" s="72" t="s">
        <v>374</v>
      </c>
      <c r="D60" s="68">
        <f t="shared" si="36"/>
        <v>0</v>
      </c>
      <c r="E60" s="68">
        <f t="shared" si="36"/>
        <v>0</v>
      </c>
      <c r="F60" s="69"/>
      <c r="G60" s="68">
        <f t="array" ref="G60">SUM(IF((Tabela_padrão__GM_CONTAS_RECEBER_ABERTOS[COD_CONTA]='Resumo Realizar'!$B60)*(Tabela_padrão__GM_CONTAS_RECEBER_ABERTOS[DATA_VCTO]&gt;='Resumo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60" s="68">
        <f t="array" ref="H60">SUM(IF((Tabela_padrão__GM_CONTAS_RECEBER_ABERTOS[COD_CONTA]='Resumo Realizar'!$B60)*(Tabela_padrão__GM_CONTAS_RECEBER_ABERTOS[DATA_VCTO]&gt;='Resumo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60" s="68">
        <f t="array" ref="I60">SUM(IF((Tabela_padrão__GM_CONTAS_RECEBER_ABERTOS[COD_CONTA]='Resumo Realizar'!$B60)*(Tabela_padrão__GM_CONTAS_RECEBER_ABERTOS[DATA_VCTO]&gt;='Resumo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60" s="68">
        <f t="array" ref="J60">SUM(IF((Tabela_padrão__GM_CONTAS_RECEBER_ABERTOS[COD_CONTA]='Resumo Realizar'!$B60)*(Tabela_padrão__GM_CONTAS_RECEBER_ABERTOS[DATA_VCTO]&gt;='Resumo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60" s="68">
        <f t="array" ref="K60">SUM(IF((Tabela_padrão__GM_CONTAS_RECEBER_ABERTOS[COD_CONTA]='Resumo Realizar'!$B60)*(Tabela_padrão__GM_CONTAS_RECEBER_ABERTOS[DATA_VCTO]&gt;='Resumo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60" s="68">
        <f t="array" ref="L60">SUM(IF((Tabela_padrão__GM_CONTAS_RECEBER_ABERTOS[COD_CONTA]='Resumo Realizar'!$B60)*(Tabela_padrão__GM_CONTAS_RECEBER_ABERTOS[DATA_VCTO]&gt;='Resumo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60" s="69"/>
      <c r="N60" s="68">
        <f t="array" ref="N60">SUM(IF((Tabela_padrão__GM_CONTAS_RECEBER_ABERTOS[COD_CONTA]='Resumo Realizar'!$B60)*(Tabela_padrão__GM_CONTAS_RECEBER_ABERTOS[DATA_VCTO]&gt;='Resumo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60" s="68">
        <f t="array" ref="O60">SUM(IF((Tabela_padrão__GM_CONTAS_RECEBER_ABERTOS[COD_CONTA]='Resumo Realizar'!$B60)*(Tabela_padrão__GM_CONTAS_RECEBER_ABERTOS[DATA_VCTO]&gt;='Resumo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60" s="68">
        <f t="array" ref="P60">SUM(IF((Tabela_padrão__GM_CONTAS_RECEBER_ABERTOS[COD_CONTA]='Resumo Realizar'!$B60)*(Tabela_padrão__GM_CONTAS_RECEBER_ABERTOS[DATA_VCTO]&gt;='Resumo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60" s="68">
        <f t="array" ref="Q60">SUM(IF((Tabela_padrão__GM_CONTAS_RECEBER_ABERTOS[COD_CONTA]='Resumo Realizar'!$B60)*(Tabela_padrão__GM_CONTAS_RECEBER_ABERTOS[DATA_VCTO]&gt;='Resumo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60" s="68">
        <f t="array" ref="R60">SUM(IF((Tabela_padrão__GM_CONTAS_RECEBER_ABERTOS[COD_CONTA]='Resumo Realizar'!$B60)*(Tabela_padrão__GM_CONTAS_RECEBER_ABERTOS[DATA_VCTO]&gt;='Resumo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60" s="68">
        <f t="array" ref="S60">SUM(IF((Tabela_padrão__GM_CONTAS_RECEBER_ABERTOS[COD_CONTA]='Resumo Realizar'!$B60)*(Tabela_padrão__GM_CONTAS_RECEBER_ABERTOS[DATA_VCTO]&gt;='Resumo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60" s="69"/>
      <c r="U60" s="68">
        <f t="array" ref="U60">SUM(IF((Tabela_padrão__GM_CONTAS_RECEBER_ABERTOS[COD_CONTA]='Resumo Realizar'!$B60)*(Tabela_padrão__GM_CONTAS_RECEBER_ABERTOS[DATA_VCTO]&gt;='Resumo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60" s="68">
        <f t="array" ref="V60">SUM(IF((Tabela_padrão__GM_CONTAS_RECEBER_ABERTOS[COD_CONTA]='Resumo Realizar'!$B60)*(Tabela_padrão__GM_CONTAS_RECEBER_ABERTOS[DATA_VCTO]&gt;='Resumo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60" s="68">
        <f t="array" ref="W60">SUM(IF((Tabela_padrão__GM_CONTAS_RECEBER_ABERTOS[COD_CONTA]='Resumo Realizar'!$B60)*(Tabela_padrão__GM_CONTAS_RECEBER_ABERTOS[DATA_VCTO]&gt;='Resumo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60" s="68">
        <f t="array" ref="X60">SUM(IF((Tabela_padrão__GM_CONTAS_RECEBER_ABERTOS[COD_CONTA]='Resumo Realizar'!$B60)*(Tabela_padrão__GM_CONTAS_RECEBER_ABERTOS[DATA_VCTO]&gt;='Resumo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60" s="68">
        <f t="array" ref="Y60">SUM(IF((Tabela_padrão__GM_CONTAS_RECEBER_ABERTOS[COD_CONTA]='Resumo Realizar'!$B60)*(Tabela_padrão__GM_CONTAS_RECEBER_ABERTOS[DATA_VCTO]&gt;='Resumo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60" s="68">
        <f t="array" ref="Z60">SUM(IF((Tabela_padrão__GM_CONTAS_RECEBER_ABERTOS[COD_CONTA]='Resumo Realizar'!$B60)*(Tabela_padrão__GM_CONTAS_RECEBER_ABERTOS[DATA_VCTO]&gt;='Resumo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60" s="69"/>
      <c r="AB60" s="68">
        <f t="array" ref="AB60">SUM(IF((Tabela_padrão__GM_CONTAS_RECEBER_ABERTOS[COD_CONTA]='Resumo Realizar'!$B60)*(Tabela_padrão__GM_CONTAS_RECEBER_ABERTOS[DATA_VCTO]&gt;='Resumo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60" s="68">
        <f t="array" ref="AC60">SUM(IF((Tabela_padrão__GM_CONTAS_RECEBER_ABERTOS[COD_CONTA]='Resumo Realizar'!$B60)*(Tabela_padrão__GM_CONTAS_RECEBER_ABERTOS[DATA_VCTO]&gt;='Resumo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60" s="68">
        <f t="array" ref="AD60">SUM(IF((Tabela_padrão__GM_CONTAS_RECEBER_ABERTOS[COD_CONTA]='Resumo Realizar'!$B60)*(Tabela_padrão__GM_CONTAS_RECEBER_ABERTOS[DATA_VCTO]&gt;='Resumo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60" s="68">
        <f t="array" ref="AE60">SUM(IF((Tabela_padrão__GM_CONTAS_RECEBER_ABERTOS[COD_CONTA]='Resumo Realizar'!$B60)*(Tabela_padrão__GM_CONTAS_RECEBER_ABERTOS[DATA_VCTO]&gt;='Resumo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60" s="68">
        <f t="array" ref="AF60">SUM(IF((Tabela_padrão__GM_CONTAS_RECEBER_ABERTOS[COD_CONTA]='Resumo Realizar'!$B60)*(Tabela_padrão__GM_CONTAS_RECEBER_ABERTOS[DATA_VCTO]&gt;='Resumo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60" s="68">
        <f t="array" ref="AG60">SUM(IF((Tabela_padrão__GM_CONTAS_RECEBER_ABERTOS[COD_CONTA]='Resumo Realizar'!$B60)*(Tabela_padrão__GM_CONTAS_RECEBER_ABERTOS[DATA_VCTO]&gt;='Resumo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61" spans="2:33" collapsed="1" thickBot="1">
      <c r="B61" s="73"/>
      <c r="C61" s="73"/>
      <c r="D61" s="68"/>
      <c r="E61" s="68"/>
      <c r="F61" s="69"/>
      <c r="G61" s="68"/>
      <c r="H61" s="68"/>
      <c r="I61" s="68"/>
      <c r="J61" s="68"/>
      <c r="K61" s="68"/>
      <c r="L61" s="68"/>
      <c r="M61" s="69"/>
      <c r="N61" s="68"/>
      <c r="O61" s="68"/>
      <c r="P61" s="68"/>
      <c r="Q61" s="68"/>
      <c r="R61" s="68"/>
      <c r="S61" s="68"/>
      <c r="T61" s="69"/>
      <c r="U61" s="68"/>
      <c r="V61" s="68"/>
      <c r="W61" s="68"/>
      <c r="X61" s="68"/>
      <c r="Y61" s="68"/>
      <c r="Z61" s="68"/>
      <c r="AA61" s="69"/>
      <c r="AB61" s="68"/>
      <c r="AC61" s="68"/>
      <c r="AD61" s="68"/>
      <c r="AE61" s="68"/>
      <c r="AF61" s="68"/>
      <c r="AG61" s="74"/>
    </row>
    <row r="62" spans="2:33" thickBot="1">
      <c r="B62" s="60" t="s">
        <v>41</v>
      </c>
      <c r="C62" s="60"/>
      <c r="D62" s="61">
        <f>D63+D86+D98+D113+D168+D138</f>
        <v>-14445.05811</v>
      </c>
      <c r="E62" s="61">
        <f>E63+E86+E98+E113+E168+E138</f>
        <v>-7276.9570600000006</v>
      </c>
      <c r="F62" s="62"/>
      <c r="G62" s="61">
        <f>G63+G86+G98+G113+G168+G138</f>
        <v>0</v>
      </c>
      <c r="H62" s="61">
        <f t="shared" ref="H62:AG62" si="37">H63+H86+H98+H113+H168+H138</f>
        <v>-37.918470000000006</v>
      </c>
      <c r="I62" s="61">
        <f t="shared" si="37"/>
        <v>-9762.2493799999993</v>
      </c>
      <c r="J62" s="61">
        <f t="shared" si="37"/>
        <v>-3143.22226</v>
      </c>
      <c r="K62" s="61">
        <f t="shared" si="37"/>
        <v>0</v>
      </c>
      <c r="L62" s="61">
        <f t="shared" si="37"/>
        <v>-1289.2464199999999</v>
      </c>
      <c r="M62" s="62"/>
      <c r="N62" s="61">
        <f t="shared" si="37"/>
        <v>0</v>
      </c>
      <c r="O62" s="61">
        <f t="shared" si="37"/>
        <v>-2775.3170699999996</v>
      </c>
      <c r="P62" s="61">
        <f t="shared" si="37"/>
        <v>0</v>
      </c>
      <c r="Q62" s="61">
        <f t="shared" si="37"/>
        <v>-7.8264199999999997</v>
      </c>
      <c r="R62" s="61">
        <f t="shared" si="37"/>
        <v>0</v>
      </c>
      <c r="S62" s="61">
        <f t="shared" si="37"/>
        <v>-7.8264199999999997</v>
      </c>
      <c r="T62" s="62"/>
      <c r="U62" s="61">
        <f t="shared" si="37"/>
        <v>0</v>
      </c>
      <c r="V62" s="61">
        <f t="shared" si="37"/>
        <v>-5.84</v>
      </c>
      <c r="W62" s="61">
        <f t="shared" si="37"/>
        <v>-2506</v>
      </c>
      <c r="X62" s="61">
        <f t="shared" si="37"/>
        <v>-5.84</v>
      </c>
      <c r="Y62" s="61">
        <f t="shared" si="37"/>
        <v>-2176.8087300000002</v>
      </c>
      <c r="Z62" s="61">
        <f t="shared" si="37"/>
        <v>-3.92</v>
      </c>
      <c r="AA62" s="62"/>
      <c r="AB62" s="61">
        <f t="shared" si="37"/>
        <v>0</v>
      </c>
      <c r="AC62" s="61">
        <f t="shared" si="37"/>
        <v>0</v>
      </c>
      <c r="AD62" s="61">
        <f t="shared" si="37"/>
        <v>0</v>
      </c>
      <c r="AE62" s="61">
        <f t="shared" si="37"/>
        <v>0</v>
      </c>
      <c r="AF62" s="61">
        <f t="shared" si="37"/>
        <v>0</v>
      </c>
      <c r="AG62" s="61">
        <f t="shared" si="37"/>
        <v>0</v>
      </c>
    </row>
    <row r="63" spans="2:33" s="63" customFormat="1" thickBot="1">
      <c r="B63" s="103">
        <v>13101</v>
      </c>
      <c r="C63" s="103" t="s">
        <v>42</v>
      </c>
      <c r="D63" s="104">
        <f>SUM(D64:D85)</f>
        <v>-14445.05811</v>
      </c>
      <c r="E63" s="104">
        <f>SUM(E64:E85)</f>
        <v>-6679.9497000000001</v>
      </c>
      <c r="F63" s="105"/>
      <c r="G63" s="104">
        <f>SUM(G64:G85)</f>
        <v>0</v>
      </c>
      <c r="H63" s="104">
        <f t="shared" ref="H63:AG63" si="38">SUM(H64:H85)</f>
        <v>0</v>
      </c>
      <c r="I63" s="104">
        <f t="shared" si="38"/>
        <v>-9762.2493799999993</v>
      </c>
      <c r="J63" s="104">
        <f t="shared" si="38"/>
        <v>-3116</v>
      </c>
      <c r="K63" s="104">
        <f t="shared" si="38"/>
        <v>0</v>
      </c>
      <c r="L63" s="104">
        <f t="shared" si="38"/>
        <v>-1266.68</v>
      </c>
      <c r="M63" s="105"/>
      <c r="N63" s="104">
        <f t="shared" si="38"/>
        <v>0</v>
      </c>
      <c r="O63" s="104">
        <f t="shared" si="38"/>
        <v>-2297.2696999999998</v>
      </c>
      <c r="P63" s="104">
        <f t="shared" si="38"/>
        <v>0</v>
      </c>
      <c r="Q63" s="104">
        <f t="shared" si="38"/>
        <v>0</v>
      </c>
      <c r="R63" s="104">
        <f t="shared" si="38"/>
        <v>0</v>
      </c>
      <c r="S63" s="104">
        <f t="shared" si="38"/>
        <v>0</v>
      </c>
      <c r="T63" s="105"/>
      <c r="U63" s="104">
        <f t="shared" si="38"/>
        <v>0</v>
      </c>
      <c r="V63" s="104">
        <f t="shared" si="38"/>
        <v>0</v>
      </c>
      <c r="W63" s="104">
        <f t="shared" si="38"/>
        <v>-2506</v>
      </c>
      <c r="X63" s="104">
        <f t="shared" si="38"/>
        <v>0</v>
      </c>
      <c r="Y63" s="104">
        <f t="shared" si="38"/>
        <v>-2176.8087300000002</v>
      </c>
      <c r="Z63" s="104">
        <f t="shared" si="38"/>
        <v>0</v>
      </c>
      <c r="AA63" s="105"/>
      <c r="AB63" s="104">
        <f t="shared" si="38"/>
        <v>0</v>
      </c>
      <c r="AC63" s="104">
        <f t="shared" si="38"/>
        <v>0</v>
      </c>
      <c r="AD63" s="104">
        <f t="shared" si="38"/>
        <v>0</v>
      </c>
      <c r="AE63" s="104">
        <f t="shared" si="38"/>
        <v>0</v>
      </c>
      <c r="AF63" s="104">
        <f t="shared" si="38"/>
        <v>0</v>
      </c>
      <c r="AG63" s="104">
        <f t="shared" si="38"/>
        <v>0</v>
      </c>
    </row>
    <row r="64" spans="2:33" hidden="1" outlineLevel="1" thickBot="1">
      <c r="B64" s="112">
        <v>13101001</v>
      </c>
      <c r="C64" s="112" t="s">
        <v>158</v>
      </c>
      <c r="D64" s="107">
        <f t="shared" ref="D64:D85" si="39">G64+I64+K64+N64+P64+R64+U64+W64+Y64+AB64+AD64+AF64</f>
        <v>-14445.05811</v>
      </c>
      <c r="E64" s="107">
        <f t="shared" ref="E64:E85" si="40">H64+J64+L64+O64+Q64+S64+V64+X64+Z64+AC64+AE64+AG64</f>
        <v>-5041.5342499999997</v>
      </c>
      <c r="F64" s="108"/>
      <c r="G64" s="108">
        <f t="array" ref="G64">SUM(IF((Tabela_padrão__GM_CONTAS_PAGAR_ABERTOS[COD_CONTA]='Resumo Realizar'!$B64)*(Tabela_padrão__GM_CONTAS_PAGAR_ABERTOS[DATA_VCTO]&gt;='Resumo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4" s="108">
        <f t="array" ref="H64">SUM(IF((Tabela_padrão__GM_CONTAS_PAGAR_ABERTOS[COD_CONTA]='Resumo Realizar'!$B64)*(Tabela_padrão__GM_CONTAS_PAGAR_ABERTOS[DATA_VCTO]&gt;='Resumo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4" s="108">
        <f t="array" ref="I64">SUM(IF((Tabela_padrão__GM_CONTAS_PAGAR_ABERTOS[COD_CONTA]='Resumo Realizar'!$B64)*(Tabela_padrão__GM_CONTAS_PAGAR_ABERTOS[DATA_VCTO]&gt;='Resumo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-9762.2493799999993</v>
      </c>
      <c r="J64" s="108">
        <f t="array" ref="J64">SUM(IF((Tabela_padrão__GM_CONTAS_PAGAR_ABERTOS[COD_CONTA]='Resumo Realizar'!$B64)*(Tabela_padrão__GM_CONTAS_PAGAR_ABERTOS[DATA_VCTO]&gt;='Resumo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-3116</v>
      </c>
      <c r="K64" s="108">
        <f t="array" ref="K64">SUM(IF((Tabela_padrão__GM_CONTAS_PAGAR_ABERTOS[COD_CONTA]='Resumo Realizar'!$B64)*(Tabela_padrão__GM_CONTAS_PAGAR_ABERTOS[DATA_VCTO]&gt;='Resumo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4" s="108">
        <f t="array" ref="L64">SUM(IF((Tabela_padrão__GM_CONTAS_PAGAR_ABERTOS[COD_CONTA]='Resumo Realizar'!$B64)*(Tabela_padrão__GM_CONTAS_PAGAR_ABERTOS[DATA_VCTO]&gt;='Resumo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4" s="108"/>
      <c r="N64" s="108">
        <f t="array" ref="N64">SUM(IF((Tabela_padrão__GM_CONTAS_PAGAR_ABERTOS[COD_CONTA]='Resumo Realizar'!$B64)*(Tabela_padrão__GM_CONTAS_PAGAR_ABERTOS[DATA_VCTO]&gt;='Resumo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4" s="108">
        <f t="array" ref="O64">SUM(IF((Tabela_padrão__GM_CONTAS_PAGAR_ABERTOS[COD_CONTA]='Resumo Realizar'!$B64)*(Tabela_padrão__GM_CONTAS_PAGAR_ABERTOS[DATA_VCTO]&gt;='Resumo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-1925.5342499999999</v>
      </c>
      <c r="P64" s="108">
        <f t="array" ref="P64">SUM(IF((Tabela_padrão__GM_CONTAS_PAGAR_ABERTOS[COD_CONTA]='Resumo Realizar'!$B64)*(Tabela_padrão__GM_CONTAS_PAGAR_ABERTOS[DATA_VCTO]&gt;='Resumo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4" s="108">
        <f t="array" ref="Q64">SUM(IF((Tabela_padrão__GM_CONTAS_PAGAR_ABERTOS[COD_CONTA]='Resumo Realizar'!$B64)*(Tabela_padrão__GM_CONTAS_PAGAR_ABERTOS[DATA_VCTO]&gt;='Resumo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4" s="108">
        <f t="array" ref="R64">SUM(IF((Tabela_padrão__GM_CONTAS_PAGAR_ABERTOS[COD_CONTA]='Resumo Realizar'!$B64)*(Tabela_padrão__GM_CONTAS_PAGAR_ABERTOS[DATA_VCTO]&gt;='Resumo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4" s="108">
        <f t="array" ref="S64">SUM(IF((Tabela_padrão__GM_CONTAS_PAGAR_ABERTOS[COD_CONTA]='Resumo Realizar'!$B64)*(Tabela_padrão__GM_CONTAS_PAGAR_ABERTOS[DATA_VCTO]&gt;='Resumo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4" s="108"/>
      <c r="U64" s="108">
        <f t="array" ref="U64">SUM(IF((Tabela_padrão__GM_CONTAS_PAGAR_ABERTOS[COD_CONTA]='Resumo Realizar'!$B64)*(Tabela_padrão__GM_CONTAS_PAGAR_ABERTOS[DATA_VCTO]&gt;='Resumo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4" s="108">
        <f t="array" ref="V64">SUM(IF((Tabela_padrão__GM_CONTAS_PAGAR_ABERTOS[COD_CONTA]='Resumo Realizar'!$B64)*(Tabela_padrão__GM_CONTAS_PAGAR_ABERTOS[DATA_VCTO]&gt;='Resumo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4" s="108">
        <f t="array" ref="W64">SUM(IF((Tabela_padrão__GM_CONTAS_PAGAR_ABERTOS[COD_CONTA]='Resumo Realizar'!$B64)*(Tabela_padrão__GM_CONTAS_PAGAR_ABERTOS[DATA_VCTO]&gt;='Resumo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-2506</v>
      </c>
      <c r="X64" s="108">
        <f t="array" ref="X64">SUM(IF((Tabela_padrão__GM_CONTAS_PAGAR_ABERTOS[COD_CONTA]='Resumo Realizar'!$B64)*(Tabela_padrão__GM_CONTAS_PAGAR_ABERTOS[DATA_VCTO]&gt;='Resumo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4" s="108">
        <f t="array" ref="Y64">SUM(IF((Tabela_padrão__GM_CONTAS_PAGAR_ABERTOS[COD_CONTA]='Resumo Realizar'!$B64)*(Tabela_padrão__GM_CONTAS_PAGAR_ABERTOS[DATA_VCTO]&gt;='Resumo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-2176.8087300000002</v>
      </c>
      <c r="Z64" s="108">
        <f t="array" ref="Z64">SUM(IF((Tabela_padrão__GM_CONTAS_PAGAR_ABERTOS[COD_CONTA]='Resumo Realizar'!$B64)*(Tabela_padrão__GM_CONTAS_PAGAR_ABERTOS[DATA_VCTO]&gt;='Resumo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4" s="108"/>
      <c r="AB64" s="108">
        <f t="array" ref="AB64">SUM(IF((Tabela_padrão__GM_CONTAS_PAGAR_ABERTOS[COD_CONTA]='Resumo Realizar'!$B64)*(Tabela_padrão__GM_CONTAS_PAGAR_ABERTOS[DATA_VCTO]&gt;='Resumo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4" s="108">
        <f t="array" ref="AC64">SUM(IF((Tabela_padrão__GM_CONTAS_PAGAR_ABERTOS[COD_CONTA]='Resumo Realizar'!$B64)*(Tabela_padrão__GM_CONTAS_PAGAR_ABERTOS[DATA_VCTO]&gt;='Resumo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4" s="108">
        <f t="array" ref="AD64">SUM(IF((Tabela_padrão__GM_CONTAS_PAGAR_ABERTOS[COD_CONTA]='Resumo Realizar'!$B64)*(Tabela_padrão__GM_CONTAS_PAGAR_ABERTOS[DATA_VCTO]&gt;='Resumo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4" s="108">
        <f t="array" ref="AE64">SUM(IF((Tabela_padrão__GM_CONTAS_PAGAR_ABERTOS[COD_CONTA]='Resumo Realizar'!$B64)*(Tabela_padrão__GM_CONTAS_PAGAR_ABERTOS[DATA_VCTO]&gt;='Resumo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4" s="108">
        <f t="array" ref="AF64">SUM(IF((Tabela_padrão__GM_CONTAS_PAGAR_ABERTOS[COD_CONTA]='Resumo Realizar'!$B64)*(Tabela_padrão__GM_CONTAS_PAGAR_ABERTOS[DATA_VCTO]&gt;='Resumo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4" s="108">
        <f t="array" ref="AG64">SUM(IF((Tabela_padrão__GM_CONTAS_PAGAR_ABERTOS[COD_CONTA]='Resumo Realizar'!$B64)*(Tabela_padrão__GM_CONTAS_PAGAR_ABERTOS[DATA_VCTO]&gt;='Resumo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65" spans="2:33" hidden="1" outlineLevel="1" thickBot="1">
      <c r="B65" s="112">
        <v>13101002</v>
      </c>
      <c r="C65" s="112" t="s">
        <v>159</v>
      </c>
      <c r="D65" s="107">
        <f t="shared" si="39"/>
        <v>0</v>
      </c>
      <c r="E65" s="107">
        <f t="shared" si="40"/>
        <v>0</v>
      </c>
      <c r="F65" s="108"/>
      <c r="G65" s="108">
        <f t="array" ref="G65">SUM(IF((Tabela_padrão__GM_CONTAS_PAGAR_ABERTOS[COD_CONTA]='Resumo Realizar'!$B65)*(Tabela_padrão__GM_CONTAS_PAGAR_ABERTOS[DATA_VCTO]&gt;='Resumo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5" s="108">
        <f t="array" ref="H65">SUM(IF((Tabela_padrão__GM_CONTAS_PAGAR_ABERTOS[COD_CONTA]='Resumo Realizar'!$B65)*(Tabela_padrão__GM_CONTAS_PAGAR_ABERTOS[DATA_VCTO]&gt;='Resumo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5" s="108">
        <f t="array" ref="I65">SUM(IF((Tabela_padrão__GM_CONTAS_PAGAR_ABERTOS[COD_CONTA]='Resumo Realizar'!$B65)*(Tabela_padrão__GM_CONTAS_PAGAR_ABERTOS[DATA_VCTO]&gt;='Resumo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5" s="108">
        <f t="array" ref="J65">SUM(IF((Tabela_padrão__GM_CONTAS_PAGAR_ABERTOS[COD_CONTA]='Resumo Realizar'!$B65)*(Tabela_padrão__GM_CONTAS_PAGAR_ABERTOS[DATA_VCTO]&gt;='Resumo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5" s="108">
        <f t="array" ref="K65">SUM(IF((Tabela_padrão__GM_CONTAS_PAGAR_ABERTOS[COD_CONTA]='Resumo Realizar'!$B65)*(Tabela_padrão__GM_CONTAS_PAGAR_ABERTOS[DATA_VCTO]&gt;='Resumo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5" s="108">
        <f t="array" ref="L65">SUM(IF((Tabela_padrão__GM_CONTAS_PAGAR_ABERTOS[COD_CONTA]='Resumo Realizar'!$B65)*(Tabela_padrão__GM_CONTAS_PAGAR_ABERTOS[DATA_VCTO]&gt;='Resumo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5" s="108"/>
      <c r="N65" s="108">
        <f t="array" ref="N65">SUM(IF((Tabela_padrão__GM_CONTAS_PAGAR_ABERTOS[COD_CONTA]='Resumo Realizar'!$B65)*(Tabela_padrão__GM_CONTAS_PAGAR_ABERTOS[DATA_VCTO]&gt;='Resumo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5" s="108">
        <f t="array" ref="O65">SUM(IF((Tabela_padrão__GM_CONTAS_PAGAR_ABERTOS[COD_CONTA]='Resumo Realizar'!$B65)*(Tabela_padrão__GM_CONTAS_PAGAR_ABERTOS[DATA_VCTO]&gt;='Resumo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65" s="108">
        <f t="array" ref="P65">SUM(IF((Tabela_padrão__GM_CONTAS_PAGAR_ABERTOS[COD_CONTA]='Resumo Realizar'!$B65)*(Tabela_padrão__GM_CONTAS_PAGAR_ABERTOS[DATA_VCTO]&gt;='Resumo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5" s="108">
        <f t="array" ref="Q65">SUM(IF((Tabela_padrão__GM_CONTAS_PAGAR_ABERTOS[COD_CONTA]='Resumo Realizar'!$B65)*(Tabela_padrão__GM_CONTAS_PAGAR_ABERTOS[DATA_VCTO]&gt;='Resumo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5" s="108">
        <f t="array" ref="R65">SUM(IF((Tabela_padrão__GM_CONTAS_PAGAR_ABERTOS[COD_CONTA]='Resumo Realizar'!$B65)*(Tabela_padrão__GM_CONTAS_PAGAR_ABERTOS[DATA_VCTO]&gt;='Resumo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5" s="108">
        <f t="array" ref="S65">SUM(IF((Tabela_padrão__GM_CONTAS_PAGAR_ABERTOS[COD_CONTA]='Resumo Realizar'!$B65)*(Tabela_padrão__GM_CONTAS_PAGAR_ABERTOS[DATA_VCTO]&gt;='Resumo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5" s="108"/>
      <c r="U65" s="108">
        <f t="array" ref="U65">SUM(IF((Tabela_padrão__GM_CONTAS_PAGAR_ABERTOS[COD_CONTA]='Resumo Realizar'!$B65)*(Tabela_padrão__GM_CONTAS_PAGAR_ABERTOS[DATA_VCTO]&gt;='Resumo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5" s="108">
        <f t="array" ref="V65">SUM(IF((Tabela_padrão__GM_CONTAS_PAGAR_ABERTOS[COD_CONTA]='Resumo Realizar'!$B65)*(Tabela_padrão__GM_CONTAS_PAGAR_ABERTOS[DATA_VCTO]&gt;='Resumo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5" s="108">
        <f t="array" ref="W65">SUM(IF((Tabela_padrão__GM_CONTAS_PAGAR_ABERTOS[COD_CONTA]='Resumo Realizar'!$B65)*(Tabela_padrão__GM_CONTAS_PAGAR_ABERTOS[DATA_VCTO]&gt;='Resumo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5" s="108">
        <f t="array" ref="X65">SUM(IF((Tabela_padrão__GM_CONTAS_PAGAR_ABERTOS[COD_CONTA]='Resumo Realizar'!$B65)*(Tabela_padrão__GM_CONTAS_PAGAR_ABERTOS[DATA_VCTO]&gt;='Resumo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5" s="108">
        <f t="array" ref="Y65">SUM(IF((Tabela_padrão__GM_CONTAS_PAGAR_ABERTOS[COD_CONTA]='Resumo Realizar'!$B65)*(Tabela_padrão__GM_CONTAS_PAGAR_ABERTOS[DATA_VCTO]&gt;='Resumo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65" s="108">
        <f t="array" ref="Z65">SUM(IF((Tabela_padrão__GM_CONTAS_PAGAR_ABERTOS[COD_CONTA]='Resumo Realizar'!$B65)*(Tabela_padrão__GM_CONTAS_PAGAR_ABERTOS[DATA_VCTO]&gt;='Resumo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5" s="108"/>
      <c r="AB65" s="108">
        <f t="array" ref="AB65">SUM(IF((Tabela_padrão__GM_CONTAS_PAGAR_ABERTOS[COD_CONTA]='Resumo Realizar'!$B65)*(Tabela_padrão__GM_CONTAS_PAGAR_ABERTOS[DATA_VCTO]&gt;='Resumo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5" s="108">
        <f t="array" ref="AC65">SUM(IF((Tabela_padrão__GM_CONTAS_PAGAR_ABERTOS[COD_CONTA]='Resumo Realizar'!$B65)*(Tabela_padrão__GM_CONTAS_PAGAR_ABERTOS[DATA_VCTO]&gt;='Resumo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5" s="108">
        <f t="array" ref="AD65">SUM(IF((Tabela_padrão__GM_CONTAS_PAGAR_ABERTOS[COD_CONTA]='Resumo Realizar'!$B65)*(Tabela_padrão__GM_CONTAS_PAGAR_ABERTOS[DATA_VCTO]&gt;='Resumo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5" s="108">
        <f t="array" ref="AE65">SUM(IF((Tabela_padrão__GM_CONTAS_PAGAR_ABERTOS[COD_CONTA]='Resumo Realizar'!$B65)*(Tabela_padrão__GM_CONTAS_PAGAR_ABERTOS[DATA_VCTO]&gt;='Resumo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5" s="108">
        <f t="array" ref="AF65">SUM(IF((Tabela_padrão__GM_CONTAS_PAGAR_ABERTOS[COD_CONTA]='Resumo Realizar'!$B65)*(Tabela_padrão__GM_CONTAS_PAGAR_ABERTOS[DATA_VCTO]&gt;='Resumo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5" s="108">
        <f t="array" ref="AG65">SUM(IF((Tabela_padrão__GM_CONTAS_PAGAR_ABERTOS[COD_CONTA]='Resumo Realizar'!$B65)*(Tabela_padrão__GM_CONTAS_PAGAR_ABERTOS[DATA_VCTO]&gt;='Resumo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66" spans="2:33" hidden="1" outlineLevel="1" thickBot="1">
      <c r="B66" s="112">
        <v>13101003</v>
      </c>
      <c r="C66" s="112" t="s">
        <v>160</v>
      </c>
      <c r="D66" s="107">
        <f t="shared" si="39"/>
        <v>0</v>
      </c>
      <c r="E66" s="107">
        <f t="shared" si="40"/>
        <v>0</v>
      </c>
      <c r="F66" s="108"/>
      <c r="G66" s="108">
        <f t="array" ref="G66">SUM(IF((Tabela_padrão__GM_CONTAS_PAGAR_ABERTOS[COD_CONTA]='Resumo Realizar'!$B66)*(Tabela_padrão__GM_CONTAS_PAGAR_ABERTOS[DATA_VCTO]&gt;='Resumo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6" s="108">
        <f t="array" ref="H66">SUM(IF((Tabela_padrão__GM_CONTAS_PAGAR_ABERTOS[COD_CONTA]='Resumo Realizar'!$B66)*(Tabela_padrão__GM_CONTAS_PAGAR_ABERTOS[DATA_VCTO]&gt;='Resumo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6" s="108">
        <f t="array" ref="I66">SUM(IF((Tabela_padrão__GM_CONTAS_PAGAR_ABERTOS[COD_CONTA]='Resumo Realizar'!$B66)*(Tabela_padrão__GM_CONTAS_PAGAR_ABERTOS[DATA_VCTO]&gt;='Resumo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6" s="108">
        <f t="array" ref="J66">SUM(IF((Tabela_padrão__GM_CONTAS_PAGAR_ABERTOS[COD_CONTA]='Resumo Realizar'!$B66)*(Tabela_padrão__GM_CONTAS_PAGAR_ABERTOS[DATA_VCTO]&gt;='Resumo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6" s="108">
        <f t="array" ref="K66">SUM(IF((Tabela_padrão__GM_CONTAS_PAGAR_ABERTOS[COD_CONTA]='Resumo Realizar'!$B66)*(Tabela_padrão__GM_CONTAS_PAGAR_ABERTOS[DATA_VCTO]&gt;='Resumo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6" s="108">
        <f t="array" ref="L66">SUM(IF((Tabela_padrão__GM_CONTAS_PAGAR_ABERTOS[COD_CONTA]='Resumo Realizar'!$B66)*(Tabela_padrão__GM_CONTAS_PAGAR_ABERTOS[DATA_VCTO]&gt;='Resumo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6" s="108"/>
      <c r="N66" s="108">
        <f t="array" ref="N66">SUM(IF((Tabela_padrão__GM_CONTAS_PAGAR_ABERTOS[COD_CONTA]='Resumo Realizar'!$B66)*(Tabela_padrão__GM_CONTAS_PAGAR_ABERTOS[DATA_VCTO]&gt;='Resumo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6" s="108">
        <f t="array" ref="O66">SUM(IF((Tabela_padrão__GM_CONTAS_PAGAR_ABERTOS[COD_CONTA]='Resumo Realizar'!$B66)*(Tabela_padrão__GM_CONTAS_PAGAR_ABERTOS[DATA_VCTO]&gt;='Resumo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66" s="108">
        <f t="array" ref="P66">SUM(IF((Tabela_padrão__GM_CONTAS_PAGAR_ABERTOS[COD_CONTA]='Resumo Realizar'!$B66)*(Tabela_padrão__GM_CONTAS_PAGAR_ABERTOS[DATA_VCTO]&gt;='Resumo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6" s="108">
        <f t="array" ref="Q66">SUM(IF((Tabela_padrão__GM_CONTAS_PAGAR_ABERTOS[COD_CONTA]='Resumo Realizar'!$B66)*(Tabela_padrão__GM_CONTAS_PAGAR_ABERTOS[DATA_VCTO]&gt;='Resumo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6" s="108">
        <f t="array" ref="R66">SUM(IF((Tabela_padrão__GM_CONTAS_PAGAR_ABERTOS[COD_CONTA]='Resumo Realizar'!$B66)*(Tabela_padrão__GM_CONTAS_PAGAR_ABERTOS[DATA_VCTO]&gt;='Resumo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6" s="108">
        <f t="array" ref="S66">SUM(IF((Tabela_padrão__GM_CONTAS_PAGAR_ABERTOS[COD_CONTA]='Resumo Realizar'!$B66)*(Tabela_padrão__GM_CONTAS_PAGAR_ABERTOS[DATA_VCTO]&gt;='Resumo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6" s="108"/>
      <c r="U66" s="108">
        <f t="array" ref="U66">SUM(IF((Tabela_padrão__GM_CONTAS_PAGAR_ABERTOS[COD_CONTA]='Resumo Realizar'!$B66)*(Tabela_padrão__GM_CONTAS_PAGAR_ABERTOS[DATA_VCTO]&gt;='Resumo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6" s="108">
        <f t="array" ref="V66">SUM(IF((Tabela_padrão__GM_CONTAS_PAGAR_ABERTOS[COD_CONTA]='Resumo Realizar'!$B66)*(Tabela_padrão__GM_CONTAS_PAGAR_ABERTOS[DATA_VCTO]&gt;='Resumo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6" s="108">
        <f t="array" ref="W66">SUM(IF((Tabela_padrão__GM_CONTAS_PAGAR_ABERTOS[COD_CONTA]='Resumo Realizar'!$B66)*(Tabela_padrão__GM_CONTAS_PAGAR_ABERTOS[DATA_VCTO]&gt;='Resumo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6" s="108">
        <f t="array" ref="X66">SUM(IF((Tabela_padrão__GM_CONTAS_PAGAR_ABERTOS[COD_CONTA]='Resumo Realizar'!$B66)*(Tabela_padrão__GM_CONTAS_PAGAR_ABERTOS[DATA_VCTO]&gt;='Resumo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6" s="108">
        <f t="array" ref="Y66">SUM(IF((Tabela_padrão__GM_CONTAS_PAGAR_ABERTOS[COD_CONTA]='Resumo Realizar'!$B66)*(Tabela_padrão__GM_CONTAS_PAGAR_ABERTOS[DATA_VCTO]&gt;='Resumo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66" s="108">
        <f t="array" ref="Z66">SUM(IF((Tabela_padrão__GM_CONTAS_PAGAR_ABERTOS[COD_CONTA]='Resumo Realizar'!$B66)*(Tabela_padrão__GM_CONTAS_PAGAR_ABERTOS[DATA_VCTO]&gt;='Resumo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6" s="108"/>
      <c r="AB66" s="108">
        <f t="array" ref="AB66">SUM(IF((Tabela_padrão__GM_CONTAS_PAGAR_ABERTOS[COD_CONTA]='Resumo Realizar'!$B66)*(Tabela_padrão__GM_CONTAS_PAGAR_ABERTOS[DATA_VCTO]&gt;='Resumo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6" s="108">
        <f t="array" ref="AC66">SUM(IF((Tabela_padrão__GM_CONTAS_PAGAR_ABERTOS[COD_CONTA]='Resumo Realizar'!$B66)*(Tabela_padrão__GM_CONTAS_PAGAR_ABERTOS[DATA_VCTO]&gt;='Resumo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6" s="108">
        <f t="array" ref="AD66">SUM(IF((Tabela_padrão__GM_CONTAS_PAGAR_ABERTOS[COD_CONTA]='Resumo Realizar'!$B66)*(Tabela_padrão__GM_CONTAS_PAGAR_ABERTOS[DATA_VCTO]&gt;='Resumo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6" s="108">
        <f t="array" ref="AE66">SUM(IF((Tabela_padrão__GM_CONTAS_PAGAR_ABERTOS[COD_CONTA]='Resumo Realizar'!$B66)*(Tabela_padrão__GM_CONTAS_PAGAR_ABERTOS[DATA_VCTO]&gt;='Resumo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6" s="108">
        <f t="array" ref="AF66">SUM(IF((Tabela_padrão__GM_CONTAS_PAGAR_ABERTOS[COD_CONTA]='Resumo Realizar'!$B66)*(Tabela_padrão__GM_CONTAS_PAGAR_ABERTOS[DATA_VCTO]&gt;='Resumo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6" s="108">
        <f t="array" ref="AG66">SUM(IF((Tabela_padrão__GM_CONTAS_PAGAR_ABERTOS[COD_CONTA]='Resumo Realizar'!$B66)*(Tabela_padrão__GM_CONTAS_PAGAR_ABERTOS[DATA_VCTO]&gt;='Resumo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67" spans="2:33" hidden="1" outlineLevel="1" thickBot="1">
      <c r="B67" s="112">
        <v>13101004</v>
      </c>
      <c r="C67" s="112" t="s">
        <v>161</v>
      </c>
      <c r="D67" s="107">
        <f t="shared" si="39"/>
        <v>0</v>
      </c>
      <c r="E67" s="107">
        <f t="shared" si="40"/>
        <v>0</v>
      </c>
      <c r="F67" s="108"/>
      <c r="G67" s="108">
        <f t="array" ref="G67">SUM(IF((Tabela_padrão__GM_CONTAS_PAGAR_ABERTOS[COD_CONTA]='Resumo Realizar'!$B67)*(Tabela_padrão__GM_CONTAS_PAGAR_ABERTOS[DATA_VCTO]&gt;='Resumo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7" s="108">
        <f t="array" ref="H67">SUM(IF((Tabela_padrão__GM_CONTAS_PAGAR_ABERTOS[COD_CONTA]='Resumo Realizar'!$B67)*(Tabela_padrão__GM_CONTAS_PAGAR_ABERTOS[DATA_VCTO]&gt;='Resumo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7" s="108">
        <f t="array" ref="I67">SUM(IF((Tabela_padrão__GM_CONTAS_PAGAR_ABERTOS[COD_CONTA]='Resumo Realizar'!$B67)*(Tabela_padrão__GM_CONTAS_PAGAR_ABERTOS[DATA_VCTO]&gt;='Resumo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7" s="108">
        <f t="array" ref="J67">SUM(IF((Tabela_padrão__GM_CONTAS_PAGAR_ABERTOS[COD_CONTA]='Resumo Realizar'!$B67)*(Tabela_padrão__GM_CONTAS_PAGAR_ABERTOS[DATA_VCTO]&gt;='Resumo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7" s="108">
        <f t="array" ref="K67">SUM(IF((Tabela_padrão__GM_CONTAS_PAGAR_ABERTOS[COD_CONTA]='Resumo Realizar'!$B67)*(Tabela_padrão__GM_CONTAS_PAGAR_ABERTOS[DATA_VCTO]&gt;='Resumo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7" s="108">
        <f t="array" ref="L67">SUM(IF((Tabela_padrão__GM_CONTAS_PAGAR_ABERTOS[COD_CONTA]='Resumo Realizar'!$B67)*(Tabela_padrão__GM_CONTAS_PAGAR_ABERTOS[DATA_VCTO]&gt;='Resumo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7" s="108"/>
      <c r="N67" s="108">
        <f t="array" ref="N67">SUM(IF((Tabela_padrão__GM_CONTAS_PAGAR_ABERTOS[COD_CONTA]='Resumo Realizar'!$B67)*(Tabela_padrão__GM_CONTAS_PAGAR_ABERTOS[DATA_VCTO]&gt;='Resumo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7" s="108">
        <f t="array" ref="O67">SUM(IF((Tabela_padrão__GM_CONTAS_PAGAR_ABERTOS[COD_CONTA]='Resumo Realizar'!$B67)*(Tabela_padrão__GM_CONTAS_PAGAR_ABERTOS[DATA_VCTO]&gt;='Resumo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67" s="108">
        <f t="array" ref="P67">SUM(IF((Tabela_padrão__GM_CONTAS_PAGAR_ABERTOS[COD_CONTA]='Resumo Realizar'!$B67)*(Tabela_padrão__GM_CONTAS_PAGAR_ABERTOS[DATA_VCTO]&gt;='Resumo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7" s="108">
        <f t="array" ref="Q67">SUM(IF((Tabela_padrão__GM_CONTAS_PAGAR_ABERTOS[COD_CONTA]='Resumo Realizar'!$B67)*(Tabela_padrão__GM_CONTAS_PAGAR_ABERTOS[DATA_VCTO]&gt;='Resumo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7" s="108">
        <f t="array" ref="R67">SUM(IF((Tabela_padrão__GM_CONTAS_PAGAR_ABERTOS[COD_CONTA]='Resumo Realizar'!$B67)*(Tabela_padrão__GM_CONTAS_PAGAR_ABERTOS[DATA_VCTO]&gt;='Resumo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7" s="108">
        <f t="array" ref="S67">SUM(IF((Tabela_padrão__GM_CONTAS_PAGAR_ABERTOS[COD_CONTA]='Resumo Realizar'!$B67)*(Tabela_padrão__GM_CONTAS_PAGAR_ABERTOS[DATA_VCTO]&gt;='Resumo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7" s="108"/>
      <c r="U67" s="108">
        <f t="array" ref="U67">SUM(IF((Tabela_padrão__GM_CONTAS_PAGAR_ABERTOS[COD_CONTA]='Resumo Realizar'!$B67)*(Tabela_padrão__GM_CONTAS_PAGAR_ABERTOS[DATA_VCTO]&gt;='Resumo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7" s="108">
        <f t="array" ref="V67">SUM(IF((Tabela_padrão__GM_CONTAS_PAGAR_ABERTOS[COD_CONTA]='Resumo Realizar'!$B67)*(Tabela_padrão__GM_CONTAS_PAGAR_ABERTOS[DATA_VCTO]&gt;='Resumo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7" s="108">
        <f t="array" ref="W67">SUM(IF((Tabela_padrão__GM_CONTAS_PAGAR_ABERTOS[COD_CONTA]='Resumo Realizar'!$B67)*(Tabela_padrão__GM_CONTAS_PAGAR_ABERTOS[DATA_VCTO]&gt;='Resumo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7" s="108">
        <f t="array" ref="X67">SUM(IF((Tabela_padrão__GM_CONTAS_PAGAR_ABERTOS[COD_CONTA]='Resumo Realizar'!$B67)*(Tabela_padrão__GM_CONTAS_PAGAR_ABERTOS[DATA_VCTO]&gt;='Resumo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7" s="108">
        <f t="array" ref="Y67">SUM(IF((Tabela_padrão__GM_CONTAS_PAGAR_ABERTOS[COD_CONTA]='Resumo Realizar'!$B67)*(Tabela_padrão__GM_CONTAS_PAGAR_ABERTOS[DATA_VCTO]&gt;='Resumo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67" s="108">
        <f t="array" ref="Z67">SUM(IF((Tabela_padrão__GM_CONTAS_PAGAR_ABERTOS[COD_CONTA]='Resumo Realizar'!$B67)*(Tabela_padrão__GM_CONTAS_PAGAR_ABERTOS[DATA_VCTO]&gt;='Resumo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7" s="108"/>
      <c r="AB67" s="108">
        <f t="array" ref="AB67">SUM(IF((Tabela_padrão__GM_CONTAS_PAGAR_ABERTOS[COD_CONTA]='Resumo Realizar'!$B67)*(Tabela_padrão__GM_CONTAS_PAGAR_ABERTOS[DATA_VCTO]&gt;='Resumo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7" s="108">
        <f t="array" ref="AC67">SUM(IF((Tabela_padrão__GM_CONTAS_PAGAR_ABERTOS[COD_CONTA]='Resumo Realizar'!$B67)*(Tabela_padrão__GM_CONTAS_PAGAR_ABERTOS[DATA_VCTO]&gt;='Resumo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7" s="108">
        <f t="array" ref="AD67">SUM(IF((Tabela_padrão__GM_CONTAS_PAGAR_ABERTOS[COD_CONTA]='Resumo Realizar'!$B67)*(Tabela_padrão__GM_CONTAS_PAGAR_ABERTOS[DATA_VCTO]&gt;='Resumo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7" s="108">
        <f t="array" ref="AE67">SUM(IF((Tabela_padrão__GM_CONTAS_PAGAR_ABERTOS[COD_CONTA]='Resumo Realizar'!$B67)*(Tabela_padrão__GM_CONTAS_PAGAR_ABERTOS[DATA_VCTO]&gt;='Resumo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7" s="108">
        <f t="array" ref="AF67">SUM(IF((Tabela_padrão__GM_CONTAS_PAGAR_ABERTOS[COD_CONTA]='Resumo Realizar'!$B67)*(Tabela_padrão__GM_CONTAS_PAGAR_ABERTOS[DATA_VCTO]&gt;='Resumo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7" s="108">
        <f t="array" ref="AG67">SUM(IF((Tabela_padrão__GM_CONTAS_PAGAR_ABERTOS[COD_CONTA]='Resumo Realizar'!$B67)*(Tabela_padrão__GM_CONTAS_PAGAR_ABERTOS[DATA_VCTO]&gt;='Resumo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68" spans="2:33" hidden="1" outlineLevel="1" thickBot="1">
      <c r="B68" s="112">
        <v>13101005</v>
      </c>
      <c r="C68" s="112" t="s">
        <v>162</v>
      </c>
      <c r="D68" s="107">
        <f t="shared" si="39"/>
        <v>0</v>
      </c>
      <c r="E68" s="107">
        <f t="shared" si="40"/>
        <v>0</v>
      </c>
      <c r="F68" s="108"/>
      <c r="G68" s="108">
        <f t="array" ref="G68">SUM(IF((Tabela_padrão__GM_CONTAS_PAGAR_ABERTOS[COD_CONTA]='Resumo Realizar'!$B68)*(Tabela_padrão__GM_CONTAS_PAGAR_ABERTOS[DATA_VCTO]&gt;='Resumo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8" s="108">
        <f t="array" ref="H68">SUM(IF((Tabela_padrão__GM_CONTAS_PAGAR_ABERTOS[COD_CONTA]='Resumo Realizar'!$B68)*(Tabela_padrão__GM_CONTAS_PAGAR_ABERTOS[DATA_VCTO]&gt;='Resumo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8" s="108">
        <f t="array" ref="I68">SUM(IF((Tabela_padrão__GM_CONTAS_PAGAR_ABERTOS[COD_CONTA]='Resumo Realizar'!$B68)*(Tabela_padrão__GM_CONTAS_PAGAR_ABERTOS[DATA_VCTO]&gt;='Resumo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8" s="108">
        <f t="array" ref="J68">SUM(IF((Tabela_padrão__GM_CONTAS_PAGAR_ABERTOS[COD_CONTA]='Resumo Realizar'!$B68)*(Tabela_padrão__GM_CONTAS_PAGAR_ABERTOS[DATA_VCTO]&gt;='Resumo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8" s="108">
        <f t="array" ref="K68">SUM(IF((Tabela_padrão__GM_CONTAS_PAGAR_ABERTOS[COD_CONTA]='Resumo Realizar'!$B68)*(Tabela_padrão__GM_CONTAS_PAGAR_ABERTOS[DATA_VCTO]&gt;='Resumo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8" s="108">
        <f t="array" ref="L68">SUM(IF((Tabela_padrão__GM_CONTAS_PAGAR_ABERTOS[COD_CONTA]='Resumo Realizar'!$B68)*(Tabela_padrão__GM_CONTAS_PAGAR_ABERTOS[DATA_VCTO]&gt;='Resumo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8" s="108"/>
      <c r="N68" s="108">
        <f t="array" ref="N68">SUM(IF((Tabela_padrão__GM_CONTAS_PAGAR_ABERTOS[COD_CONTA]='Resumo Realizar'!$B68)*(Tabela_padrão__GM_CONTAS_PAGAR_ABERTOS[DATA_VCTO]&gt;='Resumo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8" s="108">
        <f t="array" ref="O68">SUM(IF((Tabela_padrão__GM_CONTAS_PAGAR_ABERTOS[COD_CONTA]='Resumo Realizar'!$B68)*(Tabela_padrão__GM_CONTAS_PAGAR_ABERTOS[DATA_VCTO]&gt;='Resumo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68" s="108">
        <f t="array" ref="P68">SUM(IF((Tabela_padrão__GM_CONTAS_PAGAR_ABERTOS[COD_CONTA]='Resumo Realizar'!$B68)*(Tabela_padrão__GM_CONTAS_PAGAR_ABERTOS[DATA_VCTO]&gt;='Resumo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8" s="108">
        <f t="array" ref="Q68">SUM(IF((Tabela_padrão__GM_CONTAS_PAGAR_ABERTOS[COD_CONTA]='Resumo Realizar'!$B68)*(Tabela_padrão__GM_CONTAS_PAGAR_ABERTOS[DATA_VCTO]&gt;='Resumo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8" s="108">
        <f t="array" ref="R68">SUM(IF((Tabela_padrão__GM_CONTAS_PAGAR_ABERTOS[COD_CONTA]='Resumo Realizar'!$B68)*(Tabela_padrão__GM_CONTAS_PAGAR_ABERTOS[DATA_VCTO]&gt;='Resumo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8" s="108">
        <f t="array" ref="S68">SUM(IF((Tabela_padrão__GM_CONTAS_PAGAR_ABERTOS[COD_CONTA]='Resumo Realizar'!$B68)*(Tabela_padrão__GM_CONTAS_PAGAR_ABERTOS[DATA_VCTO]&gt;='Resumo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8" s="108"/>
      <c r="U68" s="108">
        <f t="array" ref="U68">SUM(IF((Tabela_padrão__GM_CONTAS_PAGAR_ABERTOS[COD_CONTA]='Resumo Realizar'!$B68)*(Tabela_padrão__GM_CONTAS_PAGAR_ABERTOS[DATA_VCTO]&gt;='Resumo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8" s="108">
        <f t="array" ref="V68">SUM(IF((Tabela_padrão__GM_CONTAS_PAGAR_ABERTOS[COD_CONTA]='Resumo Realizar'!$B68)*(Tabela_padrão__GM_CONTAS_PAGAR_ABERTOS[DATA_VCTO]&gt;='Resumo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8" s="108">
        <f t="array" ref="W68">SUM(IF((Tabela_padrão__GM_CONTAS_PAGAR_ABERTOS[COD_CONTA]='Resumo Realizar'!$B68)*(Tabela_padrão__GM_CONTAS_PAGAR_ABERTOS[DATA_VCTO]&gt;='Resumo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8" s="108">
        <f t="array" ref="X68">SUM(IF((Tabela_padrão__GM_CONTAS_PAGAR_ABERTOS[COD_CONTA]='Resumo Realizar'!$B68)*(Tabela_padrão__GM_CONTAS_PAGAR_ABERTOS[DATA_VCTO]&gt;='Resumo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8" s="108">
        <f t="array" ref="Y68">SUM(IF((Tabela_padrão__GM_CONTAS_PAGAR_ABERTOS[COD_CONTA]='Resumo Realizar'!$B68)*(Tabela_padrão__GM_CONTAS_PAGAR_ABERTOS[DATA_VCTO]&gt;='Resumo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68" s="108">
        <f t="array" ref="Z68">SUM(IF((Tabela_padrão__GM_CONTAS_PAGAR_ABERTOS[COD_CONTA]='Resumo Realizar'!$B68)*(Tabela_padrão__GM_CONTAS_PAGAR_ABERTOS[DATA_VCTO]&gt;='Resumo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8" s="108"/>
      <c r="AB68" s="108">
        <f t="array" ref="AB68">SUM(IF((Tabela_padrão__GM_CONTAS_PAGAR_ABERTOS[COD_CONTA]='Resumo Realizar'!$B68)*(Tabela_padrão__GM_CONTAS_PAGAR_ABERTOS[DATA_VCTO]&gt;='Resumo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8" s="108">
        <f t="array" ref="AC68">SUM(IF((Tabela_padrão__GM_CONTAS_PAGAR_ABERTOS[COD_CONTA]='Resumo Realizar'!$B68)*(Tabela_padrão__GM_CONTAS_PAGAR_ABERTOS[DATA_VCTO]&gt;='Resumo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8" s="108">
        <f t="array" ref="AD68">SUM(IF((Tabela_padrão__GM_CONTAS_PAGAR_ABERTOS[COD_CONTA]='Resumo Realizar'!$B68)*(Tabela_padrão__GM_CONTAS_PAGAR_ABERTOS[DATA_VCTO]&gt;='Resumo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8" s="108">
        <f t="array" ref="AE68">SUM(IF((Tabela_padrão__GM_CONTAS_PAGAR_ABERTOS[COD_CONTA]='Resumo Realizar'!$B68)*(Tabela_padrão__GM_CONTAS_PAGAR_ABERTOS[DATA_VCTO]&gt;='Resumo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8" s="108">
        <f t="array" ref="AF68">SUM(IF((Tabela_padrão__GM_CONTAS_PAGAR_ABERTOS[COD_CONTA]='Resumo Realizar'!$B68)*(Tabela_padrão__GM_CONTAS_PAGAR_ABERTOS[DATA_VCTO]&gt;='Resumo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8" s="108">
        <f t="array" ref="AG68">SUM(IF((Tabela_padrão__GM_CONTAS_PAGAR_ABERTOS[COD_CONTA]='Resumo Realizar'!$B68)*(Tabela_padrão__GM_CONTAS_PAGAR_ABERTOS[DATA_VCTO]&gt;='Resumo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69" spans="2:33" hidden="1" outlineLevel="1" thickBot="1">
      <c r="B69" s="112">
        <v>13101006</v>
      </c>
      <c r="C69" s="112" t="s">
        <v>163</v>
      </c>
      <c r="D69" s="107">
        <f t="shared" si="39"/>
        <v>0</v>
      </c>
      <c r="E69" s="107">
        <f t="shared" si="40"/>
        <v>0</v>
      </c>
      <c r="F69" s="108"/>
      <c r="G69" s="108">
        <f t="array" ref="G69">SUM(IF((Tabela_padrão__GM_CONTAS_PAGAR_ABERTOS[COD_CONTA]='Resumo Realizar'!$B69)*(Tabela_padrão__GM_CONTAS_PAGAR_ABERTOS[DATA_VCTO]&gt;='Resumo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69" s="108">
        <f t="array" ref="H69">SUM(IF((Tabela_padrão__GM_CONTAS_PAGAR_ABERTOS[COD_CONTA]='Resumo Realizar'!$B69)*(Tabela_padrão__GM_CONTAS_PAGAR_ABERTOS[DATA_VCTO]&gt;='Resumo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69" s="108">
        <f t="array" ref="I69">SUM(IF((Tabela_padrão__GM_CONTAS_PAGAR_ABERTOS[COD_CONTA]='Resumo Realizar'!$B69)*(Tabela_padrão__GM_CONTAS_PAGAR_ABERTOS[DATA_VCTO]&gt;='Resumo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69" s="108">
        <f t="array" ref="J69">SUM(IF((Tabela_padrão__GM_CONTAS_PAGAR_ABERTOS[COD_CONTA]='Resumo Realizar'!$B69)*(Tabela_padrão__GM_CONTAS_PAGAR_ABERTOS[DATA_VCTO]&gt;='Resumo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69" s="108">
        <f t="array" ref="K69">SUM(IF((Tabela_padrão__GM_CONTAS_PAGAR_ABERTOS[COD_CONTA]='Resumo Realizar'!$B69)*(Tabela_padrão__GM_CONTAS_PAGAR_ABERTOS[DATA_VCTO]&gt;='Resumo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69" s="108">
        <f t="array" ref="L69">SUM(IF((Tabela_padrão__GM_CONTAS_PAGAR_ABERTOS[COD_CONTA]='Resumo Realizar'!$B69)*(Tabela_padrão__GM_CONTAS_PAGAR_ABERTOS[DATA_VCTO]&gt;='Resumo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69" s="108"/>
      <c r="N69" s="108">
        <f t="array" ref="N69">SUM(IF((Tabela_padrão__GM_CONTAS_PAGAR_ABERTOS[COD_CONTA]='Resumo Realizar'!$B69)*(Tabela_padrão__GM_CONTAS_PAGAR_ABERTOS[DATA_VCTO]&gt;='Resumo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69" s="108">
        <f t="array" ref="O69">SUM(IF((Tabela_padrão__GM_CONTAS_PAGAR_ABERTOS[COD_CONTA]='Resumo Realizar'!$B69)*(Tabela_padrão__GM_CONTAS_PAGAR_ABERTOS[DATA_VCTO]&gt;='Resumo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69" s="108">
        <f t="array" ref="P69">SUM(IF((Tabela_padrão__GM_CONTAS_PAGAR_ABERTOS[COD_CONTA]='Resumo Realizar'!$B69)*(Tabela_padrão__GM_CONTAS_PAGAR_ABERTOS[DATA_VCTO]&gt;='Resumo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69" s="108">
        <f t="array" ref="Q69">SUM(IF((Tabela_padrão__GM_CONTAS_PAGAR_ABERTOS[COD_CONTA]='Resumo Realizar'!$B69)*(Tabela_padrão__GM_CONTAS_PAGAR_ABERTOS[DATA_VCTO]&gt;='Resumo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69" s="108">
        <f t="array" ref="R69">SUM(IF((Tabela_padrão__GM_CONTAS_PAGAR_ABERTOS[COD_CONTA]='Resumo Realizar'!$B69)*(Tabela_padrão__GM_CONTAS_PAGAR_ABERTOS[DATA_VCTO]&gt;='Resumo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69" s="108">
        <f t="array" ref="S69">SUM(IF((Tabela_padrão__GM_CONTAS_PAGAR_ABERTOS[COD_CONTA]='Resumo Realizar'!$B69)*(Tabela_padrão__GM_CONTAS_PAGAR_ABERTOS[DATA_VCTO]&gt;='Resumo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69" s="108"/>
      <c r="U69" s="108">
        <f t="array" ref="U69">SUM(IF((Tabela_padrão__GM_CONTAS_PAGAR_ABERTOS[COD_CONTA]='Resumo Realizar'!$B69)*(Tabela_padrão__GM_CONTAS_PAGAR_ABERTOS[DATA_VCTO]&gt;='Resumo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69" s="108">
        <f t="array" ref="V69">SUM(IF((Tabela_padrão__GM_CONTAS_PAGAR_ABERTOS[COD_CONTA]='Resumo Realizar'!$B69)*(Tabela_padrão__GM_CONTAS_PAGAR_ABERTOS[DATA_VCTO]&gt;='Resumo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69" s="108">
        <f t="array" ref="W69">SUM(IF((Tabela_padrão__GM_CONTAS_PAGAR_ABERTOS[COD_CONTA]='Resumo Realizar'!$B69)*(Tabela_padrão__GM_CONTAS_PAGAR_ABERTOS[DATA_VCTO]&gt;='Resumo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69" s="108">
        <f t="array" ref="X69">SUM(IF((Tabela_padrão__GM_CONTAS_PAGAR_ABERTOS[COD_CONTA]='Resumo Realizar'!$B69)*(Tabela_padrão__GM_CONTAS_PAGAR_ABERTOS[DATA_VCTO]&gt;='Resumo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69" s="108">
        <f t="array" ref="Y69">SUM(IF((Tabela_padrão__GM_CONTAS_PAGAR_ABERTOS[COD_CONTA]='Resumo Realizar'!$B69)*(Tabela_padrão__GM_CONTAS_PAGAR_ABERTOS[DATA_VCTO]&gt;='Resumo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69" s="108">
        <f t="array" ref="Z69">SUM(IF((Tabela_padrão__GM_CONTAS_PAGAR_ABERTOS[COD_CONTA]='Resumo Realizar'!$B69)*(Tabela_padrão__GM_CONTAS_PAGAR_ABERTOS[DATA_VCTO]&gt;='Resumo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69" s="108"/>
      <c r="AB69" s="108">
        <f t="array" ref="AB69">SUM(IF((Tabela_padrão__GM_CONTAS_PAGAR_ABERTOS[COD_CONTA]='Resumo Realizar'!$B69)*(Tabela_padrão__GM_CONTAS_PAGAR_ABERTOS[DATA_VCTO]&gt;='Resumo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69" s="108">
        <f t="array" ref="AC69">SUM(IF((Tabela_padrão__GM_CONTAS_PAGAR_ABERTOS[COD_CONTA]='Resumo Realizar'!$B69)*(Tabela_padrão__GM_CONTAS_PAGAR_ABERTOS[DATA_VCTO]&gt;='Resumo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69" s="108">
        <f t="array" ref="AD69">SUM(IF((Tabela_padrão__GM_CONTAS_PAGAR_ABERTOS[COD_CONTA]='Resumo Realizar'!$B69)*(Tabela_padrão__GM_CONTAS_PAGAR_ABERTOS[DATA_VCTO]&gt;='Resumo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69" s="108">
        <f t="array" ref="AE69">SUM(IF((Tabela_padrão__GM_CONTAS_PAGAR_ABERTOS[COD_CONTA]='Resumo Realizar'!$B69)*(Tabela_padrão__GM_CONTAS_PAGAR_ABERTOS[DATA_VCTO]&gt;='Resumo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69" s="108">
        <f t="array" ref="AF69">SUM(IF((Tabela_padrão__GM_CONTAS_PAGAR_ABERTOS[COD_CONTA]='Resumo Realizar'!$B69)*(Tabela_padrão__GM_CONTAS_PAGAR_ABERTOS[DATA_VCTO]&gt;='Resumo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69" s="108">
        <f t="array" ref="AG69">SUM(IF((Tabela_padrão__GM_CONTAS_PAGAR_ABERTOS[COD_CONTA]='Resumo Realizar'!$B69)*(Tabela_padrão__GM_CONTAS_PAGAR_ABERTOS[DATA_VCTO]&gt;='Resumo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0" spans="2:33" hidden="1" outlineLevel="1" thickBot="1">
      <c r="B70" s="112">
        <v>13101007</v>
      </c>
      <c r="C70" s="112" t="s">
        <v>164</v>
      </c>
      <c r="D70" s="107">
        <f t="shared" si="39"/>
        <v>0</v>
      </c>
      <c r="E70" s="107">
        <f t="shared" si="40"/>
        <v>0</v>
      </c>
      <c r="F70" s="108"/>
      <c r="G70" s="108">
        <f t="array" ref="G70">SUM(IF((Tabela_padrão__GM_CONTAS_PAGAR_ABERTOS[COD_CONTA]='Resumo Realizar'!$B70)*(Tabela_padrão__GM_CONTAS_PAGAR_ABERTOS[DATA_VCTO]&gt;='Resumo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0" s="108">
        <f t="array" ref="H70">SUM(IF((Tabela_padrão__GM_CONTAS_PAGAR_ABERTOS[COD_CONTA]='Resumo Realizar'!$B70)*(Tabela_padrão__GM_CONTAS_PAGAR_ABERTOS[DATA_VCTO]&gt;='Resumo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0" s="108">
        <f t="array" ref="I70">SUM(IF((Tabela_padrão__GM_CONTAS_PAGAR_ABERTOS[COD_CONTA]='Resumo Realizar'!$B70)*(Tabela_padrão__GM_CONTAS_PAGAR_ABERTOS[DATA_VCTO]&gt;='Resumo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0" s="108">
        <f t="array" ref="J70">SUM(IF((Tabela_padrão__GM_CONTAS_PAGAR_ABERTOS[COD_CONTA]='Resumo Realizar'!$B70)*(Tabela_padrão__GM_CONTAS_PAGAR_ABERTOS[DATA_VCTO]&gt;='Resumo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0" s="108">
        <f t="array" ref="K70">SUM(IF((Tabela_padrão__GM_CONTAS_PAGAR_ABERTOS[COD_CONTA]='Resumo Realizar'!$B70)*(Tabela_padrão__GM_CONTAS_PAGAR_ABERTOS[DATA_VCTO]&gt;='Resumo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0" s="108">
        <f t="array" ref="L70">SUM(IF((Tabela_padrão__GM_CONTAS_PAGAR_ABERTOS[COD_CONTA]='Resumo Realizar'!$B70)*(Tabela_padrão__GM_CONTAS_PAGAR_ABERTOS[DATA_VCTO]&gt;='Resumo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0" s="108"/>
      <c r="N70" s="108">
        <f t="array" ref="N70">SUM(IF((Tabela_padrão__GM_CONTAS_PAGAR_ABERTOS[COD_CONTA]='Resumo Realizar'!$B70)*(Tabela_padrão__GM_CONTAS_PAGAR_ABERTOS[DATA_VCTO]&gt;='Resumo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0" s="108">
        <f t="array" ref="O70">SUM(IF((Tabela_padrão__GM_CONTAS_PAGAR_ABERTOS[COD_CONTA]='Resumo Realizar'!$B70)*(Tabela_padrão__GM_CONTAS_PAGAR_ABERTOS[DATA_VCTO]&gt;='Resumo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0" s="108">
        <f t="array" ref="P70">SUM(IF((Tabela_padrão__GM_CONTAS_PAGAR_ABERTOS[COD_CONTA]='Resumo Realizar'!$B70)*(Tabela_padrão__GM_CONTAS_PAGAR_ABERTOS[DATA_VCTO]&gt;='Resumo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0" s="108">
        <f t="array" ref="Q70">SUM(IF((Tabela_padrão__GM_CONTAS_PAGAR_ABERTOS[COD_CONTA]='Resumo Realizar'!$B70)*(Tabela_padrão__GM_CONTAS_PAGAR_ABERTOS[DATA_VCTO]&gt;='Resumo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0" s="108">
        <f t="array" ref="R70">SUM(IF((Tabela_padrão__GM_CONTAS_PAGAR_ABERTOS[COD_CONTA]='Resumo Realizar'!$B70)*(Tabela_padrão__GM_CONTAS_PAGAR_ABERTOS[DATA_VCTO]&gt;='Resumo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0" s="108">
        <f t="array" ref="S70">SUM(IF((Tabela_padrão__GM_CONTAS_PAGAR_ABERTOS[COD_CONTA]='Resumo Realizar'!$B70)*(Tabela_padrão__GM_CONTAS_PAGAR_ABERTOS[DATA_VCTO]&gt;='Resumo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0" s="108"/>
      <c r="U70" s="108">
        <f t="array" ref="U70">SUM(IF((Tabela_padrão__GM_CONTAS_PAGAR_ABERTOS[COD_CONTA]='Resumo Realizar'!$B70)*(Tabela_padrão__GM_CONTAS_PAGAR_ABERTOS[DATA_VCTO]&gt;='Resumo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0" s="108">
        <f t="array" ref="V70">SUM(IF((Tabela_padrão__GM_CONTAS_PAGAR_ABERTOS[COD_CONTA]='Resumo Realizar'!$B70)*(Tabela_padrão__GM_CONTAS_PAGAR_ABERTOS[DATA_VCTO]&gt;='Resumo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0" s="108">
        <f t="array" ref="W70">SUM(IF((Tabela_padrão__GM_CONTAS_PAGAR_ABERTOS[COD_CONTA]='Resumo Realizar'!$B70)*(Tabela_padrão__GM_CONTAS_PAGAR_ABERTOS[DATA_VCTO]&gt;='Resumo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0" s="108">
        <f t="array" ref="X70">SUM(IF((Tabela_padrão__GM_CONTAS_PAGAR_ABERTOS[COD_CONTA]='Resumo Realizar'!$B70)*(Tabela_padrão__GM_CONTAS_PAGAR_ABERTOS[DATA_VCTO]&gt;='Resumo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0" s="108">
        <f t="array" ref="Y70">SUM(IF((Tabela_padrão__GM_CONTAS_PAGAR_ABERTOS[COD_CONTA]='Resumo Realizar'!$B70)*(Tabela_padrão__GM_CONTAS_PAGAR_ABERTOS[DATA_VCTO]&gt;='Resumo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0" s="108">
        <f t="array" ref="Z70">SUM(IF((Tabela_padrão__GM_CONTAS_PAGAR_ABERTOS[COD_CONTA]='Resumo Realizar'!$B70)*(Tabela_padrão__GM_CONTAS_PAGAR_ABERTOS[DATA_VCTO]&gt;='Resumo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0" s="108"/>
      <c r="AB70" s="108">
        <f t="array" ref="AB70">SUM(IF((Tabela_padrão__GM_CONTAS_PAGAR_ABERTOS[COD_CONTA]='Resumo Realizar'!$B70)*(Tabela_padrão__GM_CONTAS_PAGAR_ABERTOS[DATA_VCTO]&gt;='Resumo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0" s="108">
        <f t="array" ref="AC70">SUM(IF((Tabela_padrão__GM_CONTAS_PAGAR_ABERTOS[COD_CONTA]='Resumo Realizar'!$B70)*(Tabela_padrão__GM_CONTAS_PAGAR_ABERTOS[DATA_VCTO]&gt;='Resumo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0" s="108">
        <f t="array" ref="AD70">SUM(IF((Tabela_padrão__GM_CONTAS_PAGAR_ABERTOS[COD_CONTA]='Resumo Realizar'!$B70)*(Tabela_padrão__GM_CONTAS_PAGAR_ABERTOS[DATA_VCTO]&gt;='Resumo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0" s="108">
        <f t="array" ref="AE70">SUM(IF((Tabela_padrão__GM_CONTAS_PAGAR_ABERTOS[COD_CONTA]='Resumo Realizar'!$B70)*(Tabela_padrão__GM_CONTAS_PAGAR_ABERTOS[DATA_VCTO]&gt;='Resumo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0" s="108">
        <f t="array" ref="AF70">SUM(IF((Tabela_padrão__GM_CONTAS_PAGAR_ABERTOS[COD_CONTA]='Resumo Realizar'!$B70)*(Tabela_padrão__GM_CONTAS_PAGAR_ABERTOS[DATA_VCTO]&gt;='Resumo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0" s="108">
        <f t="array" ref="AG70">SUM(IF((Tabela_padrão__GM_CONTAS_PAGAR_ABERTOS[COD_CONTA]='Resumo Realizar'!$B70)*(Tabela_padrão__GM_CONTAS_PAGAR_ABERTOS[DATA_VCTO]&gt;='Resumo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1" spans="2:33" hidden="1" outlineLevel="1" thickBot="1">
      <c r="B71" s="112">
        <v>13101008</v>
      </c>
      <c r="C71" s="112" t="s">
        <v>165</v>
      </c>
      <c r="D71" s="107">
        <f t="shared" si="39"/>
        <v>0</v>
      </c>
      <c r="E71" s="107">
        <f t="shared" si="40"/>
        <v>-1630.3400000000001</v>
      </c>
      <c r="F71" s="108"/>
      <c r="G71" s="108">
        <f t="array" ref="G71">SUM(IF((Tabela_padrão__GM_CONTAS_PAGAR_ABERTOS[COD_CONTA]='Resumo Realizar'!$B71)*(Tabela_padrão__GM_CONTAS_PAGAR_ABERTOS[DATA_VCTO]&gt;='Resumo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1" s="108">
        <f t="array" ref="H71">SUM(IF((Tabela_padrão__GM_CONTAS_PAGAR_ABERTOS[COD_CONTA]='Resumo Realizar'!$B71)*(Tabela_padrão__GM_CONTAS_PAGAR_ABERTOS[DATA_VCTO]&gt;='Resumo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1" s="108">
        <f t="array" ref="I71">SUM(IF((Tabela_padrão__GM_CONTAS_PAGAR_ABERTOS[COD_CONTA]='Resumo Realizar'!$B71)*(Tabela_padrão__GM_CONTAS_PAGAR_ABERTOS[DATA_VCTO]&gt;='Resumo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1" s="108">
        <f t="array" ref="J71">SUM(IF((Tabela_padrão__GM_CONTAS_PAGAR_ABERTOS[COD_CONTA]='Resumo Realizar'!$B71)*(Tabela_padrão__GM_CONTAS_PAGAR_ABERTOS[DATA_VCTO]&gt;='Resumo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1" s="108">
        <f t="array" ref="K71">SUM(IF((Tabela_padrão__GM_CONTAS_PAGAR_ABERTOS[COD_CONTA]='Resumo Realizar'!$B71)*(Tabela_padrão__GM_CONTAS_PAGAR_ABERTOS[DATA_VCTO]&gt;='Resumo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1" s="108">
        <f t="array" ref="L71">SUM(IF((Tabela_padrão__GM_CONTAS_PAGAR_ABERTOS[COD_CONTA]='Resumo Realizar'!$B71)*(Tabela_padrão__GM_CONTAS_PAGAR_ABERTOS[DATA_VCTO]&gt;='Resumo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-1266.68</v>
      </c>
      <c r="M71" s="108"/>
      <c r="N71" s="108">
        <f t="array" ref="N71">SUM(IF((Tabela_padrão__GM_CONTAS_PAGAR_ABERTOS[COD_CONTA]='Resumo Realizar'!$B71)*(Tabela_padrão__GM_CONTAS_PAGAR_ABERTOS[DATA_VCTO]&gt;='Resumo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1" s="108">
        <f t="array" ref="O71">SUM(IF((Tabela_padrão__GM_CONTAS_PAGAR_ABERTOS[COD_CONTA]='Resumo Realizar'!$B71)*(Tabela_padrão__GM_CONTAS_PAGAR_ABERTOS[DATA_VCTO]&gt;='Resumo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-363.66</v>
      </c>
      <c r="P71" s="108">
        <f t="array" ref="P71">SUM(IF((Tabela_padrão__GM_CONTAS_PAGAR_ABERTOS[COD_CONTA]='Resumo Realizar'!$B71)*(Tabela_padrão__GM_CONTAS_PAGAR_ABERTOS[DATA_VCTO]&gt;='Resumo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1" s="108">
        <f t="array" ref="Q71">SUM(IF((Tabela_padrão__GM_CONTAS_PAGAR_ABERTOS[COD_CONTA]='Resumo Realizar'!$B71)*(Tabela_padrão__GM_CONTAS_PAGAR_ABERTOS[DATA_VCTO]&gt;='Resumo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1" s="108">
        <f t="array" ref="R71">SUM(IF((Tabela_padrão__GM_CONTAS_PAGAR_ABERTOS[COD_CONTA]='Resumo Realizar'!$B71)*(Tabela_padrão__GM_CONTAS_PAGAR_ABERTOS[DATA_VCTO]&gt;='Resumo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1" s="108">
        <f t="array" ref="S71">SUM(IF((Tabela_padrão__GM_CONTAS_PAGAR_ABERTOS[COD_CONTA]='Resumo Realizar'!$B71)*(Tabela_padrão__GM_CONTAS_PAGAR_ABERTOS[DATA_VCTO]&gt;='Resumo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1" s="108"/>
      <c r="U71" s="108">
        <f t="array" ref="U71">SUM(IF((Tabela_padrão__GM_CONTAS_PAGAR_ABERTOS[COD_CONTA]='Resumo Realizar'!$B71)*(Tabela_padrão__GM_CONTAS_PAGAR_ABERTOS[DATA_VCTO]&gt;='Resumo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1" s="108">
        <f t="array" ref="V71">SUM(IF((Tabela_padrão__GM_CONTAS_PAGAR_ABERTOS[COD_CONTA]='Resumo Realizar'!$B71)*(Tabela_padrão__GM_CONTAS_PAGAR_ABERTOS[DATA_VCTO]&gt;='Resumo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1" s="108">
        <f t="array" ref="W71">SUM(IF((Tabela_padrão__GM_CONTAS_PAGAR_ABERTOS[COD_CONTA]='Resumo Realizar'!$B71)*(Tabela_padrão__GM_CONTAS_PAGAR_ABERTOS[DATA_VCTO]&gt;='Resumo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1" s="108">
        <f t="array" ref="X71">SUM(IF((Tabela_padrão__GM_CONTAS_PAGAR_ABERTOS[COD_CONTA]='Resumo Realizar'!$B71)*(Tabela_padrão__GM_CONTAS_PAGAR_ABERTOS[DATA_VCTO]&gt;='Resumo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1" s="108">
        <f t="array" ref="Y71">SUM(IF((Tabela_padrão__GM_CONTAS_PAGAR_ABERTOS[COD_CONTA]='Resumo Realizar'!$B71)*(Tabela_padrão__GM_CONTAS_PAGAR_ABERTOS[DATA_VCTO]&gt;='Resumo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1" s="108">
        <f t="array" ref="Z71">SUM(IF((Tabela_padrão__GM_CONTAS_PAGAR_ABERTOS[COD_CONTA]='Resumo Realizar'!$B71)*(Tabela_padrão__GM_CONTAS_PAGAR_ABERTOS[DATA_VCTO]&gt;='Resumo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1" s="108"/>
      <c r="AB71" s="108">
        <f t="array" ref="AB71">SUM(IF((Tabela_padrão__GM_CONTAS_PAGAR_ABERTOS[COD_CONTA]='Resumo Realizar'!$B71)*(Tabela_padrão__GM_CONTAS_PAGAR_ABERTOS[DATA_VCTO]&gt;='Resumo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1" s="108">
        <f t="array" ref="AC71">SUM(IF((Tabela_padrão__GM_CONTAS_PAGAR_ABERTOS[COD_CONTA]='Resumo Realizar'!$B71)*(Tabela_padrão__GM_CONTAS_PAGAR_ABERTOS[DATA_VCTO]&gt;='Resumo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1" s="108">
        <f t="array" ref="AD71">SUM(IF((Tabela_padrão__GM_CONTAS_PAGAR_ABERTOS[COD_CONTA]='Resumo Realizar'!$B71)*(Tabela_padrão__GM_CONTAS_PAGAR_ABERTOS[DATA_VCTO]&gt;='Resumo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1" s="108">
        <f t="array" ref="AE71">SUM(IF((Tabela_padrão__GM_CONTAS_PAGAR_ABERTOS[COD_CONTA]='Resumo Realizar'!$B71)*(Tabela_padrão__GM_CONTAS_PAGAR_ABERTOS[DATA_VCTO]&gt;='Resumo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1" s="108">
        <f t="array" ref="AF71">SUM(IF((Tabela_padrão__GM_CONTAS_PAGAR_ABERTOS[COD_CONTA]='Resumo Realizar'!$B71)*(Tabela_padrão__GM_CONTAS_PAGAR_ABERTOS[DATA_VCTO]&gt;='Resumo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1" s="108">
        <f t="array" ref="AG71">SUM(IF((Tabela_padrão__GM_CONTAS_PAGAR_ABERTOS[COD_CONTA]='Resumo Realizar'!$B71)*(Tabela_padrão__GM_CONTAS_PAGAR_ABERTOS[DATA_VCTO]&gt;='Resumo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2" spans="2:33" hidden="1" outlineLevel="1" thickBot="1">
      <c r="B72" s="112">
        <v>13101009</v>
      </c>
      <c r="C72" s="112" t="s">
        <v>166</v>
      </c>
      <c r="D72" s="107">
        <f t="shared" si="39"/>
        <v>0</v>
      </c>
      <c r="E72" s="107">
        <f t="shared" si="40"/>
        <v>0</v>
      </c>
      <c r="F72" s="108"/>
      <c r="G72" s="108">
        <f t="array" ref="G72">SUM(IF((Tabela_padrão__GM_CONTAS_PAGAR_ABERTOS[COD_CONTA]='Resumo Realizar'!$B72)*(Tabela_padrão__GM_CONTAS_PAGAR_ABERTOS[DATA_VCTO]&gt;='Resumo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2" s="108">
        <f t="array" ref="H72">SUM(IF((Tabela_padrão__GM_CONTAS_PAGAR_ABERTOS[COD_CONTA]='Resumo Realizar'!$B72)*(Tabela_padrão__GM_CONTAS_PAGAR_ABERTOS[DATA_VCTO]&gt;='Resumo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2" s="108">
        <f t="array" ref="I72">SUM(IF((Tabela_padrão__GM_CONTAS_PAGAR_ABERTOS[COD_CONTA]='Resumo Realizar'!$B72)*(Tabela_padrão__GM_CONTAS_PAGAR_ABERTOS[DATA_VCTO]&gt;='Resumo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2" s="108">
        <f t="array" ref="J72">SUM(IF((Tabela_padrão__GM_CONTAS_PAGAR_ABERTOS[COD_CONTA]='Resumo Realizar'!$B72)*(Tabela_padrão__GM_CONTAS_PAGAR_ABERTOS[DATA_VCTO]&gt;='Resumo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2" s="108">
        <f t="array" ref="K72">SUM(IF((Tabela_padrão__GM_CONTAS_PAGAR_ABERTOS[COD_CONTA]='Resumo Realizar'!$B72)*(Tabela_padrão__GM_CONTAS_PAGAR_ABERTOS[DATA_VCTO]&gt;='Resumo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2" s="108">
        <f t="array" ref="L72">SUM(IF((Tabela_padrão__GM_CONTAS_PAGAR_ABERTOS[COD_CONTA]='Resumo Realizar'!$B72)*(Tabela_padrão__GM_CONTAS_PAGAR_ABERTOS[DATA_VCTO]&gt;='Resumo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2" s="108"/>
      <c r="N72" s="108">
        <f t="array" ref="N72">SUM(IF((Tabela_padrão__GM_CONTAS_PAGAR_ABERTOS[COD_CONTA]='Resumo Realizar'!$B72)*(Tabela_padrão__GM_CONTAS_PAGAR_ABERTOS[DATA_VCTO]&gt;='Resumo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2" s="108">
        <f t="array" ref="O72">SUM(IF((Tabela_padrão__GM_CONTAS_PAGAR_ABERTOS[COD_CONTA]='Resumo Realizar'!$B72)*(Tabela_padrão__GM_CONTAS_PAGAR_ABERTOS[DATA_VCTO]&gt;='Resumo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2" s="108">
        <f t="array" ref="P72">SUM(IF((Tabela_padrão__GM_CONTAS_PAGAR_ABERTOS[COD_CONTA]='Resumo Realizar'!$B72)*(Tabela_padrão__GM_CONTAS_PAGAR_ABERTOS[DATA_VCTO]&gt;='Resumo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2" s="108">
        <f t="array" ref="Q72">SUM(IF((Tabela_padrão__GM_CONTAS_PAGAR_ABERTOS[COD_CONTA]='Resumo Realizar'!$B72)*(Tabela_padrão__GM_CONTAS_PAGAR_ABERTOS[DATA_VCTO]&gt;='Resumo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2" s="108">
        <f t="array" ref="R72">SUM(IF((Tabela_padrão__GM_CONTAS_PAGAR_ABERTOS[COD_CONTA]='Resumo Realizar'!$B72)*(Tabela_padrão__GM_CONTAS_PAGAR_ABERTOS[DATA_VCTO]&gt;='Resumo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2" s="108">
        <f t="array" ref="S72">SUM(IF((Tabela_padrão__GM_CONTAS_PAGAR_ABERTOS[COD_CONTA]='Resumo Realizar'!$B72)*(Tabela_padrão__GM_CONTAS_PAGAR_ABERTOS[DATA_VCTO]&gt;='Resumo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2" s="108"/>
      <c r="U72" s="108">
        <f t="array" ref="U72">SUM(IF((Tabela_padrão__GM_CONTAS_PAGAR_ABERTOS[COD_CONTA]='Resumo Realizar'!$B72)*(Tabela_padrão__GM_CONTAS_PAGAR_ABERTOS[DATA_VCTO]&gt;='Resumo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2" s="108">
        <f t="array" ref="V72">SUM(IF((Tabela_padrão__GM_CONTAS_PAGAR_ABERTOS[COD_CONTA]='Resumo Realizar'!$B72)*(Tabela_padrão__GM_CONTAS_PAGAR_ABERTOS[DATA_VCTO]&gt;='Resumo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2" s="108">
        <f t="array" ref="W72">SUM(IF((Tabela_padrão__GM_CONTAS_PAGAR_ABERTOS[COD_CONTA]='Resumo Realizar'!$B72)*(Tabela_padrão__GM_CONTAS_PAGAR_ABERTOS[DATA_VCTO]&gt;='Resumo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2" s="108">
        <f t="array" ref="X72">SUM(IF((Tabela_padrão__GM_CONTAS_PAGAR_ABERTOS[COD_CONTA]='Resumo Realizar'!$B72)*(Tabela_padrão__GM_CONTAS_PAGAR_ABERTOS[DATA_VCTO]&gt;='Resumo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2" s="108">
        <f t="array" ref="Y72">SUM(IF((Tabela_padrão__GM_CONTAS_PAGAR_ABERTOS[COD_CONTA]='Resumo Realizar'!$B72)*(Tabela_padrão__GM_CONTAS_PAGAR_ABERTOS[DATA_VCTO]&gt;='Resumo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2" s="108">
        <f t="array" ref="Z72">SUM(IF((Tabela_padrão__GM_CONTAS_PAGAR_ABERTOS[COD_CONTA]='Resumo Realizar'!$B72)*(Tabela_padrão__GM_CONTAS_PAGAR_ABERTOS[DATA_VCTO]&gt;='Resumo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2" s="108"/>
      <c r="AB72" s="108">
        <f t="array" ref="AB72">SUM(IF((Tabela_padrão__GM_CONTAS_PAGAR_ABERTOS[COD_CONTA]='Resumo Realizar'!$B72)*(Tabela_padrão__GM_CONTAS_PAGAR_ABERTOS[DATA_VCTO]&gt;='Resumo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2" s="108">
        <f t="array" ref="AC72">SUM(IF((Tabela_padrão__GM_CONTAS_PAGAR_ABERTOS[COD_CONTA]='Resumo Realizar'!$B72)*(Tabela_padrão__GM_CONTAS_PAGAR_ABERTOS[DATA_VCTO]&gt;='Resumo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2" s="108">
        <f t="array" ref="AD72">SUM(IF((Tabela_padrão__GM_CONTAS_PAGAR_ABERTOS[COD_CONTA]='Resumo Realizar'!$B72)*(Tabela_padrão__GM_CONTAS_PAGAR_ABERTOS[DATA_VCTO]&gt;='Resumo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2" s="108">
        <f t="array" ref="AE72">SUM(IF((Tabela_padrão__GM_CONTAS_PAGAR_ABERTOS[COD_CONTA]='Resumo Realizar'!$B72)*(Tabela_padrão__GM_CONTAS_PAGAR_ABERTOS[DATA_VCTO]&gt;='Resumo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2" s="108">
        <f t="array" ref="AF72">SUM(IF((Tabela_padrão__GM_CONTAS_PAGAR_ABERTOS[COD_CONTA]='Resumo Realizar'!$B72)*(Tabela_padrão__GM_CONTAS_PAGAR_ABERTOS[DATA_VCTO]&gt;='Resumo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2" s="108">
        <f t="array" ref="AG72">SUM(IF((Tabela_padrão__GM_CONTAS_PAGAR_ABERTOS[COD_CONTA]='Resumo Realizar'!$B72)*(Tabela_padrão__GM_CONTAS_PAGAR_ABERTOS[DATA_VCTO]&gt;='Resumo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3" spans="2:33" hidden="1" outlineLevel="1" thickBot="1">
      <c r="B73" s="112">
        <v>13101010</v>
      </c>
      <c r="C73" s="112" t="s">
        <v>167</v>
      </c>
      <c r="D73" s="107">
        <f t="shared" si="39"/>
        <v>0</v>
      </c>
      <c r="E73" s="107">
        <f t="shared" si="40"/>
        <v>0</v>
      </c>
      <c r="F73" s="108"/>
      <c r="G73" s="108">
        <f t="array" ref="G73">SUM(IF((Tabela_padrão__GM_CONTAS_PAGAR_ABERTOS[COD_CONTA]='Resumo Realizar'!$B73)*(Tabela_padrão__GM_CONTAS_PAGAR_ABERTOS[DATA_VCTO]&gt;='Resumo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3" s="108">
        <f t="array" ref="H73">SUM(IF((Tabela_padrão__GM_CONTAS_PAGAR_ABERTOS[COD_CONTA]='Resumo Realizar'!$B73)*(Tabela_padrão__GM_CONTAS_PAGAR_ABERTOS[DATA_VCTO]&gt;='Resumo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3" s="108">
        <f t="array" ref="I73">SUM(IF((Tabela_padrão__GM_CONTAS_PAGAR_ABERTOS[COD_CONTA]='Resumo Realizar'!$B73)*(Tabela_padrão__GM_CONTAS_PAGAR_ABERTOS[DATA_VCTO]&gt;='Resumo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3" s="108">
        <f t="array" ref="J73">SUM(IF((Tabela_padrão__GM_CONTAS_PAGAR_ABERTOS[COD_CONTA]='Resumo Realizar'!$B73)*(Tabela_padrão__GM_CONTAS_PAGAR_ABERTOS[DATA_VCTO]&gt;='Resumo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3" s="108">
        <f t="array" ref="K73">SUM(IF((Tabela_padrão__GM_CONTAS_PAGAR_ABERTOS[COD_CONTA]='Resumo Realizar'!$B73)*(Tabela_padrão__GM_CONTAS_PAGAR_ABERTOS[DATA_VCTO]&gt;='Resumo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3" s="108">
        <f t="array" ref="L73">SUM(IF((Tabela_padrão__GM_CONTAS_PAGAR_ABERTOS[COD_CONTA]='Resumo Realizar'!$B73)*(Tabela_padrão__GM_CONTAS_PAGAR_ABERTOS[DATA_VCTO]&gt;='Resumo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3" s="108"/>
      <c r="N73" s="108">
        <f t="array" ref="N73">SUM(IF((Tabela_padrão__GM_CONTAS_PAGAR_ABERTOS[COD_CONTA]='Resumo Realizar'!$B73)*(Tabela_padrão__GM_CONTAS_PAGAR_ABERTOS[DATA_VCTO]&gt;='Resumo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3" s="108">
        <f t="array" ref="O73">SUM(IF((Tabela_padrão__GM_CONTAS_PAGAR_ABERTOS[COD_CONTA]='Resumo Realizar'!$B73)*(Tabela_padrão__GM_CONTAS_PAGAR_ABERTOS[DATA_VCTO]&gt;='Resumo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3" s="108">
        <f t="array" ref="P73">SUM(IF((Tabela_padrão__GM_CONTAS_PAGAR_ABERTOS[COD_CONTA]='Resumo Realizar'!$B73)*(Tabela_padrão__GM_CONTAS_PAGAR_ABERTOS[DATA_VCTO]&gt;='Resumo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3" s="108">
        <f t="array" ref="Q73">SUM(IF((Tabela_padrão__GM_CONTAS_PAGAR_ABERTOS[COD_CONTA]='Resumo Realizar'!$B73)*(Tabela_padrão__GM_CONTAS_PAGAR_ABERTOS[DATA_VCTO]&gt;='Resumo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3" s="108">
        <f t="array" ref="R73">SUM(IF((Tabela_padrão__GM_CONTAS_PAGAR_ABERTOS[COD_CONTA]='Resumo Realizar'!$B73)*(Tabela_padrão__GM_CONTAS_PAGAR_ABERTOS[DATA_VCTO]&gt;='Resumo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3" s="108">
        <f t="array" ref="S73">SUM(IF((Tabela_padrão__GM_CONTAS_PAGAR_ABERTOS[COD_CONTA]='Resumo Realizar'!$B73)*(Tabela_padrão__GM_CONTAS_PAGAR_ABERTOS[DATA_VCTO]&gt;='Resumo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3" s="108"/>
      <c r="U73" s="108">
        <f t="array" ref="U73">SUM(IF((Tabela_padrão__GM_CONTAS_PAGAR_ABERTOS[COD_CONTA]='Resumo Realizar'!$B73)*(Tabela_padrão__GM_CONTAS_PAGAR_ABERTOS[DATA_VCTO]&gt;='Resumo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3" s="108">
        <f t="array" ref="V73">SUM(IF((Tabela_padrão__GM_CONTAS_PAGAR_ABERTOS[COD_CONTA]='Resumo Realizar'!$B73)*(Tabela_padrão__GM_CONTAS_PAGAR_ABERTOS[DATA_VCTO]&gt;='Resumo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3" s="108">
        <f t="array" ref="W73">SUM(IF((Tabela_padrão__GM_CONTAS_PAGAR_ABERTOS[COD_CONTA]='Resumo Realizar'!$B73)*(Tabela_padrão__GM_CONTAS_PAGAR_ABERTOS[DATA_VCTO]&gt;='Resumo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3" s="108">
        <f t="array" ref="X73">SUM(IF((Tabela_padrão__GM_CONTAS_PAGAR_ABERTOS[COD_CONTA]='Resumo Realizar'!$B73)*(Tabela_padrão__GM_CONTAS_PAGAR_ABERTOS[DATA_VCTO]&gt;='Resumo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3" s="108">
        <f t="array" ref="Y73">SUM(IF((Tabela_padrão__GM_CONTAS_PAGAR_ABERTOS[COD_CONTA]='Resumo Realizar'!$B73)*(Tabela_padrão__GM_CONTAS_PAGAR_ABERTOS[DATA_VCTO]&gt;='Resumo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3" s="108">
        <f t="array" ref="Z73">SUM(IF((Tabela_padrão__GM_CONTAS_PAGAR_ABERTOS[COD_CONTA]='Resumo Realizar'!$B73)*(Tabela_padrão__GM_CONTAS_PAGAR_ABERTOS[DATA_VCTO]&gt;='Resumo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3" s="108"/>
      <c r="AB73" s="108">
        <f t="array" ref="AB73">SUM(IF((Tabela_padrão__GM_CONTAS_PAGAR_ABERTOS[COD_CONTA]='Resumo Realizar'!$B73)*(Tabela_padrão__GM_CONTAS_PAGAR_ABERTOS[DATA_VCTO]&gt;='Resumo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3" s="108">
        <f t="array" ref="AC73">SUM(IF((Tabela_padrão__GM_CONTAS_PAGAR_ABERTOS[COD_CONTA]='Resumo Realizar'!$B73)*(Tabela_padrão__GM_CONTAS_PAGAR_ABERTOS[DATA_VCTO]&gt;='Resumo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3" s="108">
        <f t="array" ref="AD73">SUM(IF((Tabela_padrão__GM_CONTAS_PAGAR_ABERTOS[COD_CONTA]='Resumo Realizar'!$B73)*(Tabela_padrão__GM_CONTAS_PAGAR_ABERTOS[DATA_VCTO]&gt;='Resumo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3" s="108">
        <f t="array" ref="AE73">SUM(IF((Tabela_padrão__GM_CONTAS_PAGAR_ABERTOS[COD_CONTA]='Resumo Realizar'!$B73)*(Tabela_padrão__GM_CONTAS_PAGAR_ABERTOS[DATA_VCTO]&gt;='Resumo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3" s="108">
        <f t="array" ref="AF73">SUM(IF((Tabela_padrão__GM_CONTAS_PAGAR_ABERTOS[COD_CONTA]='Resumo Realizar'!$B73)*(Tabela_padrão__GM_CONTAS_PAGAR_ABERTOS[DATA_VCTO]&gt;='Resumo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3" s="108">
        <f t="array" ref="AG73">SUM(IF((Tabela_padrão__GM_CONTAS_PAGAR_ABERTOS[COD_CONTA]='Resumo Realizar'!$B73)*(Tabela_padrão__GM_CONTAS_PAGAR_ABERTOS[DATA_VCTO]&gt;='Resumo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4" spans="2:33" hidden="1" outlineLevel="1" thickBot="1">
      <c r="B74" s="112">
        <v>13101011</v>
      </c>
      <c r="C74" s="112" t="s">
        <v>168</v>
      </c>
      <c r="D74" s="107">
        <f t="shared" si="39"/>
        <v>0</v>
      </c>
      <c r="E74" s="107">
        <f t="shared" si="40"/>
        <v>0</v>
      </c>
      <c r="F74" s="108"/>
      <c r="G74" s="108">
        <f t="array" ref="G74">SUM(IF((Tabela_padrão__GM_CONTAS_PAGAR_ABERTOS[COD_CONTA]='Resumo Realizar'!$B74)*(Tabela_padrão__GM_CONTAS_PAGAR_ABERTOS[DATA_VCTO]&gt;='Resumo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4" s="108">
        <f t="array" ref="H74">SUM(IF((Tabela_padrão__GM_CONTAS_PAGAR_ABERTOS[COD_CONTA]='Resumo Realizar'!$B74)*(Tabela_padrão__GM_CONTAS_PAGAR_ABERTOS[DATA_VCTO]&gt;='Resumo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4" s="108">
        <f t="array" ref="I74">SUM(IF((Tabela_padrão__GM_CONTAS_PAGAR_ABERTOS[COD_CONTA]='Resumo Realizar'!$B74)*(Tabela_padrão__GM_CONTAS_PAGAR_ABERTOS[DATA_VCTO]&gt;='Resumo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4" s="108">
        <f t="array" ref="J74">SUM(IF((Tabela_padrão__GM_CONTAS_PAGAR_ABERTOS[COD_CONTA]='Resumo Realizar'!$B74)*(Tabela_padrão__GM_CONTAS_PAGAR_ABERTOS[DATA_VCTO]&gt;='Resumo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4" s="108">
        <f t="array" ref="K74">SUM(IF((Tabela_padrão__GM_CONTAS_PAGAR_ABERTOS[COD_CONTA]='Resumo Realizar'!$B74)*(Tabela_padrão__GM_CONTAS_PAGAR_ABERTOS[DATA_VCTO]&gt;='Resumo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4" s="108">
        <f t="array" ref="L74">SUM(IF((Tabela_padrão__GM_CONTAS_PAGAR_ABERTOS[COD_CONTA]='Resumo Realizar'!$B74)*(Tabela_padrão__GM_CONTAS_PAGAR_ABERTOS[DATA_VCTO]&gt;='Resumo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4" s="108"/>
      <c r="N74" s="108">
        <f t="array" ref="N74">SUM(IF((Tabela_padrão__GM_CONTAS_PAGAR_ABERTOS[COD_CONTA]='Resumo Realizar'!$B74)*(Tabela_padrão__GM_CONTAS_PAGAR_ABERTOS[DATA_VCTO]&gt;='Resumo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4" s="108">
        <f t="array" ref="O74">SUM(IF((Tabela_padrão__GM_CONTAS_PAGAR_ABERTOS[COD_CONTA]='Resumo Realizar'!$B74)*(Tabela_padrão__GM_CONTAS_PAGAR_ABERTOS[DATA_VCTO]&gt;='Resumo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4" s="108">
        <f t="array" ref="P74">SUM(IF((Tabela_padrão__GM_CONTAS_PAGAR_ABERTOS[COD_CONTA]='Resumo Realizar'!$B74)*(Tabela_padrão__GM_CONTAS_PAGAR_ABERTOS[DATA_VCTO]&gt;='Resumo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4" s="108">
        <f t="array" ref="Q74">SUM(IF((Tabela_padrão__GM_CONTAS_PAGAR_ABERTOS[COD_CONTA]='Resumo Realizar'!$B74)*(Tabela_padrão__GM_CONTAS_PAGAR_ABERTOS[DATA_VCTO]&gt;='Resumo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4" s="108">
        <f t="array" ref="R74">SUM(IF((Tabela_padrão__GM_CONTAS_PAGAR_ABERTOS[COD_CONTA]='Resumo Realizar'!$B74)*(Tabela_padrão__GM_CONTAS_PAGAR_ABERTOS[DATA_VCTO]&gt;='Resumo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4" s="108">
        <f t="array" ref="S74">SUM(IF((Tabela_padrão__GM_CONTAS_PAGAR_ABERTOS[COD_CONTA]='Resumo Realizar'!$B74)*(Tabela_padrão__GM_CONTAS_PAGAR_ABERTOS[DATA_VCTO]&gt;='Resumo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4" s="108"/>
      <c r="U74" s="108">
        <f t="array" ref="U74">SUM(IF((Tabela_padrão__GM_CONTAS_PAGAR_ABERTOS[COD_CONTA]='Resumo Realizar'!$B74)*(Tabela_padrão__GM_CONTAS_PAGAR_ABERTOS[DATA_VCTO]&gt;='Resumo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4" s="108">
        <f t="array" ref="V74">SUM(IF((Tabela_padrão__GM_CONTAS_PAGAR_ABERTOS[COD_CONTA]='Resumo Realizar'!$B74)*(Tabela_padrão__GM_CONTAS_PAGAR_ABERTOS[DATA_VCTO]&gt;='Resumo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4" s="108">
        <f t="array" ref="W74">SUM(IF((Tabela_padrão__GM_CONTAS_PAGAR_ABERTOS[COD_CONTA]='Resumo Realizar'!$B74)*(Tabela_padrão__GM_CONTAS_PAGAR_ABERTOS[DATA_VCTO]&gt;='Resumo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4" s="108">
        <f t="array" ref="X74">SUM(IF((Tabela_padrão__GM_CONTAS_PAGAR_ABERTOS[COD_CONTA]='Resumo Realizar'!$B74)*(Tabela_padrão__GM_CONTAS_PAGAR_ABERTOS[DATA_VCTO]&gt;='Resumo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4" s="108">
        <f t="array" ref="Y74">SUM(IF((Tabela_padrão__GM_CONTAS_PAGAR_ABERTOS[COD_CONTA]='Resumo Realizar'!$B74)*(Tabela_padrão__GM_CONTAS_PAGAR_ABERTOS[DATA_VCTO]&gt;='Resumo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4" s="108">
        <f t="array" ref="Z74">SUM(IF((Tabela_padrão__GM_CONTAS_PAGAR_ABERTOS[COD_CONTA]='Resumo Realizar'!$B74)*(Tabela_padrão__GM_CONTAS_PAGAR_ABERTOS[DATA_VCTO]&gt;='Resumo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4" s="108"/>
      <c r="AB74" s="108">
        <f t="array" ref="AB74">SUM(IF((Tabela_padrão__GM_CONTAS_PAGAR_ABERTOS[COD_CONTA]='Resumo Realizar'!$B74)*(Tabela_padrão__GM_CONTAS_PAGAR_ABERTOS[DATA_VCTO]&gt;='Resumo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4" s="108">
        <f t="array" ref="AC74">SUM(IF((Tabela_padrão__GM_CONTAS_PAGAR_ABERTOS[COD_CONTA]='Resumo Realizar'!$B74)*(Tabela_padrão__GM_CONTAS_PAGAR_ABERTOS[DATA_VCTO]&gt;='Resumo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4" s="108">
        <f t="array" ref="AD74">SUM(IF((Tabela_padrão__GM_CONTAS_PAGAR_ABERTOS[COD_CONTA]='Resumo Realizar'!$B74)*(Tabela_padrão__GM_CONTAS_PAGAR_ABERTOS[DATA_VCTO]&gt;='Resumo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4" s="108">
        <f t="array" ref="AE74">SUM(IF((Tabela_padrão__GM_CONTAS_PAGAR_ABERTOS[COD_CONTA]='Resumo Realizar'!$B74)*(Tabela_padrão__GM_CONTAS_PAGAR_ABERTOS[DATA_VCTO]&gt;='Resumo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4" s="108">
        <f t="array" ref="AF74">SUM(IF((Tabela_padrão__GM_CONTAS_PAGAR_ABERTOS[COD_CONTA]='Resumo Realizar'!$B74)*(Tabela_padrão__GM_CONTAS_PAGAR_ABERTOS[DATA_VCTO]&gt;='Resumo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4" s="108">
        <f t="array" ref="AG74">SUM(IF((Tabela_padrão__GM_CONTAS_PAGAR_ABERTOS[COD_CONTA]='Resumo Realizar'!$B74)*(Tabela_padrão__GM_CONTAS_PAGAR_ABERTOS[DATA_VCTO]&gt;='Resumo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5" spans="2:33" hidden="1" outlineLevel="1" thickBot="1">
      <c r="B75" s="112">
        <v>13101012</v>
      </c>
      <c r="C75" s="112" t="s">
        <v>169</v>
      </c>
      <c r="D75" s="107">
        <f t="shared" si="39"/>
        <v>0</v>
      </c>
      <c r="E75" s="107">
        <f t="shared" si="40"/>
        <v>-8.07545</v>
      </c>
      <c r="F75" s="108"/>
      <c r="G75" s="108">
        <f t="array" ref="G75">SUM(IF((Tabela_padrão__GM_CONTAS_PAGAR_ABERTOS[COD_CONTA]='Resumo Realizar'!$B75)*(Tabela_padrão__GM_CONTAS_PAGAR_ABERTOS[DATA_VCTO]&gt;='Resumo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5" s="108">
        <f t="array" ref="H75">SUM(IF((Tabela_padrão__GM_CONTAS_PAGAR_ABERTOS[COD_CONTA]='Resumo Realizar'!$B75)*(Tabela_padrão__GM_CONTAS_PAGAR_ABERTOS[DATA_VCTO]&gt;='Resumo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5" s="108">
        <f t="array" ref="I75">SUM(IF((Tabela_padrão__GM_CONTAS_PAGAR_ABERTOS[COD_CONTA]='Resumo Realizar'!$B75)*(Tabela_padrão__GM_CONTAS_PAGAR_ABERTOS[DATA_VCTO]&gt;='Resumo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5" s="108">
        <f t="array" ref="J75">SUM(IF((Tabela_padrão__GM_CONTAS_PAGAR_ABERTOS[COD_CONTA]='Resumo Realizar'!$B75)*(Tabela_padrão__GM_CONTAS_PAGAR_ABERTOS[DATA_VCTO]&gt;='Resumo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5" s="108">
        <f t="array" ref="K75">SUM(IF((Tabela_padrão__GM_CONTAS_PAGAR_ABERTOS[COD_CONTA]='Resumo Realizar'!$B75)*(Tabela_padrão__GM_CONTAS_PAGAR_ABERTOS[DATA_VCTO]&gt;='Resumo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5" s="108">
        <f t="array" ref="L75">SUM(IF((Tabela_padrão__GM_CONTAS_PAGAR_ABERTOS[COD_CONTA]='Resumo Realizar'!$B75)*(Tabela_padrão__GM_CONTAS_PAGAR_ABERTOS[DATA_VCTO]&gt;='Resumo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5" s="108"/>
      <c r="N75" s="108">
        <f t="array" ref="N75">SUM(IF((Tabela_padrão__GM_CONTAS_PAGAR_ABERTOS[COD_CONTA]='Resumo Realizar'!$B75)*(Tabela_padrão__GM_CONTAS_PAGAR_ABERTOS[DATA_VCTO]&gt;='Resumo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5" s="108">
        <f t="array" ref="O75">SUM(IF((Tabela_padrão__GM_CONTAS_PAGAR_ABERTOS[COD_CONTA]='Resumo Realizar'!$B75)*(Tabela_padrão__GM_CONTAS_PAGAR_ABERTOS[DATA_VCTO]&gt;='Resumo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-8.07545</v>
      </c>
      <c r="P75" s="108">
        <f t="array" ref="P75">SUM(IF((Tabela_padrão__GM_CONTAS_PAGAR_ABERTOS[COD_CONTA]='Resumo Realizar'!$B75)*(Tabela_padrão__GM_CONTAS_PAGAR_ABERTOS[DATA_VCTO]&gt;='Resumo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5" s="108">
        <f t="array" ref="Q75">SUM(IF((Tabela_padrão__GM_CONTAS_PAGAR_ABERTOS[COD_CONTA]='Resumo Realizar'!$B75)*(Tabela_padrão__GM_CONTAS_PAGAR_ABERTOS[DATA_VCTO]&gt;='Resumo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5" s="108">
        <f t="array" ref="R75">SUM(IF((Tabela_padrão__GM_CONTAS_PAGAR_ABERTOS[COD_CONTA]='Resumo Realizar'!$B75)*(Tabela_padrão__GM_CONTAS_PAGAR_ABERTOS[DATA_VCTO]&gt;='Resumo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5" s="108">
        <f t="array" ref="S75">SUM(IF((Tabela_padrão__GM_CONTAS_PAGAR_ABERTOS[COD_CONTA]='Resumo Realizar'!$B75)*(Tabela_padrão__GM_CONTAS_PAGAR_ABERTOS[DATA_VCTO]&gt;='Resumo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5" s="108"/>
      <c r="U75" s="108">
        <f t="array" ref="U75">SUM(IF((Tabela_padrão__GM_CONTAS_PAGAR_ABERTOS[COD_CONTA]='Resumo Realizar'!$B75)*(Tabela_padrão__GM_CONTAS_PAGAR_ABERTOS[DATA_VCTO]&gt;='Resumo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5" s="108">
        <f t="array" ref="V75">SUM(IF((Tabela_padrão__GM_CONTAS_PAGAR_ABERTOS[COD_CONTA]='Resumo Realizar'!$B75)*(Tabela_padrão__GM_CONTAS_PAGAR_ABERTOS[DATA_VCTO]&gt;='Resumo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5" s="108">
        <f t="array" ref="W75">SUM(IF((Tabela_padrão__GM_CONTAS_PAGAR_ABERTOS[COD_CONTA]='Resumo Realizar'!$B75)*(Tabela_padrão__GM_CONTAS_PAGAR_ABERTOS[DATA_VCTO]&gt;='Resumo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5" s="108">
        <f t="array" ref="X75">SUM(IF((Tabela_padrão__GM_CONTAS_PAGAR_ABERTOS[COD_CONTA]='Resumo Realizar'!$B75)*(Tabela_padrão__GM_CONTAS_PAGAR_ABERTOS[DATA_VCTO]&gt;='Resumo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5" s="108">
        <f t="array" ref="Y75">SUM(IF((Tabela_padrão__GM_CONTAS_PAGAR_ABERTOS[COD_CONTA]='Resumo Realizar'!$B75)*(Tabela_padrão__GM_CONTAS_PAGAR_ABERTOS[DATA_VCTO]&gt;='Resumo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5" s="108">
        <f t="array" ref="Z75">SUM(IF((Tabela_padrão__GM_CONTAS_PAGAR_ABERTOS[COD_CONTA]='Resumo Realizar'!$B75)*(Tabela_padrão__GM_CONTAS_PAGAR_ABERTOS[DATA_VCTO]&gt;='Resumo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5" s="108"/>
      <c r="AB75" s="108">
        <f t="array" ref="AB75">SUM(IF((Tabela_padrão__GM_CONTAS_PAGAR_ABERTOS[COD_CONTA]='Resumo Realizar'!$B75)*(Tabela_padrão__GM_CONTAS_PAGAR_ABERTOS[DATA_VCTO]&gt;='Resumo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5" s="108">
        <f t="array" ref="AC75">SUM(IF((Tabela_padrão__GM_CONTAS_PAGAR_ABERTOS[COD_CONTA]='Resumo Realizar'!$B75)*(Tabela_padrão__GM_CONTAS_PAGAR_ABERTOS[DATA_VCTO]&gt;='Resumo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5" s="108">
        <f t="array" ref="AD75">SUM(IF((Tabela_padrão__GM_CONTAS_PAGAR_ABERTOS[COD_CONTA]='Resumo Realizar'!$B75)*(Tabela_padrão__GM_CONTAS_PAGAR_ABERTOS[DATA_VCTO]&gt;='Resumo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5" s="108">
        <f t="array" ref="AE75">SUM(IF((Tabela_padrão__GM_CONTAS_PAGAR_ABERTOS[COD_CONTA]='Resumo Realizar'!$B75)*(Tabela_padrão__GM_CONTAS_PAGAR_ABERTOS[DATA_VCTO]&gt;='Resumo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5" s="108">
        <f t="array" ref="AF75">SUM(IF((Tabela_padrão__GM_CONTAS_PAGAR_ABERTOS[COD_CONTA]='Resumo Realizar'!$B75)*(Tabela_padrão__GM_CONTAS_PAGAR_ABERTOS[DATA_VCTO]&gt;='Resumo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5" s="108">
        <f t="array" ref="AG75">SUM(IF((Tabela_padrão__GM_CONTAS_PAGAR_ABERTOS[COD_CONTA]='Resumo Realizar'!$B75)*(Tabela_padrão__GM_CONTAS_PAGAR_ABERTOS[DATA_VCTO]&gt;='Resumo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6" spans="2:33" hidden="1" outlineLevel="1" thickBot="1">
      <c r="B76" s="112">
        <v>13101013</v>
      </c>
      <c r="C76" s="112" t="s">
        <v>170</v>
      </c>
      <c r="D76" s="107">
        <f t="shared" si="39"/>
        <v>0</v>
      </c>
      <c r="E76" s="107">
        <f t="shared" si="40"/>
        <v>0</v>
      </c>
      <c r="F76" s="108"/>
      <c r="G76" s="108">
        <f t="array" ref="G76">SUM(IF((Tabela_padrão__GM_CONTAS_PAGAR_ABERTOS[COD_CONTA]='Resumo Realizar'!$B76)*(Tabela_padrão__GM_CONTAS_PAGAR_ABERTOS[DATA_VCTO]&gt;='Resumo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6" s="108">
        <f t="array" ref="H76">SUM(IF((Tabela_padrão__GM_CONTAS_PAGAR_ABERTOS[COD_CONTA]='Resumo Realizar'!$B76)*(Tabela_padrão__GM_CONTAS_PAGAR_ABERTOS[DATA_VCTO]&gt;='Resumo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6" s="108">
        <f t="array" ref="I76">SUM(IF((Tabela_padrão__GM_CONTAS_PAGAR_ABERTOS[COD_CONTA]='Resumo Realizar'!$B76)*(Tabela_padrão__GM_CONTAS_PAGAR_ABERTOS[DATA_VCTO]&gt;='Resumo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6" s="108">
        <f t="array" ref="J76">SUM(IF((Tabela_padrão__GM_CONTAS_PAGAR_ABERTOS[COD_CONTA]='Resumo Realizar'!$B76)*(Tabela_padrão__GM_CONTAS_PAGAR_ABERTOS[DATA_VCTO]&gt;='Resumo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6" s="108">
        <f t="array" ref="K76">SUM(IF((Tabela_padrão__GM_CONTAS_PAGAR_ABERTOS[COD_CONTA]='Resumo Realizar'!$B76)*(Tabela_padrão__GM_CONTAS_PAGAR_ABERTOS[DATA_VCTO]&gt;='Resumo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6" s="108">
        <f t="array" ref="L76">SUM(IF((Tabela_padrão__GM_CONTAS_PAGAR_ABERTOS[COD_CONTA]='Resumo Realizar'!$B76)*(Tabela_padrão__GM_CONTAS_PAGAR_ABERTOS[DATA_VCTO]&gt;='Resumo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6" s="108"/>
      <c r="N76" s="108">
        <f t="array" ref="N76">SUM(IF((Tabela_padrão__GM_CONTAS_PAGAR_ABERTOS[COD_CONTA]='Resumo Realizar'!$B76)*(Tabela_padrão__GM_CONTAS_PAGAR_ABERTOS[DATA_VCTO]&gt;='Resumo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6" s="108">
        <f t="array" ref="O76">SUM(IF((Tabela_padrão__GM_CONTAS_PAGAR_ABERTOS[COD_CONTA]='Resumo Realizar'!$B76)*(Tabela_padrão__GM_CONTAS_PAGAR_ABERTOS[DATA_VCTO]&gt;='Resumo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6" s="108">
        <f t="array" ref="P76">SUM(IF((Tabela_padrão__GM_CONTAS_PAGAR_ABERTOS[COD_CONTA]='Resumo Realizar'!$B76)*(Tabela_padrão__GM_CONTAS_PAGAR_ABERTOS[DATA_VCTO]&gt;='Resumo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6" s="108">
        <f t="array" ref="Q76">SUM(IF((Tabela_padrão__GM_CONTAS_PAGAR_ABERTOS[COD_CONTA]='Resumo Realizar'!$B76)*(Tabela_padrão__GM_CONTAS_PAGAR_ABERTOS[DATA_VCTO]&gt;='Resumo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6" s="108">
        <f t="array" ref="R76">SUM(IF((Tabela_padrão__GM_CONTAS_PAGAR_ABERTOS[COD_CONTA]='Resumo Realizar'!$B76)*(Tabela_padrão__GM_CONTAS_PAGAR_ABERTOS[DATA_VCTO]&gt;='Resumo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6" s="108">
        <f t="array" ref="S76">SUM(IF((Tabela_padrão__GM_CONTAS_PAGAR_ABERTOS[COD_CONTA]='Resumo Realizar'!$B76)*(Tabela_padrão__GM_CONTAS_PAGAR_ABERTOS[DATA_VCTO]&gt;='Resumo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6" s="108"/>
      <c r="U76" s="108">
        <f t="array" ref="U76">SUM(IF((Tabela_padrão__GM_CONTAS_PAGAR_ABERTOS[COD_CONTA]='Resumo Realizar'!$B76)*(Tabela_padrão__GM_CONTAS_PAGAR_ABERTOS[DATA_VCTO]&gt;='Resumo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6" s="108">
        <f t="array" ref="V76">SUM(IF((Tabela_padrão__GM_CONTAS_PAGAR_ABERTOS[COD_CONTA]='Resumo Realizar'!$B76)*(Tabela_padrão__GM_CONTAS_PAGAR_ABERTOS[DATA_VCTO]&gt;='Resumo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6" s="108">
        <f t="array" ref="W76">SUM(IF((Tabela_padrão__GM_CONTAS_PAGAR_ABERTOS[COD_CONTA]='Resumo Realizar'!$B76)*(Tabela_padrão__GM_CONTAS_PAGAR_ABERTOS[DATA_VCTO]&gt;='Resumo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6" s="108">
        <f t="array" ref="X76">SUM(IF((Tabela_padrão__GM_CONTAS_PAGAR_ABERTOS[COD_CONTA]='Resumo Realizar'!$B76)*(Tabela_padrão__GM_CONTAS_PAGAR_ABERTOS[DATA_VCTO]&gt;='Resumo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6" s="108">
        <f t="array" ref="Y76">SUM(IF((Tabela_padrão__GM_CONTAS_PAGAR_ABERTOS[COD_CONTA]='Resumo Realizar'!$B76)*(Tabela_padrão__GM_CONTAS_PAGAR_ABERTOS[DATA_VCTO]&gt;='Resumo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6" s="108">
        <f t="array" ref="Z76">SUM(IF((Tabela_padrão__GM_CONTAS_PAGAR_ABERTOS[COD_CONTA]='Resumo Realizar'!$B76)*(Tabela_padrão__GM_CONTAS_PAGAR_ABERTOS[DATA_VCTO]&gt;='Resumo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6" s="108"/>
      <c r="AB76" s="108">
        <f t="array" ref="AB76">SUM(IF((Tabela_padrão__GM_CONTAS_PAGAR_ABERTOS[COD_CONTA]='Resumo Realizar'!$B76)*(Tabela_padrão__GM_CONTAS_PAGAR_ABERTOS[DATA_VCTO]&gt;='Resumo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6" s="108">
        <f t="array" ref="AC76">SUM(IF((Tabela_padrão__GM_CONTAS_PAGAR_ABERTOS[COD_CONTA]='Resumo Realizar'!$B76)*(Tabela_padrão__GM_CONTAS_PAGAR_ABERTOS[DATA_VCTO]&gt;='Resumo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6" s="108">
        <f t="array" ref="AD76">SUM(IF((Tabela_padrão__GM_CONTAS_PAGAR_ABERTOS[COD_CONTA]='Resumo Realizar'!$B76)*(Tabela_padrão__GM_CONTAS_PAGAR_ABERTOS[DATA_VCTO]&gt;='Resumo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6" s="108">
        <f t="array" ref="AE76">SUM(IF((Tabela_padrão__GM_CONTAS_PAGAR_ABERTOS[COD_CONTA]='Resumo Realizar'!$B76)*(Tabela_padrão__GM_CONTAS_PAGAR_ABERTOS[DATA_VCTO]&gt;='Resumo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6" s="108">
        <f t="array" ref="AF76">SUM(IF((Tabela_padrão__GM_CONTAS_PAGAR_ABERTOS[COD_CONTA]='Resumo Realizar'!$B76)*(Tabela_padrão__GM_CONTAS_PAGAR_ABERTOS[DATA_VCTO]&gt;='Resumo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6" s="108">
        <f t="array" ref="AG76">SUM(IF((Tabela_padrão__GM_CONTAS_PAGAR_ABERTOS[COD_CONTA]='Resumo Realizar'!$B76)*(Tabela_padrão__GM_CONTAS_PAGAR_ABERTOS[DATA_VCTO]&gt;='Resumo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7" spans="2:33" hidden="1" outlineLevel="1" thickBot="1">
      <c r="B77" s="112">
        <v>13101014</v>
      </c>
      <c r="C77" s="112" t="s">
        <v>171</v>
      </c>
      <c r="D77" s="107">
        <f t="shared" si="39"/>
        <v>0</v>
      </c>
      <c r="E77" s="107">
        <f t="shared" si="40"/>
        <v>0</v>
      </c>
      <c r="F77" s="108"/>
      <c r="G77" s="108">
        <f t="array" ref="G77">SUM(IF((Tabela_padrão__GM_CONTAS_PAGAR_ABERTOS[COD_CONTA]='Resumo Realizar'!$B77)*(Tabela_padrão__GM_CONTAS_PAGAR_ABERTOS[DATA_VCTO]&gt;='Resumo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7" s="108">
        <f t="array" ref="H77">SUM(IF((Tabela_padrão__GM_CONTAS_PAGAR_ABERTOS[COD_CONTA]='Resumo Realizar'!$B77)*(Tabela_padrão__GM_CONTAS_PAGAR_ABERTOS[DATA_VCTO]&gt;='Resumo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7" s="108">
        <f t="array" ref="I77">SUM(IF((Tabela_padrão__GM_CONTAS_PAGAR_ABERTOS[COD_CONTA]='Resumo Realizar'!$B77)*(Tabela_padrão__GM_CONTAS_PAGAR_ABERTOS[DATA_VCTO]&gt;='Resumo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7" s="108">
        <f t="array" ref="J77">SUM(IF((Tabela_padrão__GM_CONTAS_PAGAR_ABERTOS[COD_CONTA]='Resumo Realizar'!$B77)*(Tabela_padrão__GM_CONTAS_PAGAR_ABERTOS[DATA_VCTO]&gt;='Resumo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7" s="108">
        <f t="array" ref="K77">SUM(IF((Tabela_padrão__GM_CONTAS_PAGAR_ABERTOS[COD_CONTA]='Resumo Realizar'!$B77)*(Tabela_padrão__GM_CONTAS_PAGAR_ABERTOS[DATA_VCTO]&gt;='Resumo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7" s="108">
        <f t="array" ref="L77">SUM(IF((Tabela_padrão__GM_CONTAS_PAGAR_ABERTOS[COD_CONTA]='Resumo Realizar'!$B77)*(Tabela_padrão__GM_CONTAS_PAGAR_ABERTOS[DATA_VCTO]&gt;='Resumo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7" s="108"/>
      <c r="N77" s="108">
        <f t="array" ref="N77">SUM(IF((Tabela_padrão__GM_CONTAS_PAGAR_ABERTOS[COD_CONTA]='Resumo Realizar'!$B77)*(Tabela_padrão__GM_CONTAS_PAGAR_ABERTOS[DATA_VCTO]&gt;='Resumo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7" s="108">
        <f t="array" ref="O77">SUM(IF((Tabela_padrão__GM_CONTAS_PAGAR_ABERTOS[COD_CONTA]='Resumo Realizar'!$B77)*(Tabela_padrão__GM_CONTAS_PAGAR_ABERTOS[DATA_VCTO]&gt;='Resumo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7" s="108">
        <f t="array" ref="P77">SUM(IF((Tabela_padrão__GM_CONTAS_PAGAR_ABERTOS[COD_CONTA]='Resumo Realizar'!$B77)*(Tabela_padrão__GM_CONTAS_PAGAR_ABERTOS[DATA_VCTO]&gt;='Resumo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7" s="108">
        <f t="array" ref="Q77">SUM(IF((Tabela_padrão__GM_CONTAS_PAGAR_ABERTOS[COD_CONTA]='Resumo Realizar'!$B77)*(Tabela_padrão__GM_CONTAS_PAGAR_ABERTOS[DATA_VCTO]&gt;='Resumo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7" s="108">
        <f t="array" ref="R77">SUM(IF((Tabela_padrão__GM_CONTAS_PAGAR_ABERTOS[COD_CONTA]='Resumo Realizar'!$B77)*(Tabela_padrão__GM_CONTAS_PAGAR_ABERTOS[DATA_VCTO]&gt;='Resumo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7" s="108">
        <f t="array" ref="S77">SUM(IF((Tabela_padrão__GM_CONTAS_PAGAR_ABERTOS[COD_CONTA]='Resumo Realizar'!$B77)*(Tabela_padrão__GM_CONTAS_PAGAR_ABERTOS[DATA_VCTO]&gt;='Resumo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7" s="108"/>
      <c r="U77" s="108">
        <f t="array" ref="U77">SUM(IF((Tabela_padrão__GM_CONTAS_PAGAR_ABERTOS[COD_CONTA]='Resumo Realizar'!$B77)*(Tabela_padrão__GM_CONTAS_PAGAR_ABERTOS[DATA_VCTO]&gt;='Resumo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7" s="108">
        <f t="array" ref="V77">SUM(IF((Tabela_padrão__GM_CONTAS_PAGAR_ABERTOS[COD_CONTA]='Resumo Realizar'!$B77)*(Tabela_padrão__GM_CONTAS_PAGAR_ABERTOS[DATA_VCTO]&gt;='Resumo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7" s="108">
        <f t="array" ref="W77">SUM(IF((Tabela_padrão__GM_CONTAS_PAGAR_ABERTOS[COD_CONTA]='Resumo Realizar'!$B77)*(Tabela_padrão__GM_CONTAS_PAGAR_ABERTOS[DATA_VCTO]&gt;='Resumo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7" s="108">
        <f t="array" ref="X77">SUM(IF((Tabela_padrão__GM_CONTAS_PAGAR_ABERTOS[COD_CONTA]='Resumo Realizar'!$B77)*(Tabela_padrão__GM_CONTAS_PAGAR_ABERTOS[DATA_VCTO]&gt;='Resumo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7" s="108">
        <f t="array" ref="Y77">SUM(IF((Tabela_padrão__GM_CONTAS_PAGAR_ABERTOS[COD_CONTA]='Resumo Realizar'!$B77)*(Tabela_padrão__GM_CONTAS_PAGAR_ABERTOS[DATA_VCTO]&gt;='Resumo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7" s="108">
        <f t="array" ref="Z77">SUM(IF((Tabela_padrão__GM_CONTAS_PAGAR_ABERTOS[COD_CONTA]='Resumo Realizar'!$B77)*(Tabela_padrão__GM_CONTAS_PAGAR_ABERTOS[DATA_VCTO]&gt;='Resumo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7" s="108"/>
      <c r="AB77" s="108">
        <f t="array" ref="AB77">SUM(IF((Tabela_padrão__GM_CONTAS_PAGAR_ABERTOS[COD_CONTA]='Resumo Realizar'!$B77)*(Tabela_padrão__GM_CONTAS_PAGAR_ABERTOS[DATA_VCTO]&gt;='Resumo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7" s="108">
        <f t="array" ref="AC77">SUM(IF((Tabela_padrão__GM_CONTAS_PAGAR_ABERTOS[COD_CONTA]='Resumo Realizar'!$B77)*(Tabela_padrão__GM_CONTAS_PAGAR_ABERTOS[DATA_VCTO]&gt;='Resumo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7" s="108">
        <f t="array" ref="AD77">SUM(IF((Tabela_padrão__GM_CONTAS_PAGAR_ABERTOS[COD_CONTA]='Resumo Realizar'!$B77)*(Tabela_padrão__GM_CONTAS_PAGAR_ABERTOS[DATA_VCTO]&gt;='Resumo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7" s="108">
        <f t="array" ref="AE77">SUM(IF((Tabela_padrão__GM_CONTAS_PAGAR_ABERTOS[COD_CONTA]='Resumo Realizar'!$B77)*(Tabela_padrão__GM_CONTAS_PAGAR_ABERTOS[DATA_VCTO]&gt;='Resumo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7" s="108">
        <f t="array" ref="AF77">SUM(IF((Tabela_padrão__GM_CONTAS_PAGAR_ABERTOS[COD_CONTA]='Resumo Realizar'!$B77)*(Tabela_padrão__GM_CONTAS_PAGAR_ABERTOS[DATA_VCTO]&gt;='Resumo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7" s="108">
        <f t="array" ref="AG77">SUM(IF((Tabela_padrão__GM_CONTAS_PAGAR_ABERTOS[COD_CONTA]='Resumo Realizar'!$B77)*(Tabela_padrão__GM_CONTAS_PAGAR_ABERTOS[DATA_VCTO]&gt;='Resumo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8" spans="2:33" hidden="1" outlineLevel="1" thickBot="1">
      <c r="B78" s="112">
        <v>13101015</v>
      </c>
      <c r="C78" s="112" t="s">
        <v>172</v>
      </c>
      <c r="D78" s="107">
        <f t="shared" si="39"/>
        <v>0</v>
      </c>
      <c r="E78" s="107">
        <f t="shared" si="40"/>
        <v>0</v>
      </c>
      <c r="F78" s="108"/>
      <c r="G78" s="108">
        <f t="array" ref="G78">SUM(IF((Tabela_padrão__GM_CONTAS_PAGAR_ABERTOS[COD_CONTA]='Resumo Realizar'!$B78)*(Tabela_padrão__GM_CONTAS_PAGAR_ABERTOS[DATA_VCTO]&gt;='Resumo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8" s="108">
        <f t="array" ref="H78">SUM(IF((Tabela_padrão__GM_CONTAS_PAGAR_ABERTOS[COD_CONTA]='Resumo Realizar'!$B78)*(Tabela_padrão__GM_CONTAS_PAGAR_ABERTOS[DATA_VCTO]&gt;='Resumo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8" s="108">
        <f t="array" ref="I78">SUM(IF((Tabela_padrão__GM_CONTAS_PAGAR_ABERTOS[COD_CONTA]='Resumo Realizar'!$B78)*(Tabela_padrão__GM_CONTAS_PAGAR_ABERTOS[DATA_VCTO]&gt;='Resumo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8" s="108">
        <f t="array" ref="J78">SUM(IF((Tabela_padrão__GM_CONTAS_PAGAR_ABERTOS[COD_CONTA]='Resumo Realizar'!$B78)*(Tabela_padrão__GM_CONTAS_PAGAR_ABERTOS[DATA_VCTO]&gt;='Resumo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8" s="108">
        <f t="array" ref="K78">SUM(IF((Tabela_padrão__GM_CONTAS_PAGAR_ABERTOS[COD_CONTA]='Resumo Realizar'!$B78)*(Tabela_padrão__GM_CONTAS_PAGAR_ABERTOS[DATA_VCTO]&gt;='Resumo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8" s="108">
        <f t="array" ref="L78">SUM(IF((Tabela_padrão__GM_CONTAS_PAGAR_ABERTOS[COD_CONTA]='Resumo Realizar'!$B78)*(Tabela_padrão__GM_CONTAS_PAGAR_ABERTOS[DATA_VCTO]&gt;='Resumo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8" s="108"/>
      <c r="N78" s="108">
        <f t="array" ref="N78">SUM(IF((Tabela_padrão__GM_CONTAS_PAGAR_ABERTOS[COD_CONTA]='Resumo Realizar'!$B78)*(Tabela_padrão__GM_CONTAS_PAGAR_ABERTOS[DATA_VCTO]&gt;='Resumo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8" s="108">
        <f t="array" ref="O78">SUM(IF((Tabela_padrão__GM_CONTAS_PAGAR_ABERTOS[COD_CONTA]='Resumo Realizar'!$B78)*(Tabela_padrão__GM_CONTAS_PAGAR_ABERTOS[DATA_VCTO]&gt;='Resumo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8" s="108">
        <f t="array" ref="P78">SUM(IF((Tabela_padrão__GM_CONTAS_PAGAR_ABERTOS[COD_CONTA]='Resumo Realizar'!$B78)*(Tabela_padrão__GM_CONTAS_PAGAR_ABERTOS[DATA_VCTO]&gt;='Resumo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8" s="108">
        <f t="array" ref="Q78">SUM(IF((Tabela_padrão__GM_CONTAS_PAGAR_ABERTOS[COD_CONTA]='Resumo Realizar'!$B78)*(Tabela_padrão__GM_CONTAS_PAGAR_ABERTOS[DATA_VCTO]&gt;='Resumo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8" s="108">
        <f t="array" ref="R78">SUM(IF((Tabela_padrão__GM_CONTAS_PAGAR_ABERTOS[COD_CONTA]='Resumo Realizar'!$B78)*(Tabela_padrão__GM_CONTAS_PAGAR_ABERTOS[DATA_VCTO]&gt;='Resumo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8" s="108">
        <f t="array" ref="S78">SUM(IF((Tabela_padrão__GM_CONTAS_PAGAR_ABERTOS[COD_CONTA]='Resumo Realizar'!$B78)*(Tabela_padrão__GM_CONTAS_PAGAR_ABERTOS[DATA_VCTO]&gt;='Resumo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8" s="108"/>
      <c r="U78" s="108">
        <f t="array" ref="U78">SUM(IF((Tabela_padrão__GM_CONTAS_PAGAR_ABERTOS[COD_CONTA]='Resumo Realizar'!$B78)*(Tabela_padrão__GM_CONTAS_PAGAR_ABERTOS[DATA_VCTO]&gt;='Resumo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8" s="108">
        <f t="array" ref="V78">SUM(IF((Tabela_padrão__GM_CONTAS_PAGAR_ABERTOS[COD_CONTA]='Resumo Realizar'!$B78)*(Tabela_padrão__GM_CONTAS_PAGAR_ABERTOS[DATA_VCTO]&gt;='Resumo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8" s="108">
        <f t="array" ref="W78">SUM(IF((Tabela_padrão__GM_CONTAS_PAGAR_ABERTOS[COD_CONTA]='Resumo Realizar'!$B78)*(Tabela_padrão__GM_CONTAS_PAGAR_ABERTOS[DATA_VCTO]&gt;='Resumo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8" s="108">
        <f t="array" ref="X78">SUM(IF((Tabela_padrão__GM_CONTAS_PAGAR_ABERTOS[COD_CONTA]='Resumo Realizar'!$B78)*(Tabela_padrão__GM_CONTAS_PAGAR_ABERTOS[DATA_VCTO]&gt;='Resumo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8" s="108">
        <f t="array" ref="Y78">SUM(IF((Tabela_padrão__GM_CONTAS_PAGAR_ABERTOS[COD_CONTA]='Resumo Realizar'!$B78)*(Tabela_padrão__GM_CONTAS_PAGAR_ABERTOS[DATA_VCTO]&gt;='Resumo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8" s="108">
        <f t="array" ref="Z78">SUM(IF((Tabela_padrão__GM_CONTAS_PAGAR_ABERTOS[COD_CONTA]='Resumo Realizar'!$B78)*(Tabela_padrão__GM_CONTAS_PAGAR_ABERTOS[DATA_VCTO]&gt;='Resumo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8" s="108"/>
      <c r="AB78" s="108">
        <f t="array" ref="AB78">SUM(IF((Tabela_padrão__GM_CONTAS_PAGAR_ABERTOS[COD_CONTA]='Resumo Realizar'!$B78)*(Tabela_padrão__GM_CONTAS_PAGAR_ABERTOS[DATA_VCTO]&gt;='Resumo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8" s="108">
        <f t="array" ref="AC78">SUM(IF((Tabela_padrão__GM_CONTAS_PAGAR_ABERTOS[COD_CONTA]='Resumo Realizar'!$B78)*(Tabela_padrão__GM_CONTAS_PAGAR_ABERTOS[DATA_VCTO]&gt;='Resumo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8" s="108">
        <f t="array" ref="AD78">SUM(IF((Tabela_padrão__GM_CONTAS_PAGAR_ABERTOS[COD_CONTA]='Resumo Realizar'!$B78)*(Tabela_padrão__GM_CONTAS_PAGAR_ABERTOS[DATA_VCTO]&gt;='Resumo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8" s="108">
        <f t="array" ref="AE78">SUM(IF((Tabela_padrão__GM_CONTAS_PAGAR_ABERTOS[COD_CONTA]='Resumo Realizar'!$B78)*(Tabela_padrão__GM_CONTAS_PAGAR_ABERTOS[DATA_VCTO]&gt;='Resumo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8" s="108">
        <f t="array" ref="AF78">SUM(IF((Tabela_padrão__GM_CONTAS_PAGAR_ABERTOS[COD_CONTA]='Resumo Realizar'!$B78)*(Tabela_padrão__GM_CONTAS_PAGAR_ABERTOS[DATA_VCTO]&gt;='Resumo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8" s="108">
        <f t="array" ref="AG78">SUM(IF((Tabela_padrão__GM_CONTAS_PAGAR_ABERTOS[COD_CONTA]='Resumo Realizar'!$B78)*(Tabela_padrão__GM_CONTAS_PAGAR_ABERTOS[DATA_VCTO]&gt;='Resumo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79" spans="2:33" hidden="1" outlineLevel="1" thickBot="1">
      <c r="B79" s="112">
        <v>13101016</v>
      </c>
      <c r="C79" s="112" t="s">
        <v>173</v>
      </c>
      <c r="D79" s="107">
        <f t="shared" si="39"/>
        <v>0</v>
      </c>
      <c r="E79" s="107">
        <f t="shared" si="40"/>
        <v>0</v>
      </c>
      <c r="F79" s="108"/>
      <c r="G79" s="108">
        <f t="array" ref="G79">SUM(IF((Tabela_padrão__GM_CONTAS_PAGAR_ABERTOS[COD_CONTA]='Resumo Realizar'!$B79)*(Tabela_padrão__GM_CONTAS_PAGAR_ABERTOS[DATA_VCTO]&gt;='Resumo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79" s="108">
        <f t="array" ref="H79">SUM(IF((Tabela_padrão__GM_CONTAS_PAGAR_ABERTOS[COD_CONTA]='Resumo Realizar'!$B79)*(Tabela_padrão__GM_CONTAS_PAGAR_ABERTOS[DATA_VCTO]&gt;='Resumo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79" s="108">
        <f t="array" ref="I79">SUM(IF((Tabela_padrão__GM_CONTAS_PAGAR_ABERTOS[COD_CONTA]='Resumo Realizar'!$B79)*(Tabela_padrão__GM_CONTAS_PAGAR_ABERTOS[DATA_VCTO]&gt;='Resumo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79" s="108">
        <f t="array" ref="J79">SUM(IF((Tabela_padrão__GM_CONTAS_PAGAR_ABERTOS[COD_CONTA]='Resumo Realizar'!$B79)*(Tabela_padrão__GM_CONTAS_PAGAR_ABERTOS[DATA_VCTO]&gt;='Resumo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79" s="108">
        <f t="array" ref="K79">SUM(IF((Tabela_padrão__GM_CONTAS_PAGAR_ABERTOS[COD_CONTA]='Resumo Realizar'!$B79)*(Tabela_padrão__GM_CONTAS_PAGAR_ABERTOS[DATA_VCTO]&gt;='Resumo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79" s="108">
        <f t="array" ref="L79">SUM(IF((Tabela_padrão__GM_CONTAS_PAGAR_ABERTOS[COD_CONTA]='Resumo Realizar'!$B79)*(Tabela_padrão__GM_CONTAS_PAGAR_ABERTOS[DATA_VCTO]&gt;='Resumo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79" s="108"/>
      <c r="N79" s="108">
        <f t="array" ref="N79">SUM(IF((Tabela_padrão__GM_CONTAS_PAGAR_ABERTOS[COD_CONTA]='Resumo Realizar'!$B79)*(Tabela_padrão__GM_CONTAS_PAGAR_ABERTOS[DATA_VCTO]&gt;='Resumo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79" s="108">
        <f t="array" ref="O79">SUM(IF((Tabela_padrão__GM_CONTAS_PAGAR_ABERTOS[COD_CONTA]='Resumo Realizar'!$B79)*(Tabela_padrão__GM_CONTAS_PAGAR_ABERTOS[DATA_VCTO]&gt;='Resumo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79" s="108">
        <f t="array" ref="P79">SUM(IF((Tabela_padrão__GM_CONTAS_PAGAR_ABERTOS[COD_CONTA]='Resumo Realizar'!$B79)*(Tabela_padrão__GM_CONTAS_PAGAR_ABERTOS[DATA_VCTO]&gt;='Resumo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79" s="108">
        <f t="array" ref="Q79">SUM(IF((Tabela_padrão__GM_CONTAS_PAGAR_ABERTOS[COD_CONTA]='Resumo Realizar'!$B79)*(Tabela_padrão__GM_CONTAS_PAGAR_ABERTOS[DATA_VCTO]&gt;='Resumo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79" s="108">
        <f t="array" ref="R79">SUM(IF((Tabela_padrão__GM_CONTAS_PAGAR_ABERTOS[COD_CONTA]='Resumo Realizar'!$B79)*(Tabela_padrão__GM_CONTAS_PAGAR_ABERTOS[DATA_VCTO]&gt;='Resumo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79" s="108">
        <f t="array" ref="S79">SUM(IF((Tabela_padrão__GM_CONTAS_PAGAR_ABERTOS[COD_CONTA]='Resumo Realizar'!$B79)*(Tabela_padrão__GM_CONTAS_PAGAR_ABERTOS[DATA_VCTO]&gt;='Resumo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79" s="108"/>
      <c r="U79" s="108">
        <f t="array" ref="U79">SUM(IF((Tabela_padrão__GM_CONTAS_PAGAR_ABERTOS[COD_CONTA]='Resumo Realizar'!$B79)*(Tabela_padrão__GM_CONTAS_PAGAR_ABERTOS[DATA_VCTO]&gt;='Resumo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79" s="108">
        <f t="array" ref="V79">SUM(IF((Tabela_padrão__GM_CONTAS_PAGAR_ABERTOS[COD_CONTA]='Resumo Realizar'!$B79)*(Tabela_padrão__GM_CONTAS_PAGAR_ABERTOS[DATA_VCTO]&gt;='Resumo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79" s="108">
        <f t="array" ref="W79">SUM(IF((Tabela_padrão__GM_CONTAS_PAGAR_ABERTOS[COD_CONTA]='Resumo Realizar'!$B79)*(Tabela_padrão__GM_CONTAS_PAGAR_ABERTOS[DATA_VCTO]&gt;='Resumo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79" s="108">
        <f t="array" ref="X79">SUM(IF((Tabela_padrão__GM_CONTAS_PAGAR_ABERTOS[COD_CONTA]='Resumo Realizar'!$B79)*(Tabela_padrão__GM_CONTAS_PAGAR_ABERTOS[DATA_VCTO]&gt;='Resumo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79" s="108">
        <f t="array" ref="Y79">SUM(IF((Tabela_padrão__GM_CONTAS_PAGAR_ABERTOS[COD_CONTA]='Resumo Realizar'!$B79)*(Tabela_padrão__GM_CONTAS_PAGAR_ABERTOS[DATA_VCTO]&gt;='Resumo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79" s="108">
        <f t="array" ref="Z79">SUM(IF((Tabela_padrão__GM_CONTAS_PAGAR_ABERTOS[COD_CONTA]='Resumo Realizar'!$B79)*(Tabela_padrão__GM_CONTAS_PAGAR_ABERTOS[DATA_VCTO]&gt;='Resumo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79" s="108"/>
      <c r="AB79" s="108">
        <f t="array" ref="AB79">SUM(IF((Tabela_padrão__GM_CONTAS_PAGAR_ABERTOS[COD_CONTA]='Resumo Realizar'!$B79)*(Tabela_padrão__GM_CONTAS_PAGAR_ABERTOS[DATA_VCTO]&gt;='Resumo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79" s="108">
        <f t="array" ref="AC79">SUM(IF((Tabela_padrão__GM_CONTAS_PAGAR_ABERTOS[COD_CONTA]='Resumo Realizar'!$B79)*(Tabela_padrão__GM_CONTAS_PAGAR_ABERTOS[DATA_VCTO]&gt;='Resumo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79" s="108">
        <f t="array" ref="AD79">SUM(IF((Tabela_padrão__GM_CONTAS_PAGAR_ABERTOS[COD_CONTA]='Resumo Realizar'!$B79)*(Tabela_padrão__GM_CONTAS_PAGAR_ABERTOS[DATA_VCTO]&gt;='Resumo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79" s="108">
        <f t="array" ref="AE79">SUM(IF((Tabela_padrão__GM_CONTAS_PAGAR_ABERTOS[COD_CONTA]='Resumo Realizar'!$B79)*(Tabela_padrão__GM_CONTAS_PAGAR_ABERTOS[DATA_VCTO]&gt;='Resumo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79" s="108">
        <f t="array" ref="AF79">SUM(IF((Tabela_padrão__GM_CONTAS_PAGAR_ABERTOS[COD_CONTA]='Resumo Realizar'!$B79)*(Tabela_padrão__GM_CONTAS_PAGAR_ABERTOS[DATA_VCTO]&gt;='Resumo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79" s="108">
        <f t="array" ref="AG79">SUM(IF((Tabela_padrão__GM_CONTAS_PAGAR_ABERTOS[COD_CONTA]='Resumo Realizar'!$B79)*(Tabela_padrão__GM_CONTAS_PAGAR_ABERTOS[DATA_VCTO]&gt;='Resumo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0" spans="2:33" hidden="1" outlineLevel="1" thickBot="1">
      <c r="B80" s="112">
        <v>13101017</v>
      </c>
      <c r="C80" s="112" t="s">
        <v>174</v>
      </c>
      <c r="D80" s="107">
        <f t="shared" si="39"/>
        <v>0</v>
      </c>
      <c r="E80" s="107">
        <f t="shared" si="40"/>
        <v>0</v>
      </c>
      <c r="F80" s="108"/>
      <c r="G80" s="108">
        <f t="array" ref="G80">SUM(IF((Tabela_padrão__GM_CONTAS_PAGAR_ABERTOS[COD_CONTA]='Resumo Realizar'!$B80)*(Tabela_padrão__GM_CONTAS_PAGAR_ABERTOS[DATA_VCTO]&gt;='Resumo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0" s="108">
        <f t="array" ref="H80">SUM(IF((Tabela_padrão__GM_CONTAS_PAGAR_ABERTOS[COD_CONTA]='Resumo Realizar'!$B80)*(Tabela_padrão__GM_CONTAS_PAGAR_ABERTOS[DATA_VCTO]&gt;='Resumo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0" s="108">
        <f t="array" ref="I80">SUM(IF((Tabela_padrão__GM_CONTAS_PAGAR_ABERTOS[COD_CONTA]='Resumo Realizar'!$B80)*(Tabela_padrão__GM_CONTAS_PAGAR_ABERTOS[DATA_VCTO]&gt;='Resumo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0" s="108">
        <f t="array" ref="J80">SUM(IF((Tabela_padrão__GM_CONTAS_PAGAR_ABERTOS[COD_CONTA]='Resumo Realizar'!$B80)*(Tabela_padrão__GM_CONTAS_PAGAR_ABERTOS[DATA_VCTO]&gt;='Resumo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0" s="108">
        <f t="array" ref="K80">SUM(IF((Tabela_padrão__GM_CONTAS_PAGAR_ABERTOS[COD_CONTA]='Resumo Realizar'!$B80)*(Tabela_padrão__GM_CONTAS_PAGAR_ABERTOS[DATA_VCTO]&gt;='Resumo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0" s="108">
        <f t="array" ref="L80">SUM(IF((Tabela_padrão__GM_CONTAS_PAGAR_ABERTOS[COD_CONTA]='Resumo Realizar'!$B80)*(Tabela_padrão__GM_CONTAS_PAGAR_ABERTOS[DATA_VCTO]&gt;='Resumo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0" s="108"/>
      <c r="N80" s="108">
        <f t="array" ref="N80">SUM(IF((Tabela_padrão__GM_CONTAS_PAGAR_ABERTOS[COD_CONTA]='Resumo Realizar'!$B80)*(Tabela_padrão__GM_CONTAS_PAGAR_ABERTOS[DATA_VCTO]&gt;='Resumo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0" s="108">
        <f t="array" ref="O80">SUM(IF((Tabela_padrão__GM_CONTAS_PAGAR_ABERTOS[COD_CONTA]='Resumo Realizar'!$B80)*(Tabela_padrão__GM_CONTAS_PAGAR_ABERTOS[DATA_VCTO]&gt;='Resumo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0" s="108">
        <f t="array" ref="P80">SUM(IF((Tabela_padrão__GM_CONTAS_PAGAR_ABERTOS[COD_CONTA]='Resumo Realizar'!$B80)*(Tabela_padrão__GM_CONTAS_PAGAR_ABERTOS[DATA_VCTO]&gt;='Resumo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0" s="108">
        <f t="array" ref="Q80">SUM(IF((Tabela_padrão__GM_CONTAS_PAGAR_ABERTOS[COD_CONTA]='Resumo Realizar'!$B80)*(Tabela_padrão__GM_CONTAS_PAGAR_ABERTOS[DATA_VCTO]&gt;='Resumo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0" s="108">
        <f t="array" ref="R80">SUM(IF((Tabela_padrão__GM_CONTAS_PAGAR_ABERTOS[COD_CONTA]='Resumo Realizar'!$B80)*(Tabela_padrão__GM_CONTAS_PAGAR_ABERTOS[DATA_VCTO]&gt;='Resumo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0" s="108">
        <f t="array" ref="S80">SUM(IF((Tabela_padrão__GM_CONTAS_PAGAR_ABERTOS[COD_CONTA]='Resumo Realizar'!$B80)*(Tabela_padrão__GM_CONTAS_PAGAR_ABERTOS[DATA_VCTO]&gt;='Resumo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0" s="108"/>
      <c r="U80" s="108">
        <f t="array" ref="U80">SUM(IF((Tabela_padrão__GM_CONTAS_PAGAR_ABERTOS[COD_CONTA]='Resumo Realizar'!$B80)*(Tabela_padrão__GM_CONTAS_PAGAR_ABERTOS[DATA_VCTO]&gt;='Resumo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0" s="108">
        <f t="array" ref="V80">SUM(IF((Tabela_padrão__GM_CONTAS_PAGAR_ABERTOS[COD_CONTA]='Resumo Realizar'!$B80)*(Tabela_padrão__GM_CONTAS_PAGAR_ABERTOS[DATA_VCTO]&gt;='Resumo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0" s="108">
        <f t="array" ref="W80">SUM(IF((Tabela_padrão__GM_CONTAS_PAGAR_ABERTOS[COD_CONTA]='Resumo Realizar'!$B80)*(Tabela_padrão__GM_CONTAS_PAGAR_ABERTOS[DATA_VCTO]&gt;='Resumo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0" s="108">
        <f t="array" ref="X80">SUM(IF((Tabela_padrão__GM_CONTAS_PAGAR_ABERTOS[COD_CONTA]='Resumo Realizar'!$B80)*(Tabela_padrão__GM_CONTAS_PAGAR_ABERTOS[DATA_VCTO]&gt;='Resumo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0" s="108">
        <f t="array" ref="Y80">SUM(IF((Tabela_padrão__GM_CONTAS_PAGAR_ABERTOS[COD_CONTA]='Resumo Realizar'!$B80)*(Tabela_padrão__GM_CONTAS_PAGAR_ABERTOS[DATA_VCTO]&gt;='Resumo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0" s="108">
        <f t="array" ref="Z80">SUM(IF((Tabela_padrão__GM_CONTAS_PAGAR_ABERTOS[COD_CONTA]='Resumo Realizar'!$B80)*(Tabela_padrão__GM_CONTAS_PAGAR_ABERTOS[DATA_VCTO]&gt;='Resumo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0" s="108"/>
      <c r="AB80" s="108">
        <f t="array" ref="AB80">SUM(IF((Tabela_padrão__GM_CONTAS_PAGAR_ABERTOS[COD_CONTA]='Resumo Realizar'!$B80)*(Tabela_padrão__GM_CONTAS_PAGAR_ABERTOS[DATA_VCTO]&gt;='Resumo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0" s="108">
        <f t="array" ref="AC80">SUM(IF((Tabela_padrão__GM_CONTAS_PAGAR_ABERTOS[COD_CONTA]='Resumo Realizar'!$B80)*(Tabela_padrão__GM_CONTAS_PAGAR_ABERTOS[DATA_VCTO]&gt;='Resumo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0" s="108">
        <f t="array" ref="AD80">SUM(IF((Tabela_padrão__GM_CONTAS_PAGAR_ABERTOS[COD_CONTA]='Resumo Realizar'!$B80)*(Tabela_padrão__GM_CONTAS_PAGAR_ABERTOS[DATA_VCTO]&gt;='Resumo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0" s="108">
        <f t="array" ref="AE80">SUM(IF((Tabela_padrão__GM_CONTAS_PAGAR_ABERTOS[COD_CONTA]='Resumo Realizar'!$B80)*(Tabela_padrão__GM_CONTAS_PAGAR_ABERTOS[DATA_VCTO]&gt;='Resumo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0" s="108">
        <f t="array" ref="AF80">SUM(IF((Tabela_padrão__GM_CONTAS_PAGAR_ABERTOS[COD_CONTA]='Resumo Realizar'!$B80)*(Tabela_padrão__GM_CONTAS_PAGAR_ABERTOS[DATA_VCTO]&gt;='Resumo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0" s="108">
        <f t="array" ref="AG80">SUM(IF((Tabela_padrão__GM_CONTAS_PAGAR_ABERTOS[COD_CONTA]='Resumo Realizar'!$B80)*(Tabela_padrão__GM_CONTAS_PAGAR_ABERTOS[DATA_VCTO]&gt;='Resumo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1" spans="2:33" hidden="1" outlineLevel="1" thickBot="1">
      <c r="B81" s="112">
        <v>13101018</v>
      </c>
      <c r="C81" s="112" t="s">
        <v>175</v>
      </c>
      <c r="D81" s="107">
        <f t="shared" si="39"/>
        <v>0</v>
      </c>
      <c r="E81" s="107">
        <f t="shared" si="40"/>
        <v>0</v>
      </c>
      <c r="F81" s="108"/>
      <c r="G81" s="108">
        <f t="array" ref="G81">SUM(IF((Tabela_padrão__GM_CONTAS_PAGAR_ABERTOS[COD_CONTA]='Resumo Realizar'!$B81)*(Tabela_padrão__GM_CONTAS_PAGAR_ABERTOS[DATA_VCTO]&gt;='Resumo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1" s="108">
        <f t="array" ref="H81">SUM(IF((Tabela_padrão__GM_CONTAS_PAGAR_ABERTOS[COD_CONTA]='Resumo Realizar'!$B81)*(Tabela_padrão__GM_CONTAS_PAGAR_ABERTOS[DATA_VCTO]&gt;='Resumo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1" s="108">
        <f t="array" ref="I81">SUM(IF((Tabela_padrão__GM_CONTAS_PAGAR_ABERTOS[COD_CONTA]='Resumo Realizar'!$B81)*(Tabela_padrão__GM_CONTAS_PAGAR_ABERTOS[DATA_VCTO]&gt;='Resumo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1" s="108">
        <f t="array" ref="J81">SUM(IF((Tabela_padrão__GM_CONTAS_PAGAR_ABERTOS[COD_CONTA]='Resumo Realizar'!$B81)*(Tabela_padrão__GM_CONTAS_PAGAR_ABERTOS[DATA_VCTO]&gt;='Resumo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1" s="108">
        <f t="array" ref="K81">SUM(IF((Tabela_padrão__GM_CONTAS_PAGAR_ABERTOS[COD_CONTA]='Resumo Realizar'!$B81)*(Tabela_padrão__GM_CONTAS_PAGAR_ABERTOS[DATA_VCTO]&gt;='Resumo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1" s="108">
        <f t="array" ref="L81">SUM(IF((Tabela_padrão__GM_CONTAS_PAGAR_ABERTOS[COD_CONTA]='Resumo Realizar'!$B81)*(Tabela_padrão__GM_CONTAS_PAGAR_ABERTOS[DATA_VCTO]&gt;='Resumo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1" s="108"/>
      <c r="N81" s="108">
        <f t="array" ref="N81">SUM(IF((Tabela_padrão__GM_CONTAS_PAGAR_ABERTOS[COD_CONTA]='Resumo Realizar'!$B81)*(Tabela_padrão__GM_CONTAS_PAGAR_ABERTOS[DATA_VCTO]&gt;='Resumo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1" s="108">
        <f t="array" ref="O81">SUM(IF((Tabela_padrão__GM_CONTAS_PAGAR_ABERTOS[COD_CONTA]='Resumo Realizar'!$B81)*(Tabela_padrão__GM_CONTAS_PAGAR_ABERTOS[DATA_VCTO]&gt;='Resumo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1" s="108">
        <f t="array" ref="P81">SUM(IF((Tabela_padrão__GM_CONTAS_PAGAR_ABERTOS[COD_CONTA]='Resumo Realizar'!$B81)*(Tabela_padrão__GM_CONTAS_PAGAR_ABERTOS[DATA_VCTO]&gt;='Resumo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1" s="108">
        <f t="array" ref="Q81">SUM(IF((Tabela_padrão__GM_CONTAS_PAGAR_ABERTOS[COD_CONTA]='Resumo Realizar'!$B81)*(Tabela_padrão__GM_CONTAS_PAGAR_ABERTOS[DATA_VCTO]&gt;='Resumo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1" s="108">
        <f t="array" ref="R81">SUM(IF((Tabela_padrão__GM_CONTAS_PAGAR_ABERTOS[COD_CONTA]='Resumo Realizar'!$B81)*(Tabela_padrão__GM_CONTAS_PAGAR_ABERTOS[DATA_VCTO]&gt;='Resumo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1" s="108">
        <f t="array" ref="S81">SUM(IF((Tabela_padrão__GM_CONTAS_PAGAR_ABERTOS[COD_CONTA]='Resumo Realizar'!$B81)*(Tabela_padrão__GM_CONTAS_PAGAR_ABERTOS[DATA_VCTO]&gt;='Resumo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1" s="108"/>
      <c r="U81" s="108">
        <f t="array" ref="U81">SUM(IF((Tabela_padrão__GM_CONTAS_PAGAR_ABERTOS[COD_CONTA]='Resumo Realizar'!$B81)*(Tabela_padrão__GM_CONTAS_PAGAR_ABERTOS[DATA_VCTO]&gt;='Resumo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1" s="108">
        <f t="array" ref="V81">SUM(IF((Tabela_padrão__GM_CONTAS_PAGAR_ABERTOS[COD_CONTA]='Resumo Realizar'!$B81)*(Tabela_padrão__GM_CONTAS_PAGAR_ABERTOS[DATA_VCTO]&gt;='Resumo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1" s="108">
        <f t="array" ref="W81">SUM(IF((Tabela_padrão__GM_CONTAS_PAGAR_ABERTOS[COD_CONTA]='Resumo Realizar'!$B81)*(Tabela_padrão__GM_CONTAS_PAGAR_ABERTOS[DATA_VCTO]&gt;='Resumo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1" s="108">
        <f t="array" ref="X81">SUM(IF((Tabela_padrão__GM_CONTAS_PAGAR_ABERTOS[COD_CONTA]='Resumo Realizar'!$B81)*(Tabela_padrão__GM_CONTAS_PAGAR_ABERTOS[DATA_VCTO]&gt;='Resumo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1" s="108">
        <f t="array" ref="Y81">SUM(IF((Tabela_padrão__GM_CONTAS_PAGAR_ABERTOS[COD_CONTA]='Resumo Realizar'!$B81)*(Tabela_padrão__GM_CONTAS_PAGAR_ABERTOS[DATA_VCTO]&gt;='Resumo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1" s="108">
        <f t="array" ref="Z81">SUM(IF((Tabela_padrão__GM_CONTAS_PAGAR_ABERTOS[COD_CONTA]='Resumo Realizar'!$B81)*(Tabela_padrão__GM_CONTAS_PAGAR_ABERTOS[DATA_VCTO]&gt;='Resumo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1" s="108"/>
      <c r="AB81" s="108">
        <f t="array" ref="AB81">SUM(IF((Tabela_padrão__GM_CONTAS_PAGAR_ABERTOS[COD_CONTA]='Resumo Realizar'!$B81)*(Tabela_padrão__GM_CONTAS_PAGAR_ABERTOS[DATA_VCTO]&gt;='Resumo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1" s="108">
        <f t="array" ref="AC81">SUM(IF((Tabela_padrão__GM_CONTAS_PAGAR_ABERTOS[COD_CONTA]='Resumo Realizar'!$B81)*(Tabela_padrão__GM_CONTAS_PAGAR_ABERTOS[DATA_VCTO]&gt;='Resumo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1" s="108">
        <f t="array" ref="AD81">SUM(IF((Tabela_padrão__GM_CONTAS_PAGAR_ABERTOS[COD_CONTA]='Resumo Realizar'!$B81)*(Tabela_padrão__GM_CONTAS_PAGAR_ABERTOS[DATA_VCTO]&gt;='Resumo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1" s="108">
        <f t="array" ref="AE81">SUM(IF((Tabela_padrão__GM_CONTAS_PAGAR_ABERTOS[COD_CONTA]='Resumo Realizar'!$B81)*(Tabela_padrão__GM_CONTAS_PAGAR_ABERTOS[DATA_VCTO]&gt;='Resumo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1" s="108">
        <f t="array" ref="AF81">SUM(IF((Tabela_padrão__GM_CONTAS_PAGAR_ABERTOS[COD_CONTA]='Resumo Realizar'!$B81)*(Tabela_padrão__GM_CONTAS_PAGAR_ABERTOS[DATA_VCTO]&gt;='Resumo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1" s="108">
        <f t="array" ref="AG81">SUM(IF((Tabela_padrão__GM_CONTAS_PAGAR_ABERTOS[COD_CONTA]='Resumo Realizar'!$B81)*(Tabela_padrão__GM_CONTAS_PAGAR_ABERTOS[DATA_VCTO]&gt;='Resumo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2" spans="2:33" hidden="1" outlineLevel="1" thickBot="1">
      <c r="B82" s="112">
        <v>13101019</v>
      </c>
      <c r="C82" s="112" t="s">
        <v>176</v>
      </c>
      <c r="D82" s="107">
        <f t="shared" si="39"/>
        <v>0</v>
      </c>
      <c r="E82" s="107">
        <f t="shared" si="40"/>
        <v>0</v>
      </c>
      <c r="F82" s="108"/>
      <c r="G82" s="108">
        <f t="array" ref="G82">SUM(IF((Tabela_padrão__GM_CONTAS_PAGAR_ABERTOS[COD_CONTA]='Resumo Realizar'!$B82)*(Tabela_padrão__GM_CONTAS_PAGAR_ABERTOS[DATA_VCTO]&gt;='Resumo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2" s="108">
        <f t="array" ref="H82">SUM(IF((Tabela_padrão__GM_CONTAS_PAGAR_ABERTOS[COD_CONTA]='Resumo Realizar'!$B82)*(Tabela_padrão__GM_CONTAS_PAGAR_ABERTOS[DATA_VCTO]&gt;='Resumo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2" s="108">
        <f t="array" ref="I82">SUM(IF((Tabela_padrão__GM_CONTAS_PAGAR_ABERTOS[COD_CONTA]='Resumo Realizar'!$B82)*(Tabela_padrão__GM_CONTAS_PAGAR_ABERTOS[DATA_VCTO]&gt;='Resumo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2" s="108">
        <f t="array" ref="J82">SUM(IF((Tabela_padrão__GM_CONTAS_PAGAR_ABERTOS[COD_CONTA]='Resumo Realizar'!$B82)*(Tabela_padrão__GM_CONTAS_PAGAR_ABERTOS[DATA_VCTO]&gt;='Resumo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2" s="108">
        <f t="array" ref="K82">SUM(IF((Tabela_padrão__GM_CONTAS_PAGAR_ABERTOS[COD_CONTA]='Resumo Realizar'!$B82)*(Tabela_padrão__GM_CONTAS_PAGAR_ABERTOS[DATA_VCTO]&gt;='Resumo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2" s="108">
        <f t="array" ref="L82">SUM(IF((Tabela_padrão__GM_CONTAS_PAGAR_ABERTOS[COD_CONTA]='Resumo Realizar'!$B82)*(Tabela_padrão__GM_CONTAS_PAGAR_ABERTOS[DATA_VCTO]&gt;='Resumo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2" s="108"/>
      <c r="N82" s="108">
        <f t="array" ref="N82">SUM(IF((Tabela_padrão__GM_CONTAS_PAGAR_ABERTOS[COD_CONTA]='Resumo Realizar'!$B82)*(Tabela_padrão__GM_CONTAS_PAGAR_ABERTOS[DATA_VCTO]&gt;='Resumo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2" s="108">
        <f t="array" ref="O82">SUM(IF((Tabela_padrão__GM_CONTAS_PAGAR_ABERTOS[COD_CONTA]='Resumo Realizar'!$B82)*(Tabela_padrão__GM_CONTAS_PAGAR_ABERTOS[DATA_VCTO]&gt;='Resumo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2" s="108">
        <f t="array" ref="P82">SUM(IF((Tabela_padrão__GM_CONTAS_PAGAR_ABERTOS[COD_CONTA]='Resumo Realizar'!$B82)*(Tabela_padrão__GM_CONTAS_PAGAR_ABERTOS[DATA_VCTO]&gt;='Resumo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2" s="108">
        <f t="array" ref="Q82">SUM(IF((Tabela_padrão__GM_CONTAS_PAGAR_ABERTOS[COD_CONTA]='Resumo Realizar'!$B82)*(Tabela_padrão__GM_CONTAS_PAGAR_ABERTOS[DATA_VCTO]&gt;='Resumo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2" s="108">
        <f t="array" ref="R82">SUM(IF((Tabela_padrão__GM_CONTAS_PAGAR_ABERTOS[COD_CONTA]='Resumo Realizar'!$B82)*(Tabela_padrão__GM_CONTAS_PAGAR_ABERTOS[DATA_VCTO]&gt;='Resumo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2" s="108">
        <f t="array" ref="S82">SUM(IF((Tabela_padrão__GM_CONTAS_PAGAR_ABERTOS[COD_CONTA]='Resumo Realizar'!$B82)*(Tabela_padrão__GM_CONTAS_PAGAR_ABERTOS[DATA_VCTO]&gt;='Resumo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2" s="108"/>
      <c r="U82" s="108">
        <f t="array" ref="U82">SUM(IF((Tabela_padrão__GM_CONTAS_PAGAR_ABERTOS[COD_CONTA]='Resumo Realizar'!$B82)*(Tabela_padrão__GM_CONTAS_PAGAR_ABERTOS[DATA_VCTO]&gt;='Resumo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2" s="108">
        <f t="array" ref="V82">SUM(IF((Tabela_padrão__GM_CONTAS_PAGAR_ABERTOS[COD_CONTA]='Resumo Realizar'!$B82)*(Tabela_padrão__GM_CONTAS_PAGAR_ABERTOS[DATA_VCTO]&gt;='Resumo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2" s="108">
        <f t="array" ref="W82">SUM(IF((Tabela_padrão__GM_CONTAS_PAGAR_ABERTOS[COD_CONTA]='Resumo Realizar'!$B82)*(Tabela_padrão__GM_CONTAS_PAGAR_ABERTOS[DATA_VCTO]&gt;='Resumo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2" s="108">
        <f t="array" ref="X82">SUM(IF((Tabela_padrão__GM_CONTAS_PAGAR_ABERTOS[COD_CONTA]='Resumo Realizar'!$B82)*(Tabela_padrão__GM_CONTAS_PAGAR_ABERTOS[DATA_VCTO]&gt;='Resumo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2" s="108">
        <f t="array" ref="Y82">SUM(IF((Tabela_padrão__GM_CONTAS_PAGAR_ABERTOS[COD_CONTA]='Resumo Realizar'!$B82)*(Tabela_padrão__GM_CONTAS_PAGAR_ABERTOS[DATA_VCTO]&gt;='Resumo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2" s="108">
        <f t="array" ref="Z82">SUM(IF((Tabela_padrão__GM_CONTAS_PAGAR_ABERTOS[COD_CONTA]='Resumo Realizar'!$B82)*(Tabela_padrão__GM_CONTAS_PAGAR_ABERTOS[DATA_VCTO]&gt;='Resumo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2" s="108"/>
      <c r="AB82" s="108">
        <f t="array" ref="AB82">SUM(IF((Tabela_padrão__GM_CONTAS_PAGAR_ABERTOS[COD_CONTA]='Resumo Realizar'!$B82)*(Tabela_padrão__GM_CONTAS_PAGAR_ABERTOS[DATA_VCTO]&gt;='Resumo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2" s="108">
        <f t="array" ref="AC82">SUM(IF((Tabela_padrão__GM_CONTAS_PAGAR_ABERTOS[COD_CONTA]='Resumo Realizar'!$B82)*(Tabela_padrão__GM_CONTAS_PAGAR_ABERTOS[DATA_VCTO]&gt;='Resumo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2" s="108">
        <f t="array" ref="AD82">SUM(IF((Tabela_padrão__GM_CONTAS_PAGAR_ABERTOS[COD_CONTA]='Resumo Realizar'!$B82)*(Tabela_padrão__GM_CONTAS_PAGAR_ABERTOS[DATA_VCTO]&gt;='Resumo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2" s="108">
        <f t="array" ref="AE82">SUM(IF((Tabela_padrão__GM_CONTAS_PAGAR_ABERTOS[COD_CONTA]='Resumo Realizar'!$B82)*(Tabela_padrão__GM_CONTAS_PAGAR_ABERTOS[DATA_VCTO]&gt;='Resumo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2" s="108">
        <f t="array" ref="AF82">SUM(IF((Tabela_padrão__GM_CONTAS_PAGAR_ABERTOS[COD_CONTA]='Resumo Realizar'!$B82)*(Tabela_padrão__GM_CONTAS_PAGAR_ABERTOS[DATA_VCTO]&gt;='Resumo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2" s="108">
        <f t="array" ref="AG82">SUM(IF((Tabela_padrão__GM_CONTAS_PAGAR_ABERTOS[COD_CONTA]='Resumo Realizar'!$B82)*(Tabela_padrão__GM_CONTAS_PAGAR_ABERTOS[DATA_VCTO]&gt;='Resumo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3" spans="2:33" hidden="1" outlineLevel="1" thickBot="1">
      <c r="B83" s="112">
        <v>13101020</v>
      </c>
      <c r="C83" s="112" t="s">
        <v>177</v>
      </c>
      <c r="D83" s="107">
        <f t="shared" si="39"/>
        <v>0</v>
      </c>
      <c r="E83" s="107">
        <f t="shared" si="40"/>
        <v>0</v>
      </c>
      <c r="F83" s="108"/>
      <c r="G83" s="108">
        <f t="array" ref="G83">SUM(IF((Tabela_padrão__GM_CONTAS_PAGAR_ABERTOS[COD_CONTA]='Resumo Realizar'!$B83)*(Tabela_padrão__GM_CONTAS_PAGAR_ABERTOS[DATA_VCTO]&gt;='Resumo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3" s="108">
        <f t="array" ref="H83">SUM(IF((Tabela_padrão__GM_CONTAS_PAGAR_ABERTOS[COD_CONTA]='Resumo Realizar'!$B83)*(Tabela_padrão__GM_CONTAS_PAGAR_ABERTOS[DATA_VCTO]&gt;='Resumo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3" s="108">
        <f t="array" ref="I83">SUM(IF((Tabela_padrão__GM_CONTAS_PAGAR_ABERTOS[COD_CONTA]='Resumo Realizar'!$B83)*(Tabela_padrão__GM_CONTAS_PAGAR_ABERTOS[DATA_VCTO]&gt;='Resumo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3" s="108">
        <f t="array" ref="J83">SUM(IF((Tabela_padrão__GM_CONTAS_PAGAR_ABERTOS[COD_CONTA]='Resumo Realizar'!$B83)*(Tabela_padrão__GM_CONTAS_PAGAR_ABERTOS[DATA_VCTO]&gt;='Resumo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3" s="108">
        <f t="array" ref="K83">SUM(IF((Tabela_padrão__GM_CONTAS_PAGAR_ABERTOS[COD_CONTA]='Resumo Realizar'!$B83)*(Tabela_padrão__GM_CONTAS_PAGAR_ABERTOS[DATA_VCTO]&gt;='Resumo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3" s="108">
        <f t="array" ref="L83">SUM(IF((Tabela_padrão__GM_CONTAS_PAGAR_ABERTOS[COD_CONTA]='Resumo Realizar'!$B83)*(Tabela_padrão__GM_CONTAS_PAGAR_ABERTOS[DATA_VCTO]&gt;='Resumo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3" s="108"/>
      <c r="N83" s="108">
        <f t="array" ref="N83">SUM(IF((Tabela_padrão__GM_CONTAS_PAGAR_ABERTOS[COD_CONTA]='Resumo Realizar'!$B83)*(Tabela_padrão__GM_CONTAS_PAGAR_ABERTOS[DATA_VCTO]&gt;='Resumo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3" s="108">
        <f t="array" ref="O83">SUM(IF((Tabela_padrão__GM_CONTAS_PAGAR_ABERTOS[COD_CONTA]='Resumo Realizar'!$B83)*(Tabela_padrão__GM_CONTAS_PAGAR_ABERTOS[DATA_VCTO]&gt;='Resumo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3" s="108">
        <f t="array" ref="P83">SUM(IF((Tabela_padrão__GM_CONTAS_PAGAR_ABERTOS[COD_CONTA]='Resumo Realizar'!$B83)*(Tabela_padrão__GM_CONTAS_PAGAR_ABERTOS[DATA_VCTO]&gt;='Resumo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3" s="108">
        <f t="array" ref="Q83">SUM(IF((Tabela_padrão__GM_CONTAS_PAGAR_ABERTOS[COD_CONTA]='Resumo Realizar'!$B83)*(Tabela_padrão__GM_CONTAS_PAGAR_ABERTOS[DATA_VCTO]&gt;='Resumo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3" s="108">
        <f t="array" ref="R83">SUM(IF((Tabela_padrão__GM_CONTAS_PAGAR_ABERTOS[COD_CONTA]='Resumo Realizar'!$B83)*(Tabela_padrão__GM_CONTAS_PAGAR_ABERTOS[DATA_VCTO]&gt;='Resumo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3" s="108">
        <f t="array" ref="S83">SUM(IF((Tabela_padrão__GM_CONTAS_PAGAR_ABERTOS[COD_CONTA]='Resumo Realizar'!$B83)*(Tabela_padrão__GM_CONTAS_PAGAR_ABERTOS[DATA_VCTO]&gt;='Resumo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3" s="108"/>
      <c r="U83" s="108">
        <f t="array" ref="U83">SUM(IF((Tabela_padrão__GM_CONTAS_PAGAR_ABERTOS[COD_CONTA]='Resumo Realizar'!$B83)*(Tabela_padrão__GM_CONTAS_PAGAR_ABERTOS[DATA_VCTO]&gt;='Resumo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3" s="108">
        <f t="array" ref="V83">SUM(IF((Tabela_padrão__GM_CONTAS_PAGAR_ABERTOS[COD_CONTA]='Resumo Realizar'!$B83)*(Tabela_padrão__GM_CONTAS_PAGAR_ABERTOS[DATA_VCTO]&gt;='Resumo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3" s="108">
        <f t="array" ref="W83">SUM(IF((Tabela_padrão__GM_CONTAS_PAGAR_ABERTOS[COD_CONTA]='Resumo Realizar'!$B83)*(Tabela_padrão__GM_CONTAS_PAGAR_ABERTOS[DATA_VCTO]&gt;='Resumo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3" s="108">
        <f t="array" ref="X83">SUM(IF((Tabela_padrão__GM_CONTAS_PAGAR_ABERTOS[COD_CONTA]='Resumo Realizar'!$B83)*(Tabela_padrão__GM_CONTAS_PAGAR_ABERTOS[DATA_VCTO]&gt;='Resumo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3" s="108">
        <f t="array" ref="Y83">SUM(IF((Tabela_padrão__GM_CONTAS_PAGAR_ABERTOS[COD_CONTA]='Resumo Realizar'!$B83)*(Tabela_padrão__GM_CONTAS_PAGAR_ABERTOS[DATA_VCTO]&gt;='Resumo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3" s="108">
        <f t="array" ref="Z83">SUM(IF((Tabela_padrão__GM_CONTAS_PAGAR_ABERTOS[COD_CONTA]='Resumo Realizar'!$B83)*(Tabela_padrão__GM_CONTAS_PAGAR_ABERTOS[DATA_VCTO]&gt;='Resumo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3" s="108"/>
      <c r="AB83" s="108">
        <f t="array" ref="AB83">SUM(IF((Tabela_padrão__GM_CONTAS_PAGAR_ABERTOS[COD_CONTA]='Resumo Realizar'!$B83)*(Tabela_padrão__GM_CONTAS_PAGAR_ABERTOS[DATA_VCTO]&gt;='Resumo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3" s="108">
        <f t="array" ref="AC83">SUM(IF((Tabela_padrão__GM_CONTAS_PAGAR_ABERTOS[COD_CONTA]='Resumo Realizar'!$B83)*(Tabela_padrão__GM_CONTAS_PAGAR_ABERTOS[DATA_VCTO]&gt;='Resumo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3" s="108">
        <f t="array" ref="AD83">SUM(IF((Tabela_padrão__GM_CONTAS_PAGAR_ABERTOS[COD_CONTA]='Resumo Realizar'!$B83)*(Tabela_padrão__GM_CONTAS_PAGAR_ABERTOS[DATA_VCTO]&gt;='Resumo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3" s="108">
        <f t="array" ref="AE83">SUM(IF((Tabela_padrão__GM_CONTAS_PAGAR_ABERTOS[COD_CONTA]='Resumo Realizar'!$B83)*(Tabela_padrão__GM_CONTAS_PAGAR_ABERTOS[DATA_VCTO]&gt;='Resumo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3" s="108">
        <f t="array" ref="AF83">SUM(IF((Tabela_padrão__GM_CONTAS_PAGAR_ABERTOS[COD_CONTA]='Resumo Realizar'!$B83)*(Tabela_padrão__GM_CONTAS_PAGAR_ABERTOS[DATA_VCTO]&gt;='Resumo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3" s="108">
        <f t="array" ref="AG83">SUM(IF((Tabela_padrão__GM_CONTAS_PAGAR_ABERTOS[COD_CONTA]='Resumo Realizar'!$B83)*(Tabela_padrão__GM_CONTAS_PAGAR_ABERTOS[DATA_VCTO]&gt;='Resumo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4" spans="2:33" hidden="1" outlineLevel="1" thickBot="1">
      <c r="B84" s="112">
        <v>13101021</v>
      </c>
      <c r="C84" s="112" t="s">
        <v>178</v>
      </c>
      <c r="D84" s="107">
        <f t="shared" ref="D84" si="41">G84+I84+K84+N84+P84+R84+U84+W84+Y84+AB84+AD84+AF84</f>
        <v>0</v>
      </c>
      <c r="E84" s="107">
        <f t="shared" ref="E84" si="42">H84+J84+L84+O84+Q84+S84+V84+X84+Z84+AC84+AE84+AG84</f>
        <v>0</v>
      </c>
      <c r="F84" s="108"/>
      <c r="G84" s="108">
        <f t="array" ref="G84">SUM(IF((Tabela_padrão__GM_CONTAS_PAGAR_ABERTOS[COD_CONTA]='Resumo Realizar'!$B84)*(Tabela_padrão__GM_CONTAS_PAGAR_ABERTOS[DATA_VCTO]&gt;='Resumo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4" s="108">
        <f t="array" ref="H84">SUM(IF((Tabela_padrão__GM_CONTAS_PAGAR_ABERTOS[COD_CONTA]='Resumo Realizar'!$B84)*(Tabela_padrão__GM_CONTAS_PAGAR_ABERTOS[DATA_VCTO]&gt;='Resumo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4" s="108">
        <f t="array" ref="I84">SUM(IF((Tabela_padrão__GM_CONTAS_PAGAR_ABERTOS[COD_CONTA]='Resumo Realizar'!$B84)*(Tabela_padrão__GM_CONTAS_PAGAR_ABERTOS[DATA_VCTO]&gt;='Resumo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4" s="108">
        <f t="array" ref="J84">SUM(IF((Tabela_padrão__GM_CONTAS_PAGAR_ABERTOS[COD_CONTA]='Resumo Realizar'!$B84)*(Tabela_padrão__GM_CONTAS_PAGAR_ABERTOS[DATA_VCTO]&gt;='Resumo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4" s="108">
        <f t="array" ref="K84">SUM(IF((Tabela_padrão__GM_CONTAS_PAGAR_ABERTOS[COD_CONTA]='Resumo Realizar'!$B84)*(Tabela_padrão__GM_CONTAS_PAGAR_ABERTOS[DATA_VCTO]&gt;='Resumo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4" s="108">
        <f t="array" ref="L84">SUM(IF((Tabela_padrão__GM_CONTAS_PAGAR_ABERTOS[COD_CONTA]='Resumo Realizar'!$B84)*(Tabela_padrão__GM_CONTAS_PAGAR_ABERTOS[DATA_VCTO]&gt;='Resumo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4" s="108"/>
      <c r="N84" s="108">
        <f t="array" ref="N84">SUM(IF((Tabela_padrão__GM_CONTAS_PAGAR_ABERTOS[COD_CONTA]='Resumo Realizar'!$B84)*(Tabela_padrão__GM_CONTAS_PAGAR_ABERTOS[DATA_VCTO]&gt;='Resumo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4" s="108">
        <f t="array" ref="O84">SUM(IF((Tabela_padrão__GM_CONTAS_PAGAR_ABERTOS[COD_CONTA]='Resumo Realizar'!$B84)*(Tabela_padrão__GM_CONTAS_PAGAR_ABERTOS[DATA_VCTO]&gt;='Resumo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4" s="108">
        <f t="array" ref="P84">SUM(IF((Tabela_padrão__GM_CONTAS_PAGAR_ABERTOS[COD_CONTA]='Resumo Realizar'!$B84)*(Tabela_padrão__GM_CONTAS_PAGAR_ABERTOS[DATA_VCTO]&gt;='Resumo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4" s="108">
        <f t="array" ref="Q84">SUM(IF((Tabela_padrão__GM_CONTAS_PAGAR_ABERTOS[COD_CONTA]='Resumo Realizar'!$B84)*(Tabela_padrão__GM_CONTAS_PAGAR_ABERTOS[DATA_VCTO]&gt;='Resumo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4" s="108">
        <f t="array" ref="R84">SUM(IF((Tabela_padrão__GM_CONTAS_PAGAR_ABERTOS[COD_CONTA]='Resumo Realizar'!$B84)*(Tabela_padrão__GM_CONTAS_PAGAR_ABERTOS[DATA_VCTO]&gt;='Resumo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4" s="108">
        <f t="array" ref="S84">SUM(IF((Tabela_padrão__GM_CONTAS_PAGAR_ABERTOS[COD_CONTA]='Resumo Realizar'!$B84)*(Tabela_padrão__GM_CONTAS_PAGAR_ABERTOS[DATA_VCTO]&gt;='Resumo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4" s="108"/>
      <c r="U84" s="108">
        <f t="array" ref="U84">SUM(IF((Tabela_padrão__GM_CONTAS_PAGAR_ABERTOS[COD_CONTA]='Resumo Realizar'!$B84)*(Tabela_padrão__GM_CONTAS_PAGAR_ABERTOS[DATA_VCTO]&gt;='Resumo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4" s="108">
        <f t="array" ref="V84">SUM(IF((Tabela_padrão__GM_CONTAS_PAGAR_ABERTOS[COD_CONTA]='Resumo Realizar'!$B84)*(Tabela_padrão__GM_CONTAS_PAGAR_ABERTOS[DATA_VCTO]&gt;='Resumo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4" s="108">
        <f t="array" ref="W84">SUM(IF((Tabela_padrão__GM_CONTAS_PAGAR_ABERTOS[COD_CONTA]='Resumo Realizar'!$B84)*(Tabela_padrão__GM_CONTAS_PAGAR_ABERTOS[DATA_VCTO]&gt;='Resumo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4" s="108">
        <f t="array" ref="X84">SUM(IF((Tabela_padrão__GM_CONTAS_PAGAR_ABERTOS[COD_CONTA]='Resumo Realizar'!$B84)*(Tabela_padrão__GM_CONTAS_PAGAR_ABERTOS[DATA_VCTO]&gt;='Resumo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4" s="108">
        <f t="array" ref="Y84">SUM(IF((Tabela_padrão__GM_CONTAS_PAGAR_ABERTOS[COD_CONTA]='Resumo Realizar'!$B84)*(Tabela_padrão__GM_CONTAS_PAGAR_ABERTOS[DATA_VCTO]&gt;='Resumo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4" s="108">
        <f t="array" ref="Z84">SUM(IF((Tabela_padrão__GM_CONTAS_PAGAR_ABERTOS[COD_CONTA]='Resumo Realizar'!$B84)*(Tabela_padrão__GM_CONTAS_PAGAR_ABERTOS[DATA_VCTO]&gt;='Resumo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4" s="108"/>
      <c r="AB84" s="108">
        <f t="array" ref="AB84">SUM(IF((Tabela_padrão__GM_CONTAS_PAGAR_ABERTOS[COD_CONTA]='Resumo Realizar'!$B84)*(Tabela_padrão__GM_CONTAS_PAGAR_ABERTOS[DATA_VCTO]&gt;='Resumo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4" s="108">
        <f t="array" ref="AC84">SUM(IF((Tabela_padrão__GM_CONTAS_PAGAR_ABERTOS[COD_CONTA]='Resumo Realizar'!$B84)*(Tabela_padrão__GM_CONTAS_PAGAR_ABERTOS[DATA_VCTO]&gt;='Resumo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4" s="108">
        <f t="array" ref="AD84">SUM(IF((Tabela_padrão__GM_CONTAS_PAGAR_ABERTOS[COD_CONTA]='Resumo Realizar'!$B84)*(Tabela_padrão__GM_CONTAS_PAGAR_ABERTOS[DATA_VCTO]&gt;='Resumo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4" s="108">
        <f t="array" ref="AE84">SUM(IF((Tabela_padrão__GM_CONTAS_PAGAR_ABERTOS[COD_CONTA]='Resumo Realizar'!$B84)*(Tabela_padrão__GM_CONTAS_PAGAR_ABERTOS[DATA_VCTO]&gt;='Resumo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4" s="108">
        <f t="array" ref="AF84">SUM(IF((Tabela_padrão__GM_CONTAS_PAGAR_ABERTOS[COD_CONTA]='Resumo Realizar'!$B84)*(Tabela_padrão__GM_CONTAS_PAGAR_ABERTOS[DATA_VCTO]&gt;='Resumo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4" s="108">
        <f t="array" ref="AG84">SUM(IF((Tabela_padrão__GM_CONTAS_PAGAR_ABERTOS[COD_CONTA]='Resumo Realizar'!$B84)*(Tabela_padrão__GM_CONTAS_PAGAR_ABERTOS[DATA_VCTO]&gt;='Resumo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5" spans="2:33" hidden="1" outlineLevel="1" thickBot="1">
      <c r="B85" s="112">
        <v>13101022</v>
      </c>
      <c r="C85" s="112" t="s">
        <v>2692</v>
      </c>
      <c r="D85" s="107">
        <f t="shared" si="39"/>
        <v>0</v>
      </c>
      <c r="E85" s="107">
        <f t="shared" si="40"/>
        <v>0</v>
      </c>
      <c r="F85" s="108"/>
      <c r="G85" s="108">
        <f t="array" ref="G85">SUM(IF((Tabela_padrão__GM_CONTAS_PAGAR_ABERTOS[COD_CONTA]='Resumo Realizar'!$B85)*(Tabela_padrão__GM_CONTAS_PAGAR_ABERTOS[DATA_VCTO]&gt;='Resumo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5" s="108">
        <f t="array" ref="H85">SUM(IF((Tabela_padrão__GM_CONTAS_PAGAR_ABERTOS[COD_CONTA]='Resumo Realizar'!$B85)*(Tabela_padrão__GM_CONTAS_PAGAR_ABERTOS[DATA_VCTO]&gt;='Resumo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5" s="108">
        <f t="array" ref="I85">SUM(IF((Tabela_padrão__GM_CONTAS_PAGAR_ABERTOS[COD_CONTA]='Resumo Realizar'!$B85)*(Tabela_padrão__GM_CONTAS_PAGAR_ABERTOS[DATA_VCTO]&gt;='Resumo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5" s="108">
        <f t="array" ref="J85">SUM(IF((Tabela_padrão__GM_CONTAS_PAGAR_ABERTOS[COD_CONTA]='Resumo Realizar'!$B85)*(Tabela_padrão__GM_CONTAS_PAGAR_ABERTOS[DATA_VCTO]&gt;='Resumo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5" s="108">
        <f t="array" ref="K85">SUM(IF((Tabela_padrão__GM_CONTAS_PAGAR_ABERTOS[COD_CONTA]='Resumo Realizar'!$B85)*(Tabela_padrão__GM_CONTAS_PAGAR_ABERTOS[DATA_VCTO]&gt;='Resumo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5" s="108">
        <f t="array" ref="L85">SUM(IF((Tabela_padrão__GM_CONTAS_PAGAR_ABERTOS[COD_CONTA]='Resumo Realizar'!$B85)*(Tabela_padrão__GM_CONTAS_PAGAR_ABERTOS[DATA_VCTO]&gt;='Resumo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5" s="108"/>
      <c r="N85" s="108">
        <f t="array" ref="N85">SUM(IF((Tabela_padrão__GM_CONTAS_PAGAR_ABERTOS[COD_CONTA]='Resumo Realizar'!$B85)*(Tabela_padrão__GM_CONTAS_PAGAR_ABERTOS[DATA_VCTO]&gt;='Resumo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5" s="108">
        <f t="array" ref="O85">SUM(IF((Tabela_padrão__GM_CONTAS_PAGAR_ABERTOS[COD_CONTA]='Resumo Realizar'!$B85)*(Tabela_padrão__GM_CONTAS_PAGAR_ABERTOS[DATA_VCTO]&gt;='Resumo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5" s="108">
        <f t="array" ref="P85">SUM(IF((Tabela_padrão__GM_CONTAS_PAGAR_ABERTOS[COD_CONTA]='Resumo Realizar'!$B85)*(Tabela_padrão__GM_CONTAS_PAGAR_ABERTOS[DATA_VCTO]&gt;='Resumo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5" s="108">
        <f t="array" ref="Q85">SUM(IF((Tabela_padrão__GM_CONTAS_PAGAR_ABERTOS[COD_CONTA]='Resumo Realizar'!$B85)*(Tabela_padrão__GM_CONTAS_PAGAR_ABERTOS[DATA_VCTO]&gt;='Resumo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5" s="108">
        <f t="array" ref="R85">SUM(IF((Tabela_padrão__GM_CONTAS_PAGAR_ABERTOS[COD_CONTA]='Resumo Realizar'!$B85)*(Tabela_padrão__GM_CONTAS_PAGAR_ABERTOS[DATA_VCTO]&gt;='Resumo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5" s="108">
        <f t="array" ref="S85">SUM(IF((Tabela_padrão__GM_CONTAS_PAGAR_ABERTOS[COD_CONTA]='Resumo Realizar'!$B85)*(Tabela_padrão__GM_CONTAS_PAGAR_ABERTOS[DATA_VCTO]&gt;='Resumo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5" s="108"/>
      <c r="U85" s="108">
        <f t="array" ref="U85">SUM(IF((Tabela_padrão__GM_CONTAS_PAGAR_ABERTOS[COD_CONTA]='Resumo Realizar'!$B85)*(Tabela_padrão__GM_CONTAS_PAGAR_ABERTOS[DATA_VCTO]&gt;='Resumo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5" s="108">
        <f t="array" ref="V85">SUM(IF((Tabela_padrão__GM_CONTAS_PAGAR_ABERTOS[COD_CONTA]='Resumo Realizar'!$B85)*(Tabela_padrão__GM_CONTAS_PAGAR_ABERTOS[DATA_VCTO]&gt;='Resumo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5" s="108">
        <f t="array" ref="W85">SUM(IF((Tabela_padrão__GM_CONTAS_PAGAR_ABERTOS[COD_CONTA]='Resumo Realizar'!$B85)*(Tabela_padrão__GM_CONTAS_PAGAR_ABERTOS[DATA_VCTO]&gt;='Resumo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5" s="108">
        <f t="array" ref="X85">SUM(IF((Tabela_padrão__GM_CONTAS_PAGAR_ABERTOS[COD_CONTA]='Resumo Realizar'!$B85)*(Tabela_padrão__GM_CONTAS_PAGAR_ABERTOS[DATA_VCTO]&gt;='Resumo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5" s="108">
        <f t="array" ref="Y85">SUM(IF((Tabela_padrão__GM_CONTAS_PAGAR_ABERTOS[COD_CONTA]='Resumo Realizar'!$B85)*(Tabela_padrão__GM_CONTAS_PAGAR_ABERTOS[DATA_VCTO]&gt;='Resumo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5" s="108">
        <f t="array" ref="Z85">SUM(IF((Tabela_padrão__GM_CONTAS_PAGAR_ABERTOS[COD_CONTA]='Resumo Realizar'!$B85)*(Tabela_padrão__GM_CONTAS_PAGAR_ABERTOS[DATA_VCTO]&gt;='Resumo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5" s="108"/>
      <c r="AB85" s="108">
        <f t="array" ref="AB85">SUM(IF((Tabela_padrão__GM_CONTAS_PAGAR_ABERTOS[COD_CONTA]='Resumo Realizar'!$B85)*(Tabela_padrão__GM_CONTAS_PAGAR_ABERTOS[DATA_VCTO]&gt;='Resumo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5" s="108">
        <f t="array" ref="AC85">SUM(IF((Tabela_padrão__GM_CONTAS_PAGAR_ABERTOS[COD_CONTA]='Resumo Realizar'!$B85)*(Tabela_padrão__GM_CONTAS_PAGAR_ABERTOS[DATA_VCTO]&gt;='Resumo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5" s="108">
        <f t="array" ref="AD85">SUM(IF((Tabela_padrão__GM_CONTAS_PAGAR_ABERTOS[COD_CONTA]='Resumo Realizar'!$B85)*(Tabela_padrão__GM_CONTAS_PAGAR_ABERTOS[DATA_VCTO]&gt;='Resumo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5" s="108">
        <f t="array" ref="AE85">SUM(IF((Tabela_padrão__GM_CONTAS_PAGAR_ABERTOS[COD_CONTA]='Resumo Realizar'!$B85)*(Tabela_padrão__GM_CONTAS_PAGAR_ABERTOS[DATA_VCTO]&gt;='Resumo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5" s="108">
        <f t="array" ref="AF85">SUM(IF((Tabela_padrão__GM_CONTAS_PAGAR_ABERTOS[COD_CONTA]='Resumo Realizar'!$B85)*(Tabela_padrão__GM_CONTAS_PAGAR_ABERTOS[DATA_VCTO]&gt;='Resumo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5" s="108">
        <f t="array" ref="AG85">SUM(IF((Tabela_padrão__GM_CONTAS_PAGAR_ABERTOS[COD_CONTA]='Resumo Realizar'!$B85)*(Tabela_padrão__GM_CONTAS_PAGAR_ABERTOS[DATA_VCTO]&gt;='Resumo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6" spans="2:33" s="63" customFormat="1" collapsed="1" thickBot="1">
      <c r="B86" s="103">
        <v>13103</v>
      </c>
      <c r="C86" s="103" t="s">
        <v>43</v>
      </c>
      <c r="D86" s="104">
        <f t="shared" ref="D86:AF86" si="43">SUM(D87:D97)</f>
        <v>0</v>
      </c>
      <c r="E86" s="104">
        <f t="shared" si="43"/>
        <v>-91.746250000000003</v>
      </c>
      <c r="F86" s="105"/>
      <c r="G86" s="104">
        <f t="shared" si="43"/>
        <v>0</v>
      </c>
      <c r="H86" s="104">
        <f t="shared" si="43"/>
        <v>-24.72625</v>
      </c>
      <c r="I86" s="104">
        <f t="shared" ref="I86:AG86" si="44">SUM(I87:I97)</f>
        <v>0</v>
      </c>
      <c r="J86" s="104">
        <f t="shared" si="43"/>
        <v>-16.579999999999998</v>
      </c>
      <c r="K86" s="104">
        <f t="shared" si="43"/>
        <v>0</v>
      </c>
      <c r="L86" s="104">
        <f t="shared" si="43"/>
        <v>-16.579999999999998</v>
      </c>
      <c r="M86" s="105"/>
      <c r="N86" s="104">
        <f t="shared" si="43"/>
        <v>0</v>
      </c>
      <c r="O86" s="104">
        <f t="shared" si="44"/>
        <v>-16.579999999999998</v>
      </c>
      <c r="P86" s="104">
        <f t="shared" si="43"/>
        <v>0</v>
      </c>
      <c r="Q86" s="104">
        <f t="shared" si="43"/>
        <v>-3.84</v>
      </c>
      <c r="R86" s="104">
        <f t="shared" si="43"/>
        <v>0</v>
      </c>
      <c r="S86" s="104">
        <f t="shared" si="43"/>
        <v>-3.84</v>
      </c>
      <c r="T86" s="105"/>
      <c r="U86" s="104">
        <f t="shared" si="44"/>
        <v>0</v>
      </c>
      <c r="V86" s="104">
        <f t="shared" si="43"/>
        <v>-3.84</v>
      </c>
      <c r="W86" s="104">
        <f t="shared" si="43"/>
        <v>0</v>
      </c>
      <c r="X86" s="104">
        <f t="shared" si="43"/>
        <v>-3.84</v>
      </c>
      <c r="Y86" s="104">
        <f t="shared" si="43"/>
        <v>0</v>
      </c>
      <c r="Z86" s="104">
        <f t="shared" si="43"/>
        <v>-1.92</v>
      </c>
      <c r="AA86" s="105"/>
      <c r="AB86" s="104">
        <f t="shared" si="43"/>
        <v>0</v>
      </c>
      <c r="AC86" s="104">
        <f t="shared" si="43"/>
        <v>0</v>
      </c>
      <c r="AD86" s="104">
        <f t="shared" si="43"/>
        <v>0</v>
      </c>
      <c r="AE86" s="104">
        <f t="shared" si="43"/>
        <v>0</v>
      </c>
      <c r="AF86" s="104">
        <f t="shared" si="43"/>
        <v>0</v>
      </c>
      <c r="AG86" s="104">
        <f t="shared" si="44"/>
        <v>0</v>
      </c>
    </row>
    <row r="87" spans="2:33" hidden="1" outlineLevel="1" thickBot="1">
      <c r="B87" s="112">
        <v>13103001</v>
      </c>
      <c r="C87" s="112" t="s">
        <v>179</v>
      </c>
      <c r="D87" s="107">
        <f t="shared" ref="D87:D97" si="45">G87+I87+K87+N87+P87+R87+U87+W87+Y87+AB87+AD87+AF87</f>
        <v>0</v>
      </c>
      <c r="E87" s="107">
        <f t="shared" ref="E87:E97" si="46">H87+J87+L87+O87+Q87+S87+V87+X87+Z87+AC87+AE87+AG87</f>
        <v>0</v>
      </c>
      <c r="F87" s="105"/>
      <c r="G87" s="108">
        <f t="array" ref="G87">SUM(IF((Tabela_padrão__GM_CONTAS_PAGAR_ABERTOS[COD_CONTA]='Resumo Realizar'!$B87)*(Tabela_padrão__GM_CONTAS_PAGAR_ABERTOS[DATA_VCTO]&gt;='Resumo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7" s="108">
        <f t="array" ref="H87">SUM(IF((Tabela_padrão__GM_CONTAS_PAGAR_ABERTOS[COD_CONTA]='Resumo Realizar'!$B87)*(Tabela_padrão__GM_CONTAS_PAGAR_ABERTOS[DATA_VCTO]&gt;='Resumo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7" s="108">
        <f t="array" ref="I87">SUM(IF((Tabela_padrão__GM_CONTAS_PAGAR_ABERTOS[COD_CONTA]='Resumo Realizar'!$B87)*(Tabela_padrão__GM_CONTAS_PAGAR_ABERTOS[DATA_VCTO]&gt;='Resumo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7" s="108">
        <f t="array" ref="J87">SUM(IF((Tabela_padrão__GM_CONTAS_PAGAR_ABERTOS[COD_CONTA]='Resumo Realizar'!$B87)*(Tabela_padrão__GM_CONTAS_PAGAR_ABERTOS[DATA_VCTO]&gt;='Resumo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7" s="108">
        <f t="array" ref="K87">SUM(IF((Tabela_padrão__GM_CONTAS_PAGAR_ABERTOS[COD_CONTA]='Resumo Realizar'!$B87)*(Tabela_padrão__GM_CONTAS_PAGAR_ABERTOS[DATA_VCTO]&gt;='Resumo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7" s="108">
        <f t="array" ref="L87">SUM(IF((Tabela_padrão__GM_CONTAS_PAGAR_ABERTOS[COD_CONTA]='Resumo Realizar'!$B87)*(Tabela_padrão__GM_CONTAS_PAGAR_ABERTOS[DATA_VCTO]&gt;='Resumo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7" s="108"/>
      <c r="N87" s="108">
        <f t="array" ref="N87">SUM(IF((Tabela_padrão__GM_CONTAS_PAGAR_ABERTOS[COD_CONTA]='Resumo Realizar'!$B87)*(Tabela_padrão__GM_CONTAS_PAGAR_ABERTOS[DATA_VCTO]&gt;='Resumo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7" s="108">
        <f t="array" ref="O87">SUM(IF((Tabela_padrão__GM_CONTAS_PAGAR_ABERTOS[COD_CONTA]='Resumo Realizar'!$B87)*(Tabela_padrão__GM_CONTAS_PAGAR_ABERTOS[DATA_VCTO]&gt;='Resumo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7" s="108">
        <f t="array" ref="P87">SUM(IF((Tabela_padrão__GM_CONTAS_PAGAR_ABERTOS[COD_CONTA]='Resumo Realizar'!$B87)*(Tabela_padrão__GM_CONTAS_PAGAR_ABERTOS[DATA_VCTO]&gt;='Resumo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7" s="108">
        <f t="array" ref="Q87">SUM(IF((Tabela_padrão__GM_CONTAS_PAGAR_ABERTOS[COD_CONTA]='Resumo Realizar'!$B87)*(Tabela_padrão__GM_CONTAS_PAGAR_ABERTOS[DATA_VCTO]&gt;='Resumo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7" s="108">
        <f t="array" ref="R87">SUM(IF((Tabela_padrão__GM_CONTAS_PAGAR_ABERTOS[COD_CONTA]='Resumo Realizar'!$B87)*(Tabela_padrão__GM_CONTAS_PAGAR_ABERTOS[DATA_VCTO]&gt;='Resumo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7" s="108">
        <f t="array" ref="S87">SUM(IF((Tabela_padrão__GM_CONTAS_PAGAR_ABERTOS[COD_CONTA]='Resumo Realizar'!$B87)*(Tabela_padrão__GM_CONTAS_PAGAR_ABERTOS[DATA_VCTO]&gt;='Resumo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7" s="108"/>
      <c r="U87" s="108">
        <f t="array" ref="U87">SUM(IF((Tabela_padrão__GM_CONTAS_PAGAR_ABERTOS[COD_CONTA]='Resumo Realizar'!$B87)*(Tabela_padrão__GM_CONTAS_PAGAR_ABERTOS[DATA_VCTO]&gt;='Resumo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7" s="108">
        <f t="array" ref="V87">SUM(IF((Tabela_padrão__GM_CONTAS_PAGAR_ABERTOS[COD_CONTA]='Resumo Realizar'!$B87)*(Tabela_padrão__GM_CONTAS_PAGAR_ABERTOS[DATA_VCTO]&gt;='Resumo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7" s="108">
        <f t="array" ref="W87">SUM(IF((Tabela_padrão__GM_CONTAS_PAGAR_ABERTOS[COD_CONTA]='Resumo Realizar'!$B87)*(Tabela_padrão__GM_CONTAS_PAGAR_ABERTOS[DATA_VCTO]&gt;='Resumo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7" s="108">
        <f t="array" ref="X87">SUM(IF((Tabela_padrão__GM_CONTAS_PAGAR_ABERTOS[COD_CONTA]='Resumo Realizar'!$B87)*(Tabela_padrão__GM_CONTAS_PAGAR_ABERTOS[DATA_VCTO]&gt;='Resumo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7" s="108">
        <f t="array" ref="Y87">SUM(IF((Tabela_padrão__GM_CONTAS_PAGAR_ABERTOS[COD_CONTA]='Resumo Realizar'!$B87)*(Tabela_padrão__GM_CONTAS_PAGAR_ABERTOS[DATA_VCTO]&gt;='Resumo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7" s="108">
        <f t="array" ref="Z87">SUM(IF((Tabela_padrão__GM_CONTAS_PAGAR_ABERTOS[COD_CONTA]='Resumo Realizar'!$B87)*(Tabela_padrão__GM_CONTAS_PAGAR_ABERTOS[DATA_VCTO]&gt;='Resumo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7" s="108"/>
      <c r="AB87" s="108">
        <f t="array" ref="AB87">SUM(IF((Tabela_padrão__GM_CONTAS_PAGAR_ABERTOS[COD_CONTA]='Resumo Realizar'!$B87)*(Tabela_padrão__GM_CONTAS_PAGAR_ABERTOS[DATA_VCTO]&gt;='Resumo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7" s="108">
        <f t="array" ref="AC87">SUM(IF((Tabela_padrão__GM_CONTAS_PAGAR_ABERTOS[COD_CONTA]='Resumo Realizar'!$B87)*(Tabela_padrão__GM_CONTAS_PAGAR_ABERTOS[DATA_VCTO]&gt;='Resumo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7" s="108">
        <f t="array" ref="AD87">SUM(IF((Tabela_padrão__GM_CONTAS_PAGAR_ABERTOS[COD_CONTA]='Resumo Realizar'!$B87)*(Tabela_padrão__GM_CONTAS_PAGAR_ABERTOS[DATA_VCTO]&gt;='Resumo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7" s="108">
        <f t="array" ref="AE87">SUM(IF((Tabela_padrão__GM_CONTAS_PAGAR_ABERTOS[COD_CONTA]='Resumo Realizar'!$B87)*(Tabela_padrão__GM_CONTAS_PAGAR_ABERTOS[DATA_VCTO]&gt;='Resumo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7" s="108">
        <f t="array" ref="AF87">SUM(IF((Tabela_padrão__GM_CONTAS_PAGAR_ABERTOS[COD_CONTA]='Resumo Realizar'!$B87)*(Tabela_padrão__GM_CONTAS_PAGAR_ABERTOS[DATA_VCTO]&gt;='Resumo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7" s="108">
        <f t="array" ref="AG87">SUM(IF((Tabela_padrão__GM_CONTAS_PAGAR_ABERTOS[COD_CONTA]='Resumo Realizar'!$B87)*(Tabela_padrão__GM_CONTAS_PAGAR_ABERTOS[DATA_VCTO]&gt;='Resumo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8" spans="2:33" hidden="1" outlineLevel="1" thickBot="1">
      <c r="B88" s="112">
        <v>13103002</v>
      </c>
      <c r="C88" s="112" t="s">
        <v>180</v>
      </c>
      <c r="D88" s="107">
        <f t="shared" si="45"/>
        <v>0</v>
      </c>
      <c r="E88" s="107">
        <f t="shared" si="46"/>
        <v>0</v>
      </c>
      <c r="F88" s="105"/>
      <c r="G88" s="108">
        <f t="array" ref="G88">SUM(IF((Tabela_padrão__GM_CONTAS_PAGAR_ABERTOS[COD_CONTA]='Resumo Realizar'!$B88)*(Tabela_padrão__GM_CONTAS_PAGAR_ABERTOS[DATA_VCTO]&gt;='Resumo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8" s="108">
        <f t="array" ref="H88">SUM(IF((Tabela_padrão__GM_CONTAS_PAGAR_ABERTOS[COD_CONTA]='Resumo Realizar'!$B88)*(Tabela_padrão__GM_CONTAS_PAGAR_ABERTOS[DATA_VCTO]&gt;='Resumo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8" s="108">
        <f t="array" ref="I88">SUM(IF((Tabela_padrão__GM_CONTAS_PAGAR_ABERTOS[COD_CONTA]='Resumo Realizar'!$B88)*(Tabela_padrão__GM_CONTAS_PAGAR_ABERTOS[DATA_VCTO]&gt;='Resumo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8" s="108">
        <f t="array" ref="J88">SUM(IF((Tabela_padrão__GM_CONTAS_PAGAR_ABERTOS[COD_CONTA]='Resumo Realizar'!$B88)*(Tabela_padrão__GM_CONTAS_PAGAR_ABERTOS[DATA_VCTO]&gt;='Resumo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8" s="108">
        <f t="array" ref="K88">SUM(IF((Tabela_padrão__GM_CONTAS_PAGAR_ABERTOS[COD_CONTA]='Resumo Realizar'!$B88)*(Tabela_padrão__GM_CONTAS_PAGAR_ABERTOS[DATA_VCTO]&gt;='Resumo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8" s="108">
        <f t="array" ref="L88">SUM(IF((Tabela_padrão__GM_CONTAS_PAGAR_ABERTOS[COD_CONTA]='Resumo Realizar'!$B88)*(Tabela_padrão__GM_CONTAS_PAGAR_ABERTOS[DATA_VCTO]&gt;='Resumo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8" s="108"/>
      <c r="N88" s="108">
        <f t="array" ref="N88">SUM(IF((Tabela_padrão__GM_CONTAS_PAGAR_ABERTOS[COD_CONTA]='Resumo Realizar'!$B88)*(Tabela_padrão__GM_CONTAS_PAGAR_ABERTOS[DATA_VCTO]&gt;='Resumo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8" s="108">
        <f t="array" ref="O88">SUM(IF((Tabela_padrão__GM_CONTAS_PAGAR_ABERTOS[COD_CONTA]='Resumo Realizar'!$B88)*(Tabela_padrão__GM_CONTAS_PAGAR_ABERTOS[DATA_VCTO]&gt;='Resumo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8" s="108">
        <f t="array" ref="P88">SUM(IF((Tabela_padrão__GM_CONTAS_PAGAR_ABERTOS[COD_CONTA]='Resumo Realizar'!$B88)*(Tabela_padrão__GM_CONTAS_PAGAR_ABERTOS[DATA_VCTO]&gt;='Resumo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8" s="108">
        <f t="array" ref="Q88">SUM(IF((Tabela_padrão__GM_CONTAS_PAGAR_ABERTOS[COD_CONTA]='Resumo Realizar'!$B88)*(Tabela_padrão__GM_CONTAS_PAGAR_ABERTOS[DATA_VCTO]&gt;='Resumo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8" s="108">
        <f t="array" ref="R88">SUM(IF((Tabela_padrão__GM_CONTAS_PAGAR_ABERTOS[COD_CONTA]='Resumo Realizar'!$B88)*(Tabela_padrão__GM_CONTAS_PAGAR_ABERTOS[DATA_VCTO]&gt;='Resumo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8" s="108">
        <f t="array" ref="S88">SUM(IF((Tabela_padrão__GM_CONTAS_PAGAR_ABERTOS[COD_CONTA]='Resumo Realizar'!$B88)*(Tabela_padrão__GM_CONTAS_PAGAR_ABERTOS[DATA_VCTO]&gt;='Resumo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8" s="108"/>
      <c r="U88" s="108">
        <f t="array" ref="U88">SUM(IF((Tabela_padrão__GM_CONTAS_PAGAR_ABERTOS[COD_CONTA]='Resumo Realizar'!$B88)*(Tabela_padrão__GM_CONTAS_PAGAR_ABERTOS[DATA_VCTO]&gt;='Resumo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8" s="108">
        <f t="array" ref="V88">SUM(IF((Tabela_padrão__GM_CONTAS_PAGAR_ABERTOS[COD_CONTA]='Resumo Realizar'!$B88)*(Tabela_padrão__GM_CONTAS_PAGAR_ABERTOS[DATA_VCTO]&gt;='Resumo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8" s="108">
        <f t="array" ref="W88">SUM(IF((Tabela_padrão__GM_CONTAS_PAGAR_ABERTOS[COD_CONTA]='Resumo Realizar'!$B88)*(Tabela_padrão__GM_CONTAS_PAGAR_ABERTOS[DATA_VCTO]&gt;='Resumo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8" s="108">
        <f t="array" ref="X88">SUM(IF((Tabela_padrão__GM_CONTAS_PAGAR_ABERTOS[COD_CONTA]='Resumo Realizar'!$B88)*(Tabela_padrão__GM_CONTAS_PAGAR_ABERTOS[DATA_VCTO]&gt;='Resumo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8" s="108">
        <f t="array" ref="Y88">SUM(IF((Tabela_padrão__GM_CONTAS_PAGAR_ABERTOS[COD_CONTA]='Resumo Realizar'!$B88)*(Tabela_padrão__GM_CONTAS_PAGAR_ABERTOS[DATA_VCTO]&gt;='Resumo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8" s="108">
        <f t="array" ref="Z88">SUM(IF((Tabela_padrão__GM_CONTAS_PAGAR_ABERTOS[COD_CONTA]='Resumo Realizar'!$B88)*(Tabela_padrão__GM_CONTAS_PAGAR_ABERTOS[DATA_VCTO]&gt;='Resumo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8" s="108"/>
      <c r="AB88" s="108">
        <f t="array" ref="AB88">SUM(IF((Tabela_padrão__GM_CONTAS_PAGAR_ABERTOS[COD_CONTA]='Resumo Realizar'!$B88)*(Tabela_padrão__GM_CONTAS_PAGAR_ABERTOS[DATA_VCTO]&gt;='Resumo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8" s="108">
        <f t="array" ref="AC88">SUM(IF((Tabela_padrão__GM_CONTAS_PAGAR_ABERTOS[COD_CONTA]='Resumo Realizar'!$B88)*(Tabela_padrão__GM_CONTAS_PAGAR_ABERTOS[DATA_VCTO]&gt;='Resumo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8" s="108">
        <f t="array" ref="AD88">SUM(IF((Tabela_padrão__GM_CONTAS_PAGAR_ABERTOS[COD_CONTA]='Resumo Realizar'!$B88)*(Tabela_padrão__GM_CONTAS_PAGAR_ABERTOS[DATA_VCTO]&gt;='Resumo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8" s="108">
        <f t="array" ref="AE88">SUM(IF((Tabela_padrão__GM_CONTAS_PAGAR_ABERTOS[COD_CONTA]='Resumo Realizar'!$B88)*(Tabela_padrão__GM_CONTAS_PAGAR_ABERTOS[DATA_VCTO]&gt;='Resumo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8" s="108">
        <f t="array" ref="AF88">SUM(IF((Tabela_padrão__GM_CONTAS_PAGAR_ABERTOS[COD_CONTA]='Resumo Realizar'!$B88)*(Tabela_padrão__GM_CONTAS_PAGAR_ABERTOS[DATA_VCTO]&gt;='Resumo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8" s="108">
        <f t="array" ref="AG88">SUM(IF((Tabela_padrão__GM_CONTAS_PAGAR_ABERTOS[COD_CONTA]='Resumo Realizar'!$B88)*(Tabela_padrão__GM_CONTAS_PAGAR_ABERTOS[DATA_VCTO]&gt;='Resumo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89" spans="2:33" hidden="1" outlineLevel="1" thickBot="1">
      <c r="B89" s="112">
        <v>13103003</v>
      </c>
      <c r="C89" s="112" t="s">
        <v>181</v>
      </c>
      <c r="D89" s="107">
        <f t="shared" si="45"/>
        <v>0</v>
      </c>
      <c r="E89" s="107">
        <f t="shared" si="46"/>
        <v>0</v>
      </c>
      <c r="F89" s="105"/>
      <c r="G89" s="108">
        <f t="array" ref="G89">SUM(IF((Tabela_padrão__GM_CONTAS_PAGAR_ABERTOS[COD_CONTA]='Resumo Realizar'!$B89)*(Tabela_padrão__GM_CONTAS_PAGAR_ABERTOS[DATA_VCTO]&gt;='Resumo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89" s="108">
        <f t="array" ref="H89">SUM(IF((Tabela_padrão__GM_CONTAS_PAGAR_ABERTOS[COD_CONTA]='Resumo Realizar'!$B89)*(Tabela_padrão__GM_CONTAS_PAGAR_ABERTOS[DATA_VCTO]&gt;='Resumo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89" s="108">
        <f t="array" ref="I89">SUM(IF((Tabela_padrão__GM_CONTAS_PAGAR_ABERTOS[COD_CONTA]='Resumo Realizar'!$B89)*(Tabela_padrão__GM_CONTAS_PAGAR_ABERTOS[DATA_VCTO]&gt;='Resumo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89" s="108">
        <f t="array" ref="J89">SUM(IF((Tabela_padrão__GM_CONTAS_PAGAR_ABERTOS[COD_CONTA]='Resumo Realizar'!$B89)*(Tabela_padrão__GM_CONTAS_PAGAR_ABERTOS[DATA_VCTO]&gt;='Resumo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89" s="108">
        <f t="array" ref="K89">SUM(IF((Tabela_padrão__GM_CONTAS_PAGAR_ABERTOS[COD_CONTA]='Resumo Realizar'!$B89)*(Tabela_padrão__GM_CONTAS_PAGAR_ABERTOS[DATA_VCTO]&gt;='Resumo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89" s="108">
        <f t="array" ref="L89">SUM(IF((Tabela_padrão__GM_CONTAS_PAGAR_ABERTOS[COD_CONTA]='Resumo Realizar'!$B89)*(Tabela_padrão__GM_CONTAS_PAGAR_ABERTOS[DATA_VCTO]&gt;='Resumo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89" s="108"/>
      <c r="N89" s="108">
        <f t="array" ref="N89">SUM(IF((Tabela_padrão__GM_CONTAS_PAGAR_ABERTOS[COD_CONTA]='Resumo Realizar'!$B89)*(Tabela_padrão__GM_CONTAS_PAGAR_ABERTOS[DATA_VCTO]&gt;='Resumo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89" s="108">
        <f t="array" ref="O89">SUM(IF((Tabela_padrão__GM_CONTAS_PAGAR_ABERTOS[COD_CONTA]='Resumo Realizar'!$B89)*(Tabela_padrão__GM_CONTAS_PAGAR_ABERTOS[DATA_VCTO]&gt;='Resumo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89" s="108">
        <f t="array" ref="P89">SUM(IF((Tabela_padrão__GM_CONTAS_PAGAR_ABERTOS[COD_CONTA]='Resumo Realizar'!$B89)*(Tabela_padrão__GM_CONTAS_PAGAR_ABERTOS[DATA_VCTO]&gt;='Resumo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89" s="108">
        <f t="array" ref="Q89">SUM(IF((Tabela_padrão__GM_CONTAS_PAGAR_ABERTOS[COD_CONTA]='Resumo Realizar'!$B89)*(Tabela_padrão__GM_CONTAS_PAGAR_ABERTOS[DATA_VCTO]&gt;='Resumo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89" s="108">
        <f t="array" ref="R89">SUM(IF((Tabela_padrão__GM_CONTAS_PAGAR_ABERTOS[COD_CONTA]='Resumo Realizar'!$B89)*(Tabela_padrão__GM_CONTAS_PAGAR_ABERTOS[DATA_VCTO]&gt;='Resumo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89" s="108">
        <f t="array" ref="S89">SUM(IF((Tabela_padrão__GM_CONTAS_PAGAR_ABERTOS[COD_CONTA]='Resumo Realizar'!$B89)*(Tabela_padrão__GM_CONTAS_PAGAR_ABERTOS[DATA_VCTO]&gt;='Resumo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89" s="108"/>
      <c r="U89" s="108">
        <f t="array" ref="U89">SUM(IF((Tabela_padrão__GM_CONTAS_PAGAR_ABERTOS[COD_CONTA]='Resumo Realizar'!$B89)*(Tabela_padrão__GM_CONTAS_PAGAR_ABERTOS[DATA_VCTO]&gt;='Resumo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89" s="108">
        <f t="array" ref="V89">SUM(IF((Tabela_padrão__GM_CONTAS_PAGAR_ABERTOS[COD_CONTA]='Resumo Realizar'!$B89)*(Tabela_padrão__GM_CONTAS_PAGAR_ABERTOS[DATA_VCTO]&gt;='Resumo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89" s="108">
        <f t="array" ref="W89">SUM(IF((Tabela_padrão__GM_CONTAS_PAGAR_ABERTOS[COD_CONTA]='Resumo Realizar'!$B89)*(Tabela_padrão__GM_CONTAS_PAGAR_ABERTOS[DATA_VCTO]&gt;='Resumo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89" s="108">
        <f t="array" ref="X89">SUM(IF((Tabela_padrão__GM_CONTAS_PAGAR_ABERTOS[COD_CONTA]='Resumo Realizar'!$B89)*(Tabela_padrão__GM_CONTAS_PAGAR_ABERTOS[DATA_VCTO]&gt;='Resumo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89" s="108">
        <f t="array" ref="Y89">SUM(IF((Tabela_padrão__GM_CONTAS_PAGAR_ABERTOS[COD_CONTA]='Resumo Realizar'!$B89)*(Tabela_padrão__GM_CONTAS_PAGAR_ABERTOS[DATA_VCTO]&gt;='Resumo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89" s="108">
        <f t="array" ref="Z89">SUM(IF((Tabela_padrão__GM_CONTAS_PAGAR_ABERTOS[COD_CONTA]='Resumo Realizar'!$B89)*(Tabela_padrão__GM_CONTAS_PAGAR_ABERTOS[DATA_VCTO]&gt;='Resumo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89" s="108"/>
      <c r="AB89" s="108">
        <f t="array" ref="AB89">SUM(IF((Tabela_padrão__GM_CONTAS_PAGAR_ABERTOS[COD_CONTA]='Resumo Realizar'!$B89)*(Tabela_padrão__GM_CONTAS_PAGAR_ABERTOS[DATA_VCTO]&gt;='Resumo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89" s="108">
        <f t="array" ref="AC89">SUM(IF((Tabela_padrão__GM_CONTAS_PAGAR_ABERTOS[COD_CONTA]='Resumo Realizar'!$B89)*(Tabela_padrão__GM_CONTAS_PAGAR_ABERTOS[DATA_VCTO]&gt;='Resumo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89" s="108">
        <f t="array" ref="AD89">SUM(IF((Tabela_padrão__GM_CONTAS_PAGAR_ABERTOS[COD_CONTA]='Resumo Realizar'!$B89)*(Tabela_padrão__GM_CONTAS_PAGAR_ABERTOS[DATA_VCTO]&gt;='Resumo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89" s="108">
        <f t="array" ref="AE89">SUM(IF((Tabela_padrão__GM_CONTAS_PAGAR_ABERTOS[COD_CONTA]='Resumo Realizar'!$B89)*(Tabela_padrão__GM_CONTAS_PAGAR_ABERTOS[DATA_VCTO]&gt;='Resumo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89" s="108">
        <f t="array" ref="AF89">SUM(IF((Tabela_padrão__GM_CONTAS_PAGAR_ABERTOS[COD_CONTA]='Resumo Realizar'!$B89)*(Tabela_padrão__GM_CONTAS_PAGAR_ABERTOS[DATA_VCTO]&gt;='Resumo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89" s="108">
        <f t="array" ref="AG89">SUM(IF((Tabela_padrão__GM_CONTAS_PAGAR_ABERTOS[COD_CONTA]='Resumo Realizar'!$B89)*(Tabela_padrão__GM_CONTAS_PAGAR_ABERTOS[DATA_VCTO]&gt;='Resumo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0" spans="2:33" hidden="1" outlineLevel="1" thickBot="1">
      <c r="B90" s="112">
        <v>13103004</v>
      </c>
      <c r="C90" s="112" t="s">
        <v>182</v>
      </c>
      <c r="D90" s="107">
        <f t="shared" si="45"/>
        <v>0</v>
      </c>
      <c r="E90" s="107">
        <f t="shared" si="46"/>
        <v>0</v>
      </c>
      <c r="F90" s="105"/>
      <c r="G90" s="108">
        <f t="array" ref="G90">SUM(IF((Tabela_padrão__GM_CONTAS_PAGAR_ABERTOS[COD_CONTA]='Resumo Realizar'!$B90)*(Tabela_padrão__GM_CONTAS_PAGAR_ABERTOS[DATA_VCTO]&gt;='Resumo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0" s="108">
        <f t="array" ref="H90">SUM(IF((Tabela_padrão__GM_CONTAS_PAGAR_ABERTOS[COD_CONTA]='Resumo Realizar'!$B90)*(Tabela_padrão__GM_CONTAS_PAGAR_ABERTOS[DATA_VCTO]&gt;='Resumo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0" s="108">
        <f t="array" ref="I90">SUM(IF((Tabela_padrão__GM_CONTAS_PAGAR_ABERTOS[COD_CONTA]='Resumo Realizar'!$B90)*(Tabela_padrão__GM_CONTAS_PAGAR_ABERTOS[DATA_VCTO]&gt;='Resumo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0" s="108">
        <f t="array" ref="J90">SUM(IF((Tabela_padrão__GM_CONTAS_PAGAR_ABERTOS[COD_CONTA]='Resumo Realizar'!$B90)*(Tabela_padrão__GM_CONTAS_PAGAR_ABERTOS[DATA_VCTO]&gt;='Resumo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0" s="108">
        <f t="array" ref="K90">SUM(IF((Tabela_padrão__GM_CONTAS_PAGAR_ABERTOS[COD_CONTA]='Resumo Realizar'!$B90)*(Tabela_padrão__GM_CONTAS_PAGAR_ABERTOS[DATA_VCTO]&gt;='Resumo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0" s="108">
        <f t="array" ref="L90">SUM(IF((Tabela_padrão__GM_CONTAS_PAGAR_ABERTOS[COD_CONTA]='Resumo Realizar'!$B90)*(Tabela_padrão__GM_CONTAS_PAGAR_ABERTOS[DATA_VCTO]&gt;='Resumo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0" s="108"/>
      <c r="N90" s="108">
        <f t="array" ref="N90">SUM(IF((Tabela_padrão__GM_CONTAS_PAGAR_ABERTOS[COD_CONTA]='Resumo Realizar'!$B90)*(Tabela_padrão__GM_CONTAS_PAGAR_ABERTOS[DATA_VCTO]&gt;='Resumo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0" s="108">
        <f t="array" ref="O90">SUM(IF((Tabela_padrão__GM_CONTAS_PAGAR_ABERTOS[COD_CONTA]='Resumo Realizar'!$B90)*(Tabela_padrão__GM_CONTAS_PAGAR_ABERTOS[DATA_VCTO]&gt;='Resumo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0" s="108">
        <f t="array" ref="P90">SUM(IF((Tabela_padrão__GM_CONTAS_PAGAR_ABERTOS[COD_CONTA]='Resumo Realizar'!$B90)*(Tabela_padrão__GM_CONTAS_PAGAR_ABERTOS[DATA_VCTO]&gt;='Resumo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0" s="108">
        <f t="array" ref="Q90">SUM(IF((Tabela_padrão__GM_CONTAS_PAGAR_ABERTOS[COD_CONTA]='Resumo Realizar'!$B90)*(Tabela_padrão__GM_CONTAS_PAGAR_ABERTOS[DATA_VCTO]&gt;='Resumo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0" s="108">
        <f t="array" ref="R90">SUM(IF((Tabela_padrão__GM_CONTAS_PAGAR_ABERTOS[COD_CONTA]='Resumo Realizar'!$B90)*(Tabela_padrão__GM_CONTAS_PAGAR_ABERTOS[DATA_VCTO]&gt;='Resumo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0" s="108">
        <f t="array" ref="S90">SUM(IF((Tabela_padrão__GM_CONTAS_PAGAR_ABERTOS[COD_CONTA]='Resumo Realizar'!$B90)*(Tabela_padrão__GM_CONTAS_PAGAR_ABERTOS[DATA_VCTO]&gt;='Resumo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0" s="108"/>
      <c r="U90" s="108">
        <f t="array" ref="U90">SUM(IF((Tabela_padrão__GM_CONTAS_PAGAR_ABERTOS[COD_CONTA]='Resumo Realizar'!$B90)*(Tabela_padrão__GM_CONTAS_PAGAR_ABERTOS[DATA_VCTO]&gt;='Resumo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0" s="108">
        <f t="array" ref="V90">SUM(IF((Tabela_padrão__GM_CONTAS_PAGAR_ABERTOS[COD_CONTA]='Resumo Realizar'!$B90)*(Tabela_padrão__GM_CONTAS_PAGAR_ABERTOS[DATA_VCTO]&gt;='Resumo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0" s="108">
        <f t="array" ref="W90">SUM(IF((Tabela_padrão__GM_CONTAS_PAGAR_ABERTOS[COD_CONTA]='Resumo Realizar'!$B90)*(Tabela_padrão__GM_CONTAS_PAGAR_ABERTOS[DATA_VCTO]&gt;='Resumo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0" s="108">
        <f t="array" ref="X90">SUM(IF((Tabela_padrão__GM_CONTAS_PAGAR_ABERTOS[COD_CONTA]='Resumo Realizar'!$B90)*(Tabela_padrão__GM_CONTAS_PAGAR_ABERTOS[DATA_VCTO]&gt;='Resumo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0" s="108">
        <f t="array" ref="Y90">SUM(IF((Tabela_padrão__GM_CONTAS_PAGAR_ABERTOS[COD_CONTA]='Resumo Realizar'!$B90)*(Tabela_padrão__GM_CONTAS_PAGAR_ABERTOS[DATA_VCTO]&gt;='Resumo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0" s="108">
        <f t="array" ref="Z90">SUM(IF((Tabela_padrão__GM_CONTAS_PAGAR_ABERTOS[COD_CONTA]='Resumo Realizar'!$B90)*(Tabela_padrão__GM_CONTAS_PAGAR_ABERTOS[DATA_VCTO]&gt;='Resumo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0" s="108"/>
      <c r="AB90" s="108">
        <f t="array" ref="AB90">SUM(IF((Tabela_padrão__GM_CONTAS_PAGAR_ABERTOS[COD_CONTA]='Resumo Realizar'!$B90)*(Tabela_padrão__GM_CONTAS_PAGAR_ABERTOS[DATA_VCTO]&gt;='Resumo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0" s="108">
        <f t="array" ref="AC90">SUM(IF((Tabela_padrão__GM_CONTAS_PAGAR_ABERTOS[COD_CONTA]='Resumo Realizar'!$B90)*(Tabela_padrão__GM_CONTAS_PAGAR_ABERTOS[DATA_VCTO]&gt;='Resumo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0" s="108">
        <f t="array" ref="AD90">SUM(IF((Tabela_padrão__GM_CONTAS_PAGAR_ABERTOS[COD_CONTA]='Resumo Realizar'!$B90)*(Tabela_padrão__GM_CONTAS_PAGAR_ABERTOS[DATA_VCTO]&gt;='Resumo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0" s="108">
        <f t="array" ref="AE90">SUM(IF((Tabela_padrão__GM_CONTAS_PAGAR_ABERTOS[COD_CONTA]='Resumo Realizar'!$B90)*(Tabela_padrão__GM_CONTAS_PAGAR_ABERTOS[DATA_VCTO]&gt;='Resumo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0" s="108">
        <f t="array" ref="AF90">SUM(IF((Tabela_padrão__GM_CONTAS_PAGAR_ABERTOS[COD_CONTA]='Resumo Realizar'!$B90)*(Tabela_padrão__GM_CONTAS_PAGAR_ABERTOS[DATA_VCTO]&gt;='Resumo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0" s="108">
        <f t="array" ref="AG90">SUM(IF((Tabela_padrão__GM_CONTAS_PAGAR_ABERTOS[COD_CONTA]='Resumo Realizar'!$B90)*(Tabela_padrão__GM_CONTAS_PAGAR_ABERTOS[DATA_VCTO]&gt;='Resumo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1" spans="2:33" hidden="1" outlineLevel="1" thickBot="1">
      <c r="B91" s="112">
        <v>13103005</v>
      </c>
      <c r="C91" s="112" t="s">
        <v>183</v>
      </c>
      <c r="D91" s="107">
        <f t="shared" si="45"/>
        <v>0</v>
      </c>
      <c r="E91" s="107">
        <f t="shared" si="46"/>
        <v>-20.239999999999998</v>
      </c>
      <c r="F91" s="105"/>
      <c r="G91" s="108">
        <f t="array" ref="G91">SUM(IF((Tabela_padrão__GM_CONTAS_PAGAR_ABERTOS[COD_CONTA]='Resumo Realizar'!$B91)*(Tabela_padrão__GM_CONTAS_PAGAR_ABERTOS[DATA_VCTO]&gt;='Resumo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1" s="108">
        <f t="array" ref="H91">SUM(IF((Tabela_padrão__GM_CONTAS_PAGAR_ABERTOS[COD_CONTA]='Resumo Realizar'!$B91)*(Tabela_padrão__GM_CONTAS_PAGAR_ABERTOS[DATA_VCTO]&gt;='Resumo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-5.0599999999999996</v>
      </c>
      <c r="I91" s="108">
        <f t="array" ref="I91">SUM(IF((Tabela_padrão__GM_CONTAS_PAGAR_ABERTOS[COD_CONTA]='Resumo Realizar'!$B91)*(Tabela_padrão__GM_CONTAS_PAGAR_ABERTOS[DATA_VCTO]&gt;='Resumo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1" s="108">
        <f t="array" ref="J91">SUM(IF((Tabela_padrão__GM_CONTAS_PAGAR_ABERTOS[COD_CONTA]='Resumo Realizar'!$B91)*(Tabela_padrão__GM_CONTAS_PAGAR_ABERTOS[DATA_VCTO]&gt;='Resumo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-5.0599999999999996</v>
      </c>
      <c r="K91" s="108">
        <f t="array" ref="K91">SUM(IF((Tabela_padrão__GM_CONTAS_PAGAR_ABERTOS[COD_CONTA]='Resumo Realizar'!$B91)*(Tabela_padrão__GM_CONTAS_PAGAR_ABERTOS[DATA_VCTO]&gt;='Resumo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1" s="108">
        <f t="array" ref="L91">SUM(IF((Tabela_padrão__GM_CONTAS_PAGAR_ABERTOS[COD_CONTA]='Resumo Realizar'!$B91)*(Tabela_padrão__GM_CONTAS_PAGAR_ABERTOS[DATA_VCTO]&gt;='Resumo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-5.0599999999999996</v>
      </c>
      <c r="M91" s="108"/>
      <c r="N91" s="108">
        <f t="array" ref="N91">SUM(IF((Tabela_padrão__GM_CONTAS_PAGAR_ABERTOS[COD_CONTA]='Resumo Realizar'!$B91)*(Tabela_padrão__GM_CONTAS_PAGAR_ABERTOS[DATA_VCTO]&gt;='Resumo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1" s="108">
        <f t="array" ref="O91">SUM(IF((Tabela_padrão__GM_CONTAS_PAGAR_ABERTOS[COD_CONTA]='Resumo Realizar'!$B91)*(Tabela_padrão__GM_CONTAS_PAGAR_ABERTOS[DATA_VCTO]&gt;='Resumo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-5.0599999999999996</v>
      </c>
      <c r="P91" s="108">
        <f t="array" ref="P91">SUM(IF((Tabela_padrão__GM_CONTAS_PAGAR_ABERTOS[COD_CONTA]='Resumo Realizar'!$B91)*(Tabela_padrão__GM_CONTAS_PAGAR_ABERTOS[DATA_VCTO]&gt;='Resumo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1" s="108">
        <f t="array" ref="Q91">SUM(IF((Tabela_padrão__GM_CONTAS_PAGAR_ABERTOS[COD_CONTA]='Resumo Realizar'!$B91)*(Tabela_padrão__GM_CONTAS_PAGAR_ABERTOS[DATA_VCTO]&gt;='Resumo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1" s="108">
        <f t="array" ref="R91">SUM(IF((Tabela_padrão__GM_CONTAS_PAGAR_ABERTOS[COD_CONTA]='Resumo Realizar'!$B91)*(Tabela_padrão__GM_CONTAS_PAGAR_ABERTOS[DATA_VCTO]&gt;='Resumo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1" s="108">
        <f t="array" ref="S91">SUM(IF((Tabela_padrão__GM_CONTAS_PAGAR_ABERTOS[COD_CONTA]='Resumo Realizar'!$B91)*(Tabela_padrão__GM_CONTAS_PAGAR_ABERTOS[DATA_VCTO]&gt;='Resumo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1" s="108"/>
      <c r="U91" s="108">
        <f t="array" ref="U91">SUM(IF((Tabela_padrão__GM_CONTAS_PAGAR_ABERTOS[COD_CONTA]='Resumo Realizar'!$B91)*(Tabela_padrão__GM_CONTAS_PAGAR_ABERTOS[DATA_VCTO]&gt;='Resumo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1" s="108">
        <f t="array" ref="V91">SUM(IF((Tabela_padrão__GM_CONTAS_PAGAR_ABERTOS[COD_CONTA]='Resumo Realizar'!$B91)*(Tabela_padrão__GM_CONTAS_PAGAR_ABERTOS[DATA_VCTO]&gt;='Resumo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1" s="108">
        <f t="array" ref="W91">SUM(IF((Tabela_padrão__GM_CONTAS_PAGAR_ABERTOS[COD_CONTA]='Resumo Realizar'!$B91)*(Tabela_padrão__GM_CONTAS_PAGAR_ABERTOS[DATA_VCTO]&gt;='Resumo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1" s="108">
        <f t="array" ref="X91">SUM(IF((Tabela_padrão__GM_CONTAS_PAGAR_ABERTOS[COD_CONTA]='Resumo Realizar'!$B91)*(Tabela_padrão__GM_CONTAS_PAGAR_ABERTOS[DATA_VCTO]&gt;='Resumo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1" s="108">
        <f t="array" ref="Y91">SUM(IF((Tabela_padrão__GM_CONTAS_PAGAR_ABERTOS[COD_CONTA]='Resumo Realizar'!$B91)*(Tabela_padrão__GM_CONTAS_PAGAR_ABERTOS[DATA_VCTO]&gt;='Resumo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1" s="108">
        <f t="array" ref="Z91">SUM(IF((Tabela_padrão__GM_CONTAS_PAGAR_ABERTOS[COD_CONTA]='Resumo Realizar'!$B91)*(Tabela_padrão__GM_CONTAS_PAGAR_ABERTOS[DATA_VCTO]&gt;='Resumo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1" s="108"/>
      <c r="AB91" s="108">
        <f t="array" ref="AB91">SUM(IF((Tabela_padrão__GM_CONTAS_PAGAR_ABERTOS[COD_CONTA]='Resumo Realizar'!$B91)*(Tabela_padrão__GM_CONTAS_PAGAR_ABERTOS[DATA_VCTO]&gt;='Resumo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1" s="108">
        <f t="array" ref="AC91">SUM(IF((Tabela_padrão__GM_CONTAS_PAGAR_ABERTOS[COD_CONTA]='Resumo Realizar'!$B91)*(Tabela_padrão__GM_CONTAS_PAGAR_ABERTOS[DATA_VCTO]&gt;='Resumo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1" s="108">
        <f t="array" ref="AD91">SUM(IF((Tabela_padrão__GM_CONTAS_PAGAR_ABERTOS[COD_CONTA]='Resumo Realizar'!$B91)*(Tabela_padrão__GM_CONTAS_PAGAR_ABERTOS[DATA_VCTO]&gt;='Resumo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1" s="108">
        <f t="array" ref="AE91">SUM(IF((Tabela_padrão__GM_CONTAS_PAGAR_ABERTOS[COD_CONTA]='Resumo Realizar'!$B91)*(Tabela_padrão__GM_CONTAS_PAGAR_ABERTOS[DATA_VCTO]&gt;='Resumo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1" s="108">
        <f t="array" ref="AF91">SUM(IF((Tabela_padrão__GM_CONTAS_PAGAR_ABERTOS[COD_CONTA]='Resumo Realizar'!$B91)*(Tabela_padrão__GM_CONTAS_PAGAR_ABERTOS[DATA_VCTO]&gt;='Resumo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1" s="108">
        <f t="array" ref="AG91">SUM(IF((Tabela_padrão__GM_CONTAS_PAGAR_ABERTOS[COD_CONTA]='Resumo Realizar'!$B91)*(Tabela_padrão__GM_CONTAS_PAGAR_ABERTOS[DATA_VCTO]&gt;='Resumo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2" spans="2:33" hidden="1" outlineLevel="1" thickBot="1">
      <c r="B92" s="112">
        <v>13103006</v>
      </c>
      <c r="C92" s="112" t="s">
        <v>184</v>
      </c>
      <c r="D92" s="107">
        <f t="shared" si="45"/>
        <v>0</v>
      </c>
      <c r="E92" s="107">
        <f t="shared" si="46"/>
        <v>-71.506250000000009</v>
      </c>
      <c r="F92" s="105"/>
      <c r="G92" s="108">
        <f t="array" ref="G92">SUM(IF((Tabela_padrão__GM_CONTAS_PAGAR_ABERTOS[COD_CONTA]='Resumo Realizar'!$B92)*(Tabela_padrão__GM_CONTAS_PAGAR_ABERTOS[DATA_VCTO]&gt;='Resumo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2" s="108">
        <f t="array" ref="H92">SUM(IF((Tabela_padrão__GM_CONTAS_PAGAR_ABERTOS[COD_CONTA]='Resumo Realizar'!$B92)*(Tabela_padrão__GM_CONTAS_PAGAR_ABERTOS[DATA_VCTO]&gt;='Resumo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-19.666250000000002</v>
      </c>
      <c r="I92" s="108">
        <f t="array" ref="I92">SUM(IF((Tabela_padrão__GM_CONTAS_PAGAR_ABERTOS[COD_CONTA]='Resumo Realizar'!$B92)*(Tabela_padrão__GM_CONTAS_PAGAR_ABERTOS[DATA_VCTO]&gt;='Resumo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2" s="108">
        <f t="array" ref="J92">SUM(IF((Tabela_padrão__GM_CONTAS_PAGAR_ABERTOS[COD_CONTA]='Resumo Realizar'!$B92)*(Tabela_padrão__GM_CONTAS_PAGAR_ABERTOS[DATA_VCTO]&gt;='Resumo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-11.52</v>
      </c>
      <c r="K92" s="108">
        <f t="array" ref="K92">SUM(IF((Tabela_padrão__GM_CONTAS_PAGAR_ABERTOS[COD_CONTA]='Resumo Realizar'!$B92)*(Tabela_padrão__GM_CONTAS_PAGAR_ABERTOS[DATA_VCTO]&gt;='Resumo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2" s="108">
        <f t="array" ref="L92">SUM(IF((Tabela_padrão__GM_CONTAS_PAGAR_ABERTOS[COD_CONTA]='Resumo Realizar'!$B92)*(Tabela_padrão__GM_CONTAS_PAGAR_ABERTOS[DATA_VCTO]&gt;='Resumo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-11.52</v>
      </c>
      <c r="M92" s="108"/>
      <c r="N92" s="108">
        <f t="array" ref="N92">SUM(IF((Tabela_padrão__GM_CONTAS_PAGAR_ABERTOS[COD_CONTA]='Resumo Realizar'!$B92)*(Tabela_padrão__GM_CONTAS_PAGAR_ABERTOS[DATA_VCTO]&gt;='Resumo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2" s="108">
        <f t="array" ref="O92">SUM(IF((Tabela_padrão__GM_CONTAS_PAGAR_ABERTOS[COD_CONTA]='Resumo Realizar'!$B92)*(Tabela_padrão__GM_CONTAS_PAGAR_ABERTOS[DATA_VCTO]&gt;='Resumo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-11.52</v>
      </c>
      <c r="P92" s="108">
        <f t="array" ref="P92">SUM(IF((Tabela_padrão__GM_CONTAS_PAGAR_ABERTOS[COD_CONTA]='Resumo Realizar'!$B92)*(Tabela_padrão__GM_CONTAS_PAGAR_ABERTOS[DATA_VCTO]&gt;='Resumo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2" s="108">
        <f t="array" ref="Q92">SUM(IF((Tabela_padrão__GM_CONTAS_PAGAR_ABERTOS[COD_CONTA]='Resumo Realizar'!$B92)*(Tabela_padrão__GM_CONTAS_PAGAR_ABERTOS[DATA_VCTO]&gt;='Resumo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-3.84</v>
      </c>
      <c r="R92" s="108">
        <f t="array" ref="R92">SUM(IF((Tabela_padrão__GM_CONTAS_PAGAR_ABERTOS[COD_CONTA]='Resumo Realizar'!$B92)*(Tabela_padrão__GM_CONTAS_PAGAR_ABERTOS[DATA_VCTO]&gt;='Resumo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2" s="108">
        <f t="array" ref="S92">SUM(IF((Tabela_padrão__GM_CONTAS_PAGAR_ABERTOS[COD_CONTA]='Resumo Realizar'!$B92)*(Tabela_padrão__GM_CONTAS_PAGAR_ABERTOS[DATA_VCTO]&gt;='Resumo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-3.84</v>
      </c>
      <c r="T92" s="108"/>
      <c r="U92" s="108">
        <f t="array" ref="U92">SUM(IF((Tabela_padrão__GM_CONTAS_PAGAR_ABERTOS[COD_CONTA]='Resumo Realizar'!$B92)*(Tabela_padrão__GM_CONTAS_PAGAR_ABERTOS[DATA_VCTO]&gt;='Resumo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2" s="108">
        <f t="array" ref="V92">SUM(IF((Tabela_padrão__GM_CONTAS_PAGAR_ABERTOS[COD_CONTA]='Resumo Realizar'!$B92)*(Tabela_padrão__GM_CONTAS_PAGAR_ABERTOS[DATA_VCTO]&gt;='Resumo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-3.84</v>
      </c>
      <c r="W92" s="108">
        <f t="array" ref="W92">SUM(IF((Tabela_padrão__GM_CONTAS_PAGAR_ABERTOS[COD_CONTA]='Resumo Realizar'!$B92)*(Tabela_padrão__GM_CONTAS_PAGAR_ABERTOS[DATA_VCTO]&gt;='Resumo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2" s="108">
        <f t="array" ref="X92">SUM(IF((Tabela_padrão__GM_CONTAS_PAGAR_ABERTOS[COD_CONTA]='Resumo Realizar'!$B92)*(Tabela_padrão__GM_CONTAS_PAGAR_ABERTOS[DATA_VCTO]&gt;='Resumo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-3.84</v>
      </c>
      <c r="Y92" s="108">
        <f t="array" ref="Y92">SUM(IF((Tabela_padrão__GM_CONTAS_PAGAR_ABERTOS[COD_CONTA]='Resumo Realizar'!$B92)*(Tabela_padrão__GM_CONTAS_PAGAR_ABERTOS[DATA_VCTO]&gt;='Resumo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2" s="108">
        <f t="array" ref="Z92">SUM(IF((Tabela_padrão__GM_CONTAS_PAGAR_ABERTOS[COD_CONTA]='Resumo Realizar'!$B92)*(Tabela_padrão__GM_CONTAS_PAGAR_ABERTOS[DATA_VCTO]&gt;='Resumo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-1.92</v>
      </c>
      <c r="AA92" s="108"/>
      <c r="AB92" s="108">
        <f t="array" ref="AB92">SUM(IF((Tabela_padrão__GM_CONTAS_PAGAR_ABERTOS[COD_CONTA]='Resumo Realizar'!$B92)*(Tabela_padrão__GM_CONTAS_PAGAR_ABERTOS[DATA_VCTO]&gt;='Resumo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2" s="108">
        <f t="array" ref="AC92">SUM(IF((Tabela_padrão__GM_CONTAS_PAGAR_ABERTOS[COD_CONTA]='Resumo Realizar'!$B92)*(Tabela_padrão__GM_CONTAS_PAGAR_ABERTOS[DATA_VCTO]&gt;='Resumo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2" s="108">
        <f t="array" ref="AD92">SUM(IF((Tabela_padrão__GM_CONTAS_PAGAR_ABERTOS[COD_CONTA]='Resumo Realizar'!$B92)*(Tabela_padrão__GM_CONTAS_PAGAR_ABERTOS[DATA_VCTO]&gt;='Resumo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2" s="108">
        <f t="array" ref="AE92">SUM(IF((Tabela_padrão__GM_CONTAS_PAGAR_ABERTOS[COD_CONTA]='Resumo Realizar'!$B92)*(Tabela_padrão__GM_CONTAS_PAGAR_ABERTOS[DATA_VCTO]&gt;='Resumo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2" s="108">
        <f t="array" ref="AF92">SUM(IF((Tabela_padrão__GM_CONTAS_PAGAR_ABERTOS[COD_CONTA]='Resumo Realizar'!$B92)*(Tabela_padrão__GM_CONTAS_PAGAR_ABERTOS[DATA_VCTO]&gt;='Resumo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2" s="108">
        <f t="array" ref="AG92">SUM(IF((Tabela_padrão__GM_CONTAS_PAGAR_ABERTOS[COD_CONTA]='Resumo Realizar'!$B92)*(Tabela_padrão__GM_CONTAS_PAGAR_ABERTOS[DATA_VCTO]&gt;='Resumo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3" spans="2:33" hidden="1" outlineLevel="1" thickBot="1">
      <c r="B93" s="112">
        <v>13103007</v>
      </c>
      <c r="C93" s="112" t="s">
        <v>185</v>
      </c>
      <c r="D93" s="107">
        <f t="shared" si="45"/>
        <v>0</v>
      </c>
      <c r="E93" s="107">
        <f t="shared" si="46"/>
        <v>0</v>
      </c>
      <c r="F93" s="105"/>
      <c r="G93" s="108">
        <f t="array" ref="G93">SUM(IF((Tabela_padrão__GM_CONTAS_PAGAR_ABERTOS[COD_CONTA]='Resumo Realizar'!$B93)*(Tabela_padrão__GM_CONTAS_PAGAR_ABERTOS[DATA_VCTO]&gt;='Resumo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3" s="108">
        <f t="array" ref="H93">SUM(IF((Tabela_padrão__GM_CONTAS_PAGAR_ABERTOS[COD_CONTA]='Resumo Realizar'!$B93)*(Tabela_padrão__GM_CONTAS_PAGAR_ABERTOS[DATA_VCTO]&gt;='Resumo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3" s="108">
        <f t="array" ref="I93">SUM(IF((Tabela_padrão__GM_CONTAS_PAGAR_ABERTOS[COD_CONTA]='Resumo Realizar'!$B93)*(Tabela_padrão__GM_CONTAS_PAGAR_ABERTOS[DATA_VCTO]&gt;='Resumo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3" s="108">
        <f t="array" ref="J93">SUM(IF((Tabela_padrão__GM_CONTAS_PAGAR_ABERTOS[COD_CONTA]='Resumo Realizar'!$B93)*(Tabela_padrão__GM_CONTAS_PAGAR_ABERTOS[DATA_VCTO]&gt;='Resumo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3" s="108">
        <f t="array" ref="K93">SUM(IF((Tabela_padrão__GM_CONTAS_PAGAR_ABERTOS[COD_CONTA]='Resumo Realizar'!$B93)*(Tabela_padrão__GM_CONTAS_PAGAR_ABERTOS[DATA_VCTO]&gt;='Resumo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3" s="108">
        <f t="array" ref="L93">SUM(IF((Tabela_padrão__GM_CONTAS_PAGAR_ABERTOS[COD_CONTA]='Resumo Realizar'!$B93)*(Tabela_padrão__GM_CONTAS_PAGAR_ABERTOS[DATA_VCTO]&gt;='Resumo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3" s="108"/>
      <c r="N93" s="108">
        <f t="array" ref="N93">SUM(IF((Tabela_padrão__GM_CONTAS_PAGAR_ABERTOS[COD_CONTA]='Resumo Realizar'!$B93)*(Tabela_padrão__GM_CONTAS_PAGAR_ABERTOS[DATA_VCTO]&gt;='Resumo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3" s="108">
        <f t="array" ref="O93">SUM(IF((Tabela_padrão__GM_CONTAS_PAGAR_ABERTOS[COD_CONTA]='Resumo Realizar'!$B93)*(Tabela_padrão__GM_CONTAS_PAGAR_ABERTOS[DATA_VCTO]&gt;='Resumo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3" s="108">
        <f t="array" ref="P93">SUM(IF((Tabela_padrão__GM_CONTAS_PAGAR_ABERTOS[COD_CONTA]='Resumo Realizar'!$B93)*(Tabela_padrão__GM_CONTAS_PAGAR_ABERTOS[DATA_VCTO]&gt;='Resumo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3" s="108">
        <f t="array" ref="Q93">SUM(IF((Tabela_padrão__GM_CONTAS_PAGAR_ABERTOS[COD_CONTA]='Resumo Realizar'!$B93)*(Tabela_padrão__GM_CONTAS_PAGAR_ABERTOS[DATA_VCTO]&gt;='Resumo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3" s="108">
        <f t="array" ref="R93">SUM(IF((Tabela_padrão__GM_CONTAS_PAGAR_ABERTOS[COD_CONTA]='Resumo Realizar'!$B93)*(Tabela_padrão__GM_CONTAS_PAGAR_ABERTOS[DATA_VCTO]&gt;='Resumo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3" s="108">
        <f t="array" ref="S93">SUM(IF((Tabela_padrão__GM_CONTAS_PAGAR_ABERTOS[COD_CONTA]='Resumo Realizar'!$B93)*(Tabela_padrão__GM_CONTAS_PAGAR_ABERTOS[DATA_VCTO]&gt;='Resumo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3" s="108"/>
      <c r="U93" s="108">
        <f t="array" ref="U93">SUM(IF((Tabela_padrão__GM_CONTAS_PAGAR_ABERTOS[COD_CONTA]='Resumo Realizar'!$B93)*(Tabela_padrão__GM_CONTAS_PAGAR_ABERTOS[DATA_VCTO]&gt;='Resumo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3" s="108">
        <f t="array" ref="V93">SUM(IF((Tabela_padrão__GM_CONTAS_PAGAR_ABERTOS[COD_CONTA]='Resumo Realizar'!$B93)*(Tabela_padrão__GM_CONTAS_PAGAR_ABERTOS[DATA_VCTO]&gt;='Resumo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3" s="108">
        <f t="array" ref="W93">SUM(IF((Tabela_padrão__GM_CONTAS_PAGAR_ABERTOS[COD_CONTA]='Resumo Realizar'!$B93)*(Tabela_padrão__GM_CONTAS_PAGAR_ABERTOS[DATA_VCTO]&gt;='Resumo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3" s="108">
        <f t="array" ref="X93">SUM(IF((Tabela_padrão__GM_CONTAS_PAGAR_ABERTOS[COD_CONTA]='Resumo Realizar'!$B93)*(Tabela_padrão__GM_CONTAS_PAGAR_ABERTOS[DATA_VCTO]&gt;='Resumo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3" s="108">
        <f t="array" ref="Y93">SUM(IF((Tabela_padrão__GM_CONTAS_PAGAR_ABERTOS[COD_CONTA]='Resumo Realizar'!$B93)*(Tabela_padrão__GM_CONTAS_PAGAR_ABERTOS[DATA_VCTO]&gt;='Resumo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3" s="108">
        <f t="array" ref="Z93">SUM(IF((Tabela_padrão__GM_CONTAS_PAGAR_ABERTOS[COD_CONTA]='Resumo Realizar'!$B93)*(Tabela_padrão__GM_CONTAS_PAGAR_ABERTOS[DATA_VCTO]&gt;='Resumo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3" s="108"/>
      <c r="AB93" s="108">
        <f t="array" ref="AB93">SUM(IF((Tabela_padrão__GM_CONTAS_PAGAR_ABERTOS[COD_CONTA]='Resumo Realizar'!$B93)*(Tabela_padrão__GM_CONTAS_PAGAR_ABERTOS[DATA_VCTO]&gt;='Resumo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3" s="108">
        <f t="array" ref="AC93">SUM(IF((Tabela_padrão__GM_CONTAS_PAGAR_ABERTOS[COD_CONTA]='Resumo Realizar'!$B93)*(Tabela_padrão__GM_CONTAS_PAGAR_ABERTOS[DATA_VCTO]&gt;='Resumo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3" s="108">
        <f t="array" ref="AD93">SUM(IF((Tabela_padrão__GM_CONTAS_PAGAR_ABERTOS[COD_CONTA]='Resumo Realizar'!$B93)*(Tabela_padrão__GM_CONTAS_PAGAR_ABERTOS[DATA_VCTO]&gt;='Resumo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3" s="108">
        <f t="array" ref="AE93">SUM(IF((Tabela_padrão__GM_CONTAS_PAGAR_ABERTOS[COD_CONTA]='Resumo Realizar'!$B93)*(Tabela_padrão__GM_CONTAS_PAGAR_ABERTOS[DATA_VCTO]&gt;='Resumo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3" s="108">
        <f t="array" ref="AF93">SUM(IF((Tabela_padrão__GM_CONTAS_PAGAR_ABERTOS[COD_CONTA]='Resumo Realizar'!$B93)*(Tabela_padrão__GM_CONTAS_PAGAR_ABERTOS[DATA_VCTO]&gt;='Resumo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3" s="108">
        <f t="array" ref="AG93">SUM(IF((Tabela_padrão__GM_CONTAS_PAGAR_ABERTOS[COD_CONTA]='Resumo Realizar'!$B93)*(Tabela_padrão__GM_CONTAS_PAGAR_ABERTOS[DATA_VCTO]&gt;='Resumo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4" spans="2:33" hidden="1" outlineLevel="1" thickBot="1">
      <c r="B94" s="112">
        <v>13103008</v>
      </c>
      <c r="C94" s="112" t="s">
        <v>186</v>
      </c>
      <c r="D94" s="107">
        <f t="shared" si="45"/>
        <v>0</v>
      </c>
      <c r="E94" s="107">
        <f t="shared" si="46"/>
        <v>0</v>
      </c>
      <c r="F94" s="105"/>
      <c r="G94" s="108">
        <f t="array" ref="G94">SUM(IF((Tabela_padrão__GM_CONTAS_PAGAR_ABERTOS[COD_CONTA]='Resumo Realizar'!$B94)*(Tabela_padrão__GM_CONTAS_PAGAR_ABERTOS[DATA_VCTO]&gt;='Resumo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4" s="108">
        <f t="array" ref="H94">SUM(IF((Tabela_padrão__GM_CONTAS_PAGAR_ABERTOS[COD_CONTA]='Resumo Realizar'!$B94)*(Tabela_padrão__GM_CONTAS_PAGAR_ABERTOS[DATA_VCTO]&gt;='Resumo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4" s="108">
        <f t="array" ref="I94">SUM(IF((Tabela_padrão__GM_CONTAS_PAGAR_ABERTOS[COD_CONTA]='Resumo Realizar'!$B94)*(Tabela_padrão__GM_CONTAS_PAGAR_ABERTOS[DATA_VCTO]&gt;='Resumo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4" s="108">
        <f t="array" ref="J94">SUM(IF((Tabela_padrão__GM_CONTAS_PAGAR_ABERTOS[COD_CONTA]='Resumo Realizar'!$B94)*(Tabela_padrão__GM_CONTAS_PAGAR_ABERTOS[DATA_VCTO]&gt;='Resumo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4" s="108">
        <f t="array" ref="K94">SUM(IF((Tabela_padrão__GM_CONTAS_PAGAR_ABERTOS[COD_CONTA]='Resumo Realizar'!$B94)*(Tabela_padrão__GM_CONTAS_PAGAR_ABERTOS[DATA_VCTO]&gt;='Resumo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4" s="108">
        <f t="array" ref="L94">SUM(IF((Tabela_padrão__GM_CONTAS_PAGAR_ABERTOS[COD_CONTA]='Resumo Realizar'!$B94)*(Tabela_padrão__GM_CONTAS_PAGAR_ABERTOS[DATA_VCTO]&gt;='Resumo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4" s="108"/>
      <c r="N94" s="108">
        <f t="array" ref="N94">SUM(IF((Tabela_padrão__GM_CONTAS_PAGAR_ABERTOS[COD_CONTA]='Resumo Realizar'!$B94)*(Tabela_padrão__GM_CONTAS_PAGAR_ABERTOS[DATA_VCTO]&gt;='Resumo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4" s="108">
        <f t="array" ref="O94">SUM(IF((Tabela_padrão__GM_CONTAS_PAGAR_ABERTOS[COD_CONTA]='Resumo Realizar'!$B94)*(Tabela_padrão__GM_CONTAS_PAGAR_ABERTOS[DATA_VCTO]&gt;='Resumo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4" s="108">
        <f t="array" ref="P94">SUM(IF((Tabela_padrão__GM_CONTAS_PAGAR_ABERTOS[COD_CONTA]='Resumo Realizar'!$B94)*(Tabela_padrão__GM_CONTAS_PAGAR_ABERTOS[DATA_VCTO]&gt;='Resumo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4" s="108">
        <f t="array" ref="Q94">SUM(IF((Tabela_padrão__GM_CONTAS_PAGAR_ABERTOS[COD_CONTA]='Resumo Realizar'!$B94)*(Tabela_padrão__GM_CONTAS_PAGAR_ABERTOS[DATA_VCTO]&gt;='Resumo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4" s="108">
        <f t="array" ref="R94">SUM(IF((Tabela_padrão__GM_CONTAS_PAGAR_ABERTOS[COD_CONTA]='Resumo Realizar'!$B94)*(Tabela_padrão__GM_CONTAS_PAGAR_ABERTOS[DATA_VCTO]&gt;='Resumo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4" s="108">
        <f t="array" ref="S94">SUM(IF((Tabela_padrão__GM_CONTAS_PAGAR_ABERTOS[COD_CONTA]='Resumo Realizar'!$B94)*(Tabela_padrão__GM_CONTAS_PAGAR_ABERTOS[DATA_VCTO]&gt;='Resumo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4" s="108"/>
      <c r="U94" s="108">
        <f t="array" ref="U94">SUM(IF((Tabela_padrão__GM_CONTAS_PAGAR_ABERTOS[COD_CONTA]='Resumo Realizar'!$B94)*(Tabela_padrão__GM_CONTAS_PAGAR_ABERTOS[DATA_VCTO]&gt;='Resumo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4" s="108">
        <f t="array" ref="V94">SUM(IF((Tabela_padrão__GM_CONTAS_PAGAR_ABERTOS[COD_CONTA]='Resumo Realizar'!$B94)*(Tabela_padrão__GM_CONTAS_PAGAR_ABERTOS[DATA_VCTO]&gt;='Resumo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4" s="108">
        <f t="array" ref="W94">SUM(IF((Tabela_padrão__GM_CONTAS_PAGAR_ABERTOS[COD_CONTA]='Resumo Realizar'!$B94)*(Tabela_padrão__GM_CONTAS_PAGAR_ABERTOS[DATA_VCTO]&gt;='Resumo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4" s="108">
        <f t="array" ref="X94">SUM(IF((Tabela_padrão__GM_CONTAS_PAGAR_ABERTOS[COD_CONTA]='Resumo Realizar'!$B94)*(Tabela_padrão__GM_CONTAS_PAGAR_ABERTOS[DATA_VCTO]&gt;='Resumo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4" s="108">
        <f t="array" ref="Y94">SUM(IF((Tabela_padrão__GM_CONTAS_PAGAR_ABERTOS[COD_CONTA]='Resumo Realizar'!$B94)*(Tabela_padrão__GM_CONTAS_PAGAR_ABERTOS[DATA_VCTO]&gt;='Resumo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4" s="108">
        <f t="array" ref="Z94">SUM(IF((Tabela_padrão__GM_CONTAS_PAGAR_ABERTOS[COD_CONTA]='Resumo Realizar'!$B94)*(Tabela_padrão__GM_CONTAS_PAGAR_ABERTOS[DATA_VCTO]&gt;='Resumo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4" s="108"/>
      <c r="AB94" s="108">
        <f t="array" ref="AB94">SUM(IF((Tabela_padrão__GM_CONTAS_PAGAR_ABERTOS[COD_CONTA]='Resumo Realizar'!$B94)*(Tabela_padrão__GM_CONTAS_PAGAR_ABERTOS[DATA_VCTO]&gt;='Resumo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4" s="108">
        <f t="array" ref="AC94">SUM(IF((Tabela_padrão__GM_CONTAS_PAGAR_ABERTOS[COD_CONTA]='Resumo Realizar'!$B94)*(Tabela_padrão__GM_CONTAS_PAGAR_ABERTOS[DATA_VCTO]&gt;='Resumo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4" s="108">
        <f t="array" ref="AD94">SUM(IF((Tabela_padrão__GM_CONTAS_PAGAR_ABERTOS[COD_CONTA]='Resumo Realizar'!$B94)*(Tabela_padrão__GM_CONTAS_PAGAR_ABERTOS[DATA_VCTO]&gt;='Resumo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4" s="108">
        <f t="array" ref="AE94">SUM(IF((Tabela_padrão__GM_CONTAS_PAGAR_ABERTOS[COD_CONTA]='Resumo Realizar'!$B94)*(Tabela_padrão__GM_CONTAS_PAGAR_ABERTOS[DATA_VCTO]&gt;='Resumo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4" s="108">
        <f t="array" ref="AF94">SUM(IF((Tabela_padrão__GM_CONTAS_PAGAR_ABERTOS[COD_CONTA]='Resumo Realizar'!$B94)*(Tabela_padrão__GM_CONTAS_PAGAR_ABERTOS[DATA_VCTO]&gt;='Resumo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4" s="108">
        <f t="array" ref="AG94">SUM(IF((Tabela_padrão__GM_CONTAS_PAGAR_ABERTOS[COD_CONTA]='Resumo Realizar'!$B94)*(Tabela_padrão__GM_CONTAS_PAGAR_ABERTOS[DATA_VCTO]&gt;='Resumo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5" spans="2:33" hidden="1" outlineLevel="1" thickBot="1">
      <c r="B95" s="112">
        <v>13103009</v>
      </c>
      <c r="C95" s="112" t="s">
        <v>187</v>
      </c>
      <c r="D95" s="107">
        <f t="shared" si="45"/>
        <v>0</v>
      </c>
      <c r="E95" s="107">
        <f t="shared" si="46"/>
        <v>0</v>
      </c>
      <c r="F95" s="105"/>
      <c r="G95" s="108">
        <f t="array" ref="G95">SUM(IF((Tabela_padrão__GM_CONTAS_PAGAR_ABERTOS[COD_CONTA]='Resumo Realizar'!$B95)*(Tabela_padrão__GM_CONTAS_PAGAR_ABERTOS[DATA_VCTO]&gt;='Resumo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5" s="108">
        <f t="array" ref="H95">SUM(IF((Tabela_padrão__GM_CONTAS_PAGAR_ABERTOS[COD_CONTA]='Resumo Realizar'!$B95)*(Tabela_padrão__GM_CONTAS_PAGAR_ABERTOS[DATA_VCTO]&gt;='Resumo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5" s="108">
        <f t="array" ref="I95">SUM(IF((Tabela_padrão__GM_CONTAS_PAGAR_ABERTOS[COD_CONTA]='Resumo Realizar'!$B95)*(Tabela_padrão__GM_CONTAS_PAGAR_ABERTOS[DATA_VCTO]&gt;='Resumo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5" s="108">
        <f t="array" ref="J95">SUM(IF((Tabela_padrão__GM_CONTAS_PAGAR_ABERTOS[COD_CONTA]='Resumo Realizar'!$B95)*(Tabela_padrão__GM_CONTAS_PAGAR_ABERTOS[DATA_VCTO]&gt;='Resumo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5" s="108">
        <f t="array" ref="K95">SUM(IF((Tabela_padrão__GM_CONTAS_PAGAR_ABERTOS[COD_CONTA]='Resumo Realizar'!$B95)*(Tabela_padrão__GM_CONTAS_PAGAR_ABERTOS[DATA_VCTO]&gt;='Resumo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5" s="108">
        <f t="array" ref="L95">SUM(IF((Tabela_padrão__GM_CONTAS_PAGAR_ABERTOS[COD_CONTA]='Resumo Realizar'!$B95)*(Tabela_padrão__GM_CONTAS_PAGAR_ABERTOS[DATA_VCTO]&gt;='Resumo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5" s="108"/>
      <c r="N95" s="108">
        <f t="array" ref="N95">SUM(IF((Tabela_padrão__GM_CONTAS_PAGAR_ABERTOS[COD_CONTA]='Resumo Realizar'!$B95)*(Tabela_padrão__GM_CONTAS_PAGAR_ABERTOS[DATA_VCTO]&gt;='Resumo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5" s="108">
        <f t="array" ref="O95">SUM(IF((Tabela_padrão__GM_CONTAS_PAGAR_ABERTOS[COD_CONTA]='Resumo Realizar'!$B95)*(Tabela_padrão__GM_CONTAS_PAGAR_ABERTOS[DATA_VCTO]&gt;='Resumo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5" s="108">
        <f t="array" ref="P95">SUM(IF((Tabela_padrão__GM_CONTAS_PAGAR_ABERTOS[COD_CONTA]='Resumo Realizar'!$B95)*(Tabela_padrão__GM_CONTAS_PAGAR_ABERTOS[DATA_VCTO]&gt;='Resumo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5" s="108">
        <f t="array" ref="Q95">SUM(IF((Tabela_padrão__GM_CONTAS_PAGAR_ABERTOS[COD_CONTA]='Resumo Realizar'!$B95)*(Tabela_padrão__GM_CONTAS_PAGAR_ABERTOS[DATA_VCTO]&gt;='Resumo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5" s="108">
        <f t="array" ref="R95">SUM(IF((Tabela_padrão__GM_CONTAS_PAGAR_ABERTOS[COD_CONTA]='Resumo Realizar'!$B95)*(Tabela_padrão__GM_CONTAS_PAGAR_ABERTOS[DATA_VCTO]&gt;='Resumo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5" s="108">
        <f t="array" ref="S95">SUM(IF((Tabela_padrão__GM_CONTAS_PAGAR_ABERTOS[COD_CONTA]='Resumo Realizar'!$B95)*(Tabela_padrão__GM_CONTAS_PAGAR_ABERTOS[DATA_VCTO]&gt;='Resumo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5" s="108"/>
      <c r="U95" s="108">
        <f t="array" ref="U95">SUM(IF((Tabela_padrão__GM_CONTAS_PAGAR_ABERTOS[COD_CONTA]='Resumo Realizar'!$B95)*(Tabela_padrão__GM_CONTAS_PAGAR_ABERTOS[DATA_VCTO]&gt;='Resumo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5" s="108">
        <f t="array" ref="V95">SUM(IF((Tabela_padrão__GM_CONTAS_PAGAR_ABERTOS[COD_CONTA]='Resumo Realizar'!$B95)*(Tabela_padrão__GM_CONTAS_PAGAR_ABERTOS[DATA_VCTO]&gt;='Resumo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5" s="108">
        <f t="array" ref="W95">SUM(IF((Tabela_padrão__GM_CONTAS_PAGAR_ABERTOS[COD_CONTA]='Resumo Realizar'!$B95)*(Tabela_padrão__GM_CONTAS_PAGAR_ABERTOS[DATA_VCTO]&gt;='Resumo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5" s="108">
        <f t="array" ref="X95">SUM(IF((Tabela_padrão__GM_CONTAS_PAGAR_ABERTOS[COD_CONTA]='Resumo Realizar'!$B95)*(Tabela_padrão__GM_CONTAS_PAGAR_ABERTOS[DATA_VCTO]&gt;='Resumo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5" s="108">
        <f t="array" ref="Y95">SUM(IF((Tabela_padrão__GM_CONTAS_PAGAR_ABERTOS[COD_CONTA]='Resumo Realizar'!$B95)*(Tabela_padrão__GM_CONTAS_PAGAR_ABERTOS[DATA_VCTO]&gt;='Resumo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5" s="108">
        <f t="array" ref="Z95">SUM(IF((Tabela_padrão__GM_CONTAS_PAGAR_ABERTOS[COD_CONTA]='Resumo Realizar'!$B95)*(Tabela_padrão__GM_CONTAS_PAGAR_ABERTOS[DATA_VCTO]&gt;='Resumo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5" s="108"/>
      <c r="AB95" s="108">
        <f t="array" ref="AB95">SUM(IF((Tabela_padrão__GM_CONTAS_PAGAR_ABERTOS[COD_CONTA]='Resumo Realizar'!$B95)*(Tabela_padrão__GM_CONTAS_PAGAR_ABERTOS[DATA_VCTO]&gt;='Resumo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5" s="108">
        <f t="array" ref="AC95">SUM(IF((Tabela_padrão__GM_CONTAS_PAGAR_ABERTOS[COD_CONTA]='Resumo Realizar'!$B95)*(Tabela_padrão__GM_CONTAS_PAGAR_ABERTOS[DATA_VCTO]&gt;='Resumo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5" s="108">
        <f t="array" ref="AD95">SUM(IF((Tabela_padrão__GM_CONTAS_PAGAR_ABERTOS[COD_CONTA]='Resumo Realizar'!$B95)*(Tabela_padrão__GM_CONTAS_PAGAR_ABERTOS[DATA_VCTO]&gt;='Resumo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5" s="108">
        <f t="array" ref="AE95">SUM(IF((Tabela_padrão__GM_CONTAS_PAGAR_ABERTOS[COD_CONTA]='Resumo Realizar'!$B95)*(Tabela_padrão__GM_CONTAS_PAGAR_ABERTOS[DATA_VCTO]&gt;='Resumo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5" s="108">
        <f t="array" ref="AF95">SUM(IF((Tabela_padrão__GM_CONTAS_PAGAR_ABERTOS[COD_CONTA]='Resumo Realizar'!$B95)*(Tabela_padrão__GM_CONTAS_PAGAR_ABERTOS[DATA_VCTO]&gt;='Resumo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5" s="108">
        <f t="array" ref="AG95">SUM(IF((Tabela_padrão__GM_CONTAS_PAGAR_ABERTOS[COD_CONTA]='Resumo Realizar'!$B95)*(Tabela_padrão__GM_CONTAS_PAGAR_ABERTOS[DATA_VCTO]&gt;='Resumo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6" spans="2:33" hidden="1" outlineLevel="1" thickBot="1">
      <c r="B96" s="112">
        <v>13103010</v>
      </c>
      <c r="C96" s="112" t="s">
        <v>188</v>
      </c>
      <c r="D96" s="107">
        <f t="shared" si="45"/>
        <v>0</v>
      </c>
      <c r="E96" s="107">
        <f t="shared" si="46"/>
        <v>0</v>
      </c>
      <c r="F96" s="105"/>
      <c r="G96" s="108">
        <f t="array" ref="G96">SUM(IF((Tabela_padrão__GM_CONTAS_PAGAR_ABERTOS[COD_CONTA]='Resumo Realizar'!$B96)*(Tabela_padrão__GM_CONTAS_PAGAR_ABERTOS[DATA_VCTO]&gt;='Resumo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6" s="108">
        <f t="array" ref="H96">SUM(IF((Tabela_padrão__GM_CONTAS_PAGAR_ABERTOS[COD_CONTA]='Resumo Realizar'!$B96)*(Tabela_padrão__GM_CONTAS_PAGAR_ABERTOS[DATA_VCTO]&gt;='Resumo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6" s="108">
        <f t="array" ref="I96">SUM(IF((Tabela_padrão__GM_CONTAS_PAGAR_ABERTOS[COD_CONTA]='Resumo Realizar'!$B96)*(Tabela_padrão__GM_CONTAS_PAGAR_ABERTOS[DATA_VCTO]&gt;='Resumo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6" s="108">
        <f t="array" ref="J96">SUM(IF((Tabela_padrão__GM_CONTAS_PAGAR_ABERTOS[COD_CONTA]='Resumo Realizar'!$B96)*(Tabela_padrão__GM_CONTAS_PAGAR_ABERTOS[DATA_VCTO]&gt;='Resumo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6" s="108">
        <f t="array" ref="K96">SUM(IF((Tabela_padrão__GM_CONTAS_PAGAR_ABERTOS[COD_CONTA]='Resumo Realizar'!$B96)*(Tabela_padrão__GM_CONTAS_PAGAR_ABERTOS[DATA_VCTO]&gt;='Resumo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6" s="108">
        <f t="array" ref="L96">SUM(IF((Tabela_padrão__GM_CONTAS_PAGAR_ABERTOS[COD_CONTA]='Resumo Realizar'!$B96)*(Tabela_padrão__GM_CONTAS_PAGAR_ABERTOS[DATA_VCTO]&gt;='Resumo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6" s="108"/>
      <c r="N96" s="108">
        <f t="array" ref="N96">SUM(IF((Tabela_padrão__GM_CONTAS_PAGAR_ABERTOS[COD_CONTA]='Resumo Realizar'!$B96)*(Tabela_padrão__GM_CONTAS_PAGAR_ABERTOS[DATA_VCTO]&gt;='Resumo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6" s="108">
        <f t="array" ref="O96">SUM(IF((Tabela_padrão__GM_CONTAS_PAGAR_ABERTOS[COD_CONTA]='Resumo Realizar'!$B96)*(Tabela_padrão__GM_CONTAS_PAGAR_ABERTOS[DATA_VCTO]&gt;='Resumo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6" s="108">
        <f t="array" ref="P96">SUM(IF((Tabela_padrão__GM_CONTAS_PAGAR_ABERTOS[COD_CONTA]='Resumo Realizar'!$B96)*(Tabela_padrão__GM_CONTAS_PAGAR_ABERTOS[DATA_VCTO]&gt;='Resumo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6" s="108">
        <f t="array" ref="Q96">SUM(IF((Tabela_padrão__GM_CONTAS_PAGAR_ABERTOS[COD_CONTA]='Resumo Realizar'!$B96)*(Tabela_padrão__GM_CONTAS_PAGAR_ABERTOS[DATA_VCTO]&gt;='Resumo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6" s="108">
        <f t="array" ref="R96">SUM(IF((Tabela_padrão__GM_CONTAS_PAGAR_ABERTOS[COD_CONTA]='Resumo Realizar'!$B96)*(Tabela_padrão__GM_CONTAS_PAGAR_ABERTOS[DATA_VCTO]&gt;='Resumo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6" s="108">
        <f t="array" ref="S96">SUM(IF((Tabela_padrão__GM_CONTAS_PAGAR_ABERTOS[COD_CONTA]='Resumo Realizar'!$B96)*(Tabela_padrão__GM_CONTAS_PAGAR_ABERTOS[DATA_VCTO]&gt;='Resumo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6" s="108"/>
      <c r="U96" s="108">
        <f t="array" ref="U96">SUM(IF((Tabela_padrão__GM_CONTAS_PAGAR_ABERTOS[COD_CONTA]='Resumo Realizar'!$B96)*(Tabela_padrão__GM_CONTAS_PAGAR_ABERTOS[DATA_VCTO]&gt;='Resumo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6" s="108">
        <f t="array" ref="V96">SUM(IF((Tabela_padrão__GM_CONTAS_PAGAR_ABERTOS[COD_CONTA]='Resumo Realizar'!$B96)*(Tabela_padrão__GM_CONTAS_PAGAR_ABERTOS[DATA_VCTO]&gt;='Resumo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6" s="108">
        <f t="array" ref="W96">SUM(IF((Tabela_padrão__GM_CONTAS_PAGAR_ABERTOS[COD_CONTA]='Resumo Realizar'!$B96)*(Tabela_padrão__GM_CONTAS_PAGAR_ABERTOS[DATA_VCTO]&gt;='Resumo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6" s="108">
        <f t="array" ref="X96">SUM(IF((Tabela_padrão__GM_CONTAS_PAGAR_ABERTOS[COD_CONTA]='Resumo Realizar'!$B96)*(Tabela_padrão__GM_CONTAS_PAGAR_ABERTOS[DATA_VCTO]&gt;='Resumo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6" s="108">
        <f t="array" ref="Y96">SUM(IF((Tabela_padrão__GM_CONTAS_PAGAR_ABERTOS[COD_CONTA]='Resumo Realizar'!$B96)*(Tabela_padrão__GM_CONTAS_PAGAR_ABERTOS[DATA_VCTO]&gt;='Resumo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6" s="108">
        <f t="array" ref="Z96">SUM(IF((Tabela_padrão__GM_CONTAS_PAGAR_ABERTOS[COD_CONTA]='Resumo Realizar'!$B96)*(Tabela_padrão__GM_CONTAS_PAGAR_ABERTOS[DATA_VCTO]&gt;='Resumo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6" s="108"/>
      <c r="AB96" s="108">
        <f t="array" ref="AB96">SUM(IF((Tabela_padrão__GM_CONTAS_PAGAR_ABERTOS[COD_CONTA]='Resumo Realizar'!$B96)*(Tabela_padrão__GM_CONTAS_PAGAR_ABERTOS[DATA_VCTO]&gt;='Resumo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6" s="108">
        <f t="array" ref="AC96">SUM(IF((Tabela_padrão__GM_CONTAS_PAGAR_ABERTOS[COD_CONTA]='Resumo Realizar'!$B96)*(Tabela_padrão__GM_CONTAS_PAGAR_ABERTOS[DATA_VCTO]&gt;='Resumo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6" s="108">
        <f t="array" ref="AD96">SUM(IF((Tabela_padrão__GM_CONTAS_PAGAR_ABERTOS[COD_CONTA]='Resumo Realizar'!$B96)*(Tabela_padrão__GM_CONTAS_PAGAR_ABERTOS[DATA_VCTO]&gt;='Resumo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6" s="108">
        <f t="array" ref="AE96">SUM(IF((Tabela_padrão__GM_CONTAS_PAGAR_ABERTOS[COD_CONTA]='Resumo Realizar'!$B96)*(Tabela_padrão__GM_CONTAS_PAGAR_ABERTOS[DATA_VCTO]&gt;='Resumo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6" s="108">
        <f t="array" ref="AF96">SUM(IF((Tabela_padrão__GM_CONTAS_PAGAR_ABERTOS[COD_CONTA]='Resumo Realizar'!$B96)*(Tabela_padrão__GM_CONTAS_PAGAR_ABERTOS[DATA_VCTO]&gt;='Resumo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6" s="108">
        <f t="array" ref="AG96">SUM(IF((Tabela_padrão__GM_CONTAS_PAGAR_ABERTOS[COD_CONTA]='Resumo Realizar'!$B96)*(Tabela_padrão__GM_CONTAS_PAGAR_ABERTOS[DATA_VCTO]&gt;='Resumo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7" spans="2:33" hidden="1" outlineLevel="1" thickBot="1">
      <c r="B97" s="112">
        <v>13103011</v>
      </c>
      <c r="C97" s="112" t="s">
        <v>189</v>
      </c>
      <c r="D97" s="107">
        <f t="shared" si="45"/>
        <v>0</v>
      </c>
      <c r="E97" s="107">
        <f t="shared" si="46"/>
        <v>0</v>
      </c>
      <c r="F97" s="105"/>
      <c r="G97" s="108">
        <f t="array" ref="G97">SUM(IF((Tabela_padrão__GM_CONTAS_PAGAR_ABERTOS[COD_CONTA]='Resumo Realizar'!$B97)*(Tabela_padrão__GM_CONTAS_PAGAR_ABERTOS[DATA_VCTO]&gt;='Resumo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7" s="108">
        <f t="array" ref="H97">SUM(IF((Tabela_padrão__GM_CONTAS_PAGAR_ABERTOS[COD_CONTA]='Resumo Realizar'!$B97)*(Tabela_padrão__GM_CONTAS_PAGAR_ABERTOS[DATA_VCTO]&gt;='Resumo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7" s="108">
        <f t="array" ref="I97">SUM(IF((Tabela_padrão__GM_CONTAS_PAGAR_ABERTOS[COD_CONTA]='Resumo Realizar'!$B97)*(Tabela_padrão__GM_CONTAS_PAGAR_ABERTOS[DATA_VCTO]&gt;='Resumo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7" s="108">
        <f t="array" ref="J97">SUM(IF((Tabela_padrão__GM_CONTAS_PAGAR_ABERTOS[COD_CONTA]='Resumo Realizar'!$B97)*(Tabela_padrão__GM_CONTAS_PAGAR_ABERTOS[DATA_VCTO]&gt;='Resumo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7" s="108">
        <f t="array" ref="K97">SUM(IF((Tabela_padrão__GM_CONTAS_PAGAR_ABERTOS[COD_CONTA]='Resumo Realizar'!$B97)*(Tabela_padrão__GM_CONTAS_PAGAR_ABERTOS[DATA_VCTO]&gt;='Resumo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7" s="108">
        <f t="array" ref="L97">SUM(IF((Tabela_padrão__GM_CONTAS_PAGAR_ABERTOS[COD_CONTA]='Resumo Realizar'!$B97)*(Tabela_padrão__GM_CONTAS_PAGAR_ABERTOS[DATA_VCTO]&gt;='Resumo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7" s="108"/>
      <c r="N97" s="108">
        <f t="array" ref="N97">SUM(IF((Tabela_padrão__GM_CONTAS_PAGAR_ABERTOS[COD_CONTA]='Resumo Realizar'!$B97)*(Tabela_padrão__GM_CONTAS_PAGAR_ABERTOS[DATA_VCTO]&gt;='Resumo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7" s="108">
        <f t="array" ref="O97">SUM(IF((Tabela_padrão__GM_CONTAS_PAGAR_ABERTOS[COD_CONTA]='Resumo Realizar'!$B97)*(Tabela_padrão__GM_CONTAS_PAGAR_ABERTOS[DATA_VCTO]&gt;='Resumo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7" s="108">
        <f t="array" ref="P97">SUM(IF((Tabela_padrão__GM_CONTAS_PAGAR_ABERTOS[COD_CONTA]='Resumo Realizar'!$B97)*(Tabela_padrão__GM_CONTAS_PAGAR_ABERTOS[DATA_VCTO]&gt;='Resumo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7" s="108">
        <f t="array" ref="Q97">SUM(IF((Tabela_padrão__GM_CONTAS_PAGAR_ABERTOS[COD_CONTA]='Resumo Realizar'!$B97)*(Tabela_padrão__GM_CONTAS_PAGAR_ABERTOS[DATA_VCTO]&gt;='Resumo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7" s="108">
        <f t="array" ref="R97">SUM(IF((Tabela_padrão__GM_CONTAS_PAGAR_ABERTOS[COD_CONTA]='Resumo Realizar'!$B97)*(Tabela_padrão__GM_CONTAS_PAGAR_ABERTOS[DATA_VCTO]&gt;='Resumo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7" s="108">
        <f t="array" ref="S97">SUM(IF((Tabela_padrão__GM_CONTAS_PAGAR_ABERTOS[COD_CONTA]='Resumo Realizar'!$B97)*(Tabela_padrão__GM_CONTAS_PAGAR_ABERTOS[DATA_VCTO]&gt;='Resumo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7" s="108"/>
      <c r="U97" s="108">
        <f t="array" ref="U97">SUM(IF((Tabela_padrão__GM_CONTAS_PAGAR_ABERTOS[COD_CONTA]='Resumo Realizar'!$B97)*(Tabela_padrão__GM_CONTAS_PAGAR_ABERTOS[DATA_VCTO]&gt;='Resumo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7" s="108">
        <f t="array" ref="V97">SUM(IF((Tabela_padrão__GM_CONTAS_PAGAR_ABERTOS[COD_CONTA]='Resumo Realizar'!$B97)*(Tabela_padrão__GM_CONTAS_PAGAR_ABERTOS[DATA_VCTO]&gt;='Resumo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7" s="108">
        <f t="array" ref="W97">SUM(IF((Tabela_padrão__GM_CONTAS_PAGAR_ABERTOS[COD_CONTA]='Resumo Realizar'!$B97)*(Tabela_padrão__GM_CONTAS_PAGAR_ABERTOS[DATA_VCTO]&gt;='Resumo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7" s="108">
        <f t="array" ref="X97">SUM(IF((Tabela_padrão__GM_CONTAS_PAGAR_ABERTOS[COD_CONTA]='Resumo Realizar'!$B97)*(Tabela_padrão__GM_CONTAS_PAGAR_ABERTOS[DATA_VCTO]&gt;='Resumo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7" s="108">
        <f t="array" ref="Y97">SUM(IF((Tabela_padrão__GM_CONTAS_PAGAR_ABERTOS[COD_CONTA]='Resumo Realizar'!$B97)*(Tabela_padrão__GM_CONTAS_PAGAR_ABERTOS[DATA_VCTO]&gt;='Resumo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7" s="108">
        <f t="array" ref="Z97">SUM(IF((Tabela_padrão__GM_CONTAS_PAGAR_ABERTOS[COD_CONTA]='Resumo Realizar'!$B97)*(Tabela_padrão__GM_CONTAS_PAGAR_ABERTOS[DATA_VCTO]&gt;='Resumo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7" s="108"/>
      <c r="AB97" s="108">
        <f t="array" ref="AB97">SUM(IF((Tabela_padrão__GM_CONTAS_PAGAR_ABERTOS[COD_CONTA]='Resumo Realizar'!$B97)*(Tabela_padrão__GM_CONTAS_PAGAR_ABERTOS[DATA_VCTO]&gt;='Resumo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7" s="108">
        <f t="array" ref="AC97">SUM(IF((Tabela_padrão__GM_CONTAS_PAGAR_ABERTOS[COD_CONTA]='Resumo Realizar'!$B97)*(Tabela_padrão__GM_CONTAS_PAGAR_ABERTOS[DATA_VCTO]&gt;='Resumo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7" s="108">
        <f t="array" ref="AD97">SUM(IF((Tabela_padrão__GM_CONTAS_PAGAR_ABERTOS[COD_CONTA]='Resumo Realizar'!$B97)*(Tabela_padrão__GM_CONTAS_PAGAR_ABERTOS[DATA_VCTO]&gt;='Resumo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7" s="108">
        <f t="array" ref="AE97">SUM(IF((Tabela_padrão__GM_CONTAS_PAGAR_ABERTOS[COD_CONTA]='Resumo Realizar'!$B97)*(Tabela_padrão__GM_CONTAS_PAGAR_ABERTOS[DATA_VCTO]&gt;='Resumo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7" s="108">
        <f t="array" ref="AF97">SUM(IF((Tabela_padrão__GM_CONTAS_PAGAR_ABERTOS[COD_CONTA]='Resumo Realizar'!$B97)*(Tabela_padrão__GM_CONTAS_PAGAR_ABERTOS[DATA_VCTO]&gt;='Resumo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7" s="108">
        <f t="array" ref="AG97">SUM(IF((Tabela_padrão__GM_CONTAS_PAGAR_ABERTOS[COD_CONTA]='Resumo Realizar'!$B97)*(Tabela_padrão__GM_CONTAS_PAGAR_ABERTOS[DATA_VCTO]&gt;='Resumo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98" spans="2:33" s="63" customFormat="1" collapsed="1" thickBot="1">
      <c r="B98" s="103">
        <v>13106</v>
      </c>
      <c r="C98" s="103" t="s">
        <v>44</v>
      </c>
      <c r="D98" s="104">
        <f>SUM(D99:D112)</f>
        <v>0</v>
      </c>
      <c r="E98" s="104">
        <f t="shared" ref="E98:AG98" si="47">SUM(E99:E112)</f>
        <v>-26</v>
      </c>
      <c r="F98" s="105"/>
      <c r="G98" s="104">
        <f t="shared" si="47"/>
        <v>0</v>
      </c>
      <c r="H98" s="104">
        <f t="shared" si="47"/>
        <v>-4</v>
      </c>
      <c r="I98" s="104">
        <f t="shared" si="47"/>
        <v>0</v>
      </c>
      <c r="J98" s="104">
        <f t="shared" si="47"/>
        <v>-4</v>
      </c>
      <c r="K98" s="104">
        <f t="shared" si="47"/>
        <v>0</v>
      </c>
      <c r="L98" s="104">
        <f t="shared" si="47"/>
        <v>-4</v>
      </c>
      <c r="M98" s="105"/>
      <c r="N98" s="104">
        <f t="shared" si="47"/>
        <v>0</v>
      </c>
      <c r="O98" s="104">
        <f t="shared" si="47"/>
        <v>-4</v>
      </c>
      <c r="P98" s="104">
        <f t="shared" si="47"/>
        <v>0</v>
      </c>
      <c r="Q98" s="104">
        <f t="shared" si="47"/>
        <v>-2</v>
      </c>
      <c r="R98" s="104">
        <f t="shared" si="47"/>
        <v>0</v>
      </c>
      <c r="S98" s="104">
        <f t="shared" si="47"/>
        <v>-2</v>
      </c>
      <c r="T98" s="105"/>
      <c r="U98" s="104">
        <f t="shared" si="47"/>
        <v>0</v>
      </c>
      <c r="V98" s="104">
        <f t="shared" si="47"/>
        <v>-2</v>
      </c>
      <c r="W98" s="104">
        <f t="shared" si="47"/>
        <v>0</v>
      </c>
      <c r="X98" s="104">
        <f t="shared" si="47"/>
        <v>-2</v>
      </c>
      <c r="Y98" s="104">
        <f t="shared" si="47"/>
        <v>0</v>
      </c>
      <c r="Z98" s="104">
        <f t="shared" si="47"/>
        <v>-2</v>
      </c>
      <c r="AA98" s="105"/>
      <c r="AB98" s="104">
        <f t="shared" si="47"/>
        <v>0</v>
      </c>
      <c r="AC98" s="104">
        <f t="shared" si="47"/>
        <v>0</v>
      </c>
      <c r="AD98" s="104">
        <f t="shared" si="47"/>
        <v>0</v>
      </c>
      <c r="AE98" s="104">
        <f t="shared" si="47"/>
        <v>0</v>
      </c>
      <c r="AF98" s="104">
        <f t="shared" si="47"/>
        <v>0</v>
      </c>
      <c r="AG98" s="104">
        <f t="shared" si="47"/>
        <v>0</v>
      </c>
    </row>
    <row r="99" spans="2:33" hidden="1" outlineLevel="1" thickBot="1">
      <c r="B99" s="112">
        <v>13106001</v>
      </c>
      <c r="C99" s="112" t="s">
        <v>190</v>
      </c>
      <c r="D99" s="107">
        <f t="shared" ref="D99:D112" si="48">G99+I99+K99+N99+P99+R99+U99+W99+Y99+AB99+AD99+AF99</f>
        <v>0</v>
      </c>
      <c r="E99" s="107">
        <f t="shared" ref="E99:E112" si="49">H99+J99+L99+O99+Q99+S99+V99+X99+Z99+AC99+AE99+AG99</f>
        <v>0</v>
      </c>
      <c r="F99" s="108"/>
      <c r="G99" s="108">
        <f t="array" ref="G99">SUM(IF((Tabela_padrão__GM_CONTAS_PAGAR_ABERTOS[COD_CONTA]='Resumo Realizar'!$B99)*(Tabela_padrão__GM_CONTAS_PAGAR_ABERTOS[DATA_VCTO]&gt;='Resumo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99" s="108">
        <f t="array" ref="H99">SUM(IF((Tabela_padrão__GM_CONTAS_PAGAR_ABERTOS[COD_CONTA]='Resumo Realizar'!$B99)*(Tabela_padrão__GM_CONTAS_PAGAR_ABERTOS[DATA_VCTO]&gt;='Resumo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99" s="108">
        <f t="array" ref="I99">SUM(IF((Tabela_padrão__GM_CONTAS_PAGAR_ABERTOS[COD_CONTA]='Resumo Realizar'!$B99)*(Tabela_padrão__GM_CONTAS_PAGAR_ABERTOS[DATA_VCTO]&gt;='Resumo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99" s="108">
        <f t="array" ref="J99">SUM(IF((Tabela_padrão__GM_CONTAS_PAGAR_ABERTOS[COD_CONTA]='Resumo Realizar'!$B99)*(Tabela_padrão__GM_CONTAS_PAGAR_ABERTOS[DATA_VCTO]&gt;='Resumo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99" s="108">
        <f t="array" ref="K99">SUM(IF((Tabela_padrão__GM_CONTAS_PAGAR_ABERTOS[COD_CONTA]='Resumo Realizar'!$B99)*(Tabela_padrão__GM_CONTAS_PAGAR_ABERTOS[DATA_VCTO]&gt;='Resumo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99" s="108">
        <f t="array" ref="L99">SUM(IF((Tabela_padrão__GM_CONTAS_PAGAR_ABERTOS[COD_CONTA]='Resumo Realizar'!$B99)*(Tabela_padrão__GM_CONTAS_PAGAR_ABERTOS[DATA_VCTO]&gt;='Resumo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99" s="108"/>
      <c r="N99" s="108">
        <f t="array" ref="N99">SUM(IF((Tabela_padrão__GM_CONTAS_PAGAR_ABERTOS[COD_CONTA]='Resumo Realizar'!$B99)*(Tabela_padrão__GM_CONTAS_PAGAR_ABERTOS[DATA_VCTO]&gt;='Resumo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99" s="108">
        <f t="array" ref="O99">SUM(IF((Tabela_padrão__GM_CONTAS_PAGAR_ABERTOS[COD_CONTA]='Resumo Realizar'!$B99)*(Tabela_padrão__GM_CONTAS_PAGAR_ABERTOS[DATA_VCTO]&gt;='Resumo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99" s="108">
        <f t="array" ref="P99">SUM(IF((Tabela_padrão__GM_CONTAS_PAGAR_ABERTOS[COD_CONTA]='Resumo Realizar'!$B99)*(Tabela_padrão__GM_CONTAS_PAGAR_ABERTOS[DATA_VCTO]&gt;='Resumo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99" s="108">
        <f t="array" ref="Q99">SUM(IF((Tabela_padrão__GM_CONTAS_PAGAR_ABERTOS[COD_CONTA]='Resumo Realizar'!$B99)*(Tabela_padrão__GM_CONTAS_PAGAR_ABERTOS[DATA_VCTO]&gt;='Resumo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99" s="108">
        <f t="array" ref="R99">SUM(IF((Tabela_padrão__GM_CONTAS_PAGAR_ABERTOS[COD_CONTA]='Resumo Realizar'!$B99)*(Tabela_padrão__GM_CONTAS_PAGAR_ABERTOS[DATA_VCTO]&gt;='Resumo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99" s="108">
        <f t="array" ref="S99">SUM(IF((Tabela_padrão__GM_CONTAS_PAGAR_ABERTOS[COD_CONTA]='Resumo Realizar'!$B99)*(Tabela_padrão__GM_CONTAS_PAGAR_ABERTOS[DATA_VCTO]&gt;='Resumo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99" s="108"/>
      <c r="U99" s="108">
        <f t="array" ref="U99">SUM(IF((Tabela_padrão__GM_CONTAS_PAGAR_ABERTOS[COD_CONTA]='Resumo Realizar'!$B99)*(Tabela_padrão__GM_CONTAS_PAGAR_ABERTOS[DATA_VCTO]&gt;='Resumo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99" s="108">
        <f t="array" ref="V99">SUM(IF((Tabela_padrão__GM_CONTAS_PAGAR_ABERTOS[COD_CONTA]='Resumo Realizar'!$B99)*(Tabela_padrão__GM_CONTAS_PAGAR_ABERTOS[DATA_VCTO]&gt;='Resumo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99" s="108">
        <f t="array" ref="W99">SUM(IF((Tabela_padrão__GM_CONTAS_PAGAR_ABERTOS[COD_CONTA]='Resumo Realizar'!$B99)*(Tabela_padrão__GM_CONTAS_PAGAR_ABERTOS[DATA_VCTO]&gt;='Resumo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99" s="108">
        <f t="array" ref="X99">SUM(IF((Tabela_padrão__GM_CONTAS_PAGAR_ABERTOS[COD_CONTA]='Resumo Realizar'!$B99)*(Tabela_padrão__GM_CONTAS_PAGAR_ABERTOS[DATA_VCTO]&gt;='Resumo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99" s="108">
        <f t="array" ref="Y99">SUM(IF((Tabela_padrão__GM_CONTAS_PAGAR_ABERTOS[COD_CONTA]='Resumo Realizar'!$B99)*(Tabela_padrão__GM_CONTAS_PAGAR_ABERTOS[DATA_VCTO]&gt;='Resumo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99" s="108">
        <f t="array" ref="Z99">SUM(IF((Tabela_padrão__GM_CONTAS_PAGAR_ABERTOS[COD_CONTA]='Resumo Realizar'!$B99)*(Tabela_padrão__GM_CONTAS_PAGAR_ABERTOS[DATA_VCTO]&gt;='Resumo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99" s="108"/>
      <c r="AB99" s="108">
        <f t="array" ref="AB99">SUM(IF((Tabela_padrão__GM_CONTAS_PAGAR_ABERTOS[COD_CONTA]='Resumo Realizar'!$B99)*(Tabela_padrão__GM_CONTAS_PAGAR_ABERTOS[DATA_VCTO]&gt;='Resumo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99" s="108">
        <f t="array" ref="AC99">SUM(IF((Tabela_padrão__GM_CONTAS_PAGAR_ABERTOS[COD_CONTA]='Resumo Realizar'!$B99)*(Tabela_padrão__GM_CONTAS_PAGAR_ABERTOS[DATA_VCTO]&gt;='Resumo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99" s="108">
        <f t="array" ref="AD99">SUM(IF((Tabela_padrão__GM_CONTAS_PAGAR_ABERTOS[COD_CONTA]='Resumo Realizar'!$B99)*(Tabela_padrão__GM_CONTAS_PAGAR_ABERTOS[DATA_VCTO]&gt;='Resumo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99" s="108">
        <f t="array" ref="AE99">SUM(IF((Tabela_padrão__GM_CONTAS_PAGAR_ABERTOS[COD_CONTA]='Resumo Realizar'!$B99)*(Tabela_padrão__GM_CONTAS_PAGAR_ABERTOS[DATA_VCTO]&gt;='Resumo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99" s="108">
        <f t="array" ref="AF99">SUM(IF((Tabela_padrão__GM_CONTAS_PAGAR_ABERTOS[COD_CONTA]='Resumo Realizar'!$B99)*(Tabela_padrão__GM_CONTAS_PAGAR_ABERTOS[DATA_VCTO]&gt;='Resumo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99" s="108">
        <f t="array" ref="AG99">SUM(IF((Tabela_padrão__GM_CONTAS_PAGAR_ABERTOS[COD_CONTA]='Resumo Realizar'!$B99)*(Tabela_padrão__GM_CONTAS_PAGAR_ABERTOS[DATA_VCTO]&gt;='Resumo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0" spans="2:33" hidden="1" outlineLevel="1" thickBot="1">
      <c r="B100" s="112">
        <v>13106002</v>
      </c>
      <c r="C100" s="112" t="s">
        <v>191</v>
      </c>
      <c r="D100" s="107">
        <f t="shared" si="48"/>
        <v>0</v>
      </c>
      <c r="E100" s="107">
        <f t="shared" si="49"/>
        <v>0</v>
      </c>
      <c r="F100" s="108"/>
      <c r="G100" s="108">
        <f t="array" ref="G100">SUM(IF((Tabela_padrão__GM_CONTAS_PAGAR_ABERTOS[COD_CONTA]='Resumo Realizar'!$B100)*(Tabela_padrão__GM_CONTAS_PAGAR_ABERTOS[DATA_VCTO]&gt;='Resumo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0" s="108">
        <f t="array" ref="H100">SUM(IF((Tabela_padrão__GM_CONTAS_PAGAR_ABERTOS[COD_CONTA]='Resumo Realizar'!$B100)*(Tabela_padrão__GM_CONTAS_PAGAR_ABERTOS[DATA_VCTO]&gt;='Resumo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0" s="108">
        <f t="array" ref="I100">SUM(IF((Tabela_padrão__GM_CONTAS_PAGAR_ABERTOS[COD_CONTA]='Resumo Realizar'!$B100)*(Tabela_padrão__GM_CONTAS_PAGAR_ABERTOS[DATA_VCTO]&gt;='Resumo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0" s="108">
        <f t="array" ref="J100">SUM(IF((Tabela_padrão__GM_CONTAS_PAGAR_ABERTOS[COD_CONTA]='Resumo Realizar'!$B100)*(Tabela_padrão__GM_CONTAS_PAGAR_ABERTOS[DATA_VCTO]&gt;='Resumo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0" s="108">
        <f t="array" ref="K100">SUM(IF((Tabela_padrão__GM_CONTAS_PAGAR_ABERTOS[COD_CONTA]='Resumo Realizar'!$B100)*(Tabela_padrão__GM_CONTAS_PAGAR_ABERTOS[DATA_VCTO]&gt;='Resumo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0" s="108">
        <f t="array" ref="L100">SUM(IF((Tabela_padrão__GM_CONTAS_PAGAR_ABERTOS[COD_CONTA]='Resumo Realizar'!$B100)*(Tabela_padrão__GM_CONTAS_PAGAR_ABERTOS[DATA_VCTO]&gt;='Resumo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0" s="108"/>
      <c r="N100" s="108">
        <f t="array" ref="N100">SUM(IF((Tabela_padrão__GM_CONTAS_PAGAR_ABERTOS[COD_CONTA]='Resumo Realizar'!$B100)*(Tabela_padrão__GM_CONTAS_PAGAR_ABERTOS[DATA_VCTO]&gt;='Resumo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0" s="108">
        <f t="array" ref="O100">SUM(IF((Tabela_padrão__GM_CONTAS_PAGAR_ABERTOS[COD_CONTA]='Resumo Realizar'!$B100)*(Tabela_padrão__GM_CONTAS_PAGAR_ABERTOS[DATA_VCTO]&gt;='Resumo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0" s="108">
        <f t="array" ref="P100">SUM(IF((Tabela_padrão__GM_CONTAS_PAGAR_ABERTOS[COD_CONTA]='Resumo Realizar'!$B100)*(Tabela_padrão__GM_CONTAS_PAGAR_ABERTOS[DATA_VCTO]&gt;='Resumo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0" s="108">
        <f t="array" ref="Q100">SUM(IF((Tabela_padrão__GM_CONTAS_PAGAR_ABERTOS[COD_CONTA]='Resumo Realizar'!$B100)*(Tabela_padrão__GM_CONTAS_PAGAR_ABERTOS[DATA_VCTO]&gt;='Resumo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0" s="108">
        <f t="array" ref="R100">SUM(IF((Tabela_padrão__GM_CONTAS_PAGAR_ABERTOS[COD_CONTA]='Resumo Realizar'!$B100)*(Tabela_padrão__GM_CONTAS_PAGAR_ABERTOS[DATA_VCTO]&gt;='Resumo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0" s="108">
        <f t="array" ref="S100">SUM(IF((Tabela_padrão__GM_CONTAS_PAGAR_ABERTOS[COD_CONTA]='Resumo Realizar'!$B100)*(Tabela_padrão__GM_CONTAS_PAGAR_ABERTOS[DATA_VCTO]&gt;='Resumo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0" s="108"/>
      <c r="U100" s="108">
        <f t="array" ref="U100">SUM(IF((Tabela_padrão__GM_CONTAS_PAGAR_ABERTOS[COD_CONTA]='Resumo Realizar'!$B100)*(Tabela_padrão__GM_CONTAS_PAGAR_ABERTOS[DATA_VCTO]&gt;='Resumo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0" s="108">
        <f t="array" ref="V100">SUM(IF((Tabela_padrão__GM_CONTAS_PAGAR_ABERTOS[COD_CONTA]='Resumo Realizar'!$B100)*(Tabela_padrão__GM_CONTAS_PAGAR_ABERTOS[DATA_VCTO]&gt;='Resumo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0" s="108">
        <f t="array" ref="W100">SUM(IF((Tabela_padrão__GM_CONTAS_PAGAR_ABERTOS[COD_CONTA]='Resumo Realizar'!$B100)*(Tabela_padrão__GM_CONTAS_PAGAR_ABERTOS[DATA_VCTO]&gt;='Resumo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0" s="108">
        <f t="array" ref="X100">SUM(IF((Tabela_padrão__GM_CONTAS_PAGAR_ABERTOS[COD_CONTA]='Resumo Realizar'!$B100)*(Tabela_padrão__GM_CONTAS_PAGAR_ABERTOS[DATA_VCTO]&gt;='Resumo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0" s="108">
        <f t="array" ref="Y100">SUM(IF((Tabela_padrão__GM_CONTAS_PAGAR_ABERTOS[COD_CONTA]='Resumo Realizar'!$B100)*(Tabela_padrão__GM_CONTAS_PAGAR_ABERTOS[DATA_VCTO]&gt;='Resumo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0" s="108">
        <f t="array" ref="Z100">SUM(IF((Tabela_padrão__GM_CONTAS_PAGAR_ABERTOS[COD_CONTA]='Resumo Realizar'!$B100)*(Tabela_padrão__GM_CONTAS_PAGAR_ABERTOS[DATA_VCTO]&gt;='Resumo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0" s="108"/>
      <c r="AB100" s="108">
        <f t="array" ref="AB100">SUM(IF((Tabela_padrão__GM_CONTAS_PAGAR_ABERTOS[COD_CONTA]='Resumo Realizar'!$B100)*(Tabela_padrão__GM_CONTAS_PAGAR_ABERTOS[DATA_VCTO]&gt;='Resumo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0" s="108">
        <f t="array" ref="AC100">SUM(IF((Tabela_padrão__GM_CONTAS_PAGAR_ABERTOS[COD_CONTA]='Resumo Realizar'!$B100)*(Tabela_padrão__GM_CONTAS_PAGAR_ABERTOS[DATA_VCTO]&gt;='Resumo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0" s="108">
        <f t="array" ref="AD100">SUM(IF((Tabela_padrão__GM_CONTAS_PAGAR_ABERTOS[COD_CONTA]='Resumo Realizar'!$B100)*(Tabela_padrão__GM_CONTAS_PAGAR_ABERTOS[DATA_VCTO]&gt;='Resumo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0" s="108">
        <f t="array" ref="AE100">SUM(IF((Tabela_padrão__GM_CONTAS_PAGAR_ABERTOS[COD_CONTA]='Resumo Realizar'!$B100)*(Tabela_padrão__GM_CONTAS_PAGAR_ABERTOS[DATA_VCTO]&gt;='Resumo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0" s="108">
        <f t="array" ref="AF100">SUM(IF((Tabela_padrão__GM_CONTAS_PAGAR_ABERTOS[COD_CONTA]='Resumo Realizar'!$B100)*(Tabela_padrão__GM_CONTAS_PAGAR_ABERTOS[DATA_VCTO]&gt;='Resumo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0" s="108">
        <f t="array" ref="AG100">SUM(IF((Tabela_padrão__GM_CONTAS_PAGAR_ABERTOS[COD_CONTA]='Resumo Realizar'!$B100)*(Tabela_padrão__GM_CONTAS_PAGAR_ABERTOS[DATA_VCTO]&gt;='Resumo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1" spans="2:33" hidden="1" outlineLevel="1" thickBot="1">
      <c r="B101" s="112">
        <v>13106003</v>
      </c>
      <c r="C101" s="112" t="s">
        <v>192</v>
      </c>
      <c r="D101" s="107">
        <f t="shared" si="48"/>
        <v>0</v>
      </c>
      <c r="E101" s="107">
        <f t="shared" si="49"/>
        <v>0</v>
      </c>
      <c r="F101" s="108"/>
      <c r="G101" s="108">
        <f t="array" ref="G101">SUM(IF((Tabela_padrão__GM_CONTAS_PAGAR_ABERTOS[COD_CONTA]='Resumo Realizar'!$B101)*(Tabela_padrão__GM_CONTAS_PAGAR_ABERTOS[DATA_VCTO]&gt;='Resumo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1" s="108">
        <f t="array" ref="H101">SUM(IF((Tabela_padrão__GM_CONTAS_PAGAR_ABERTOS[COD_CONTA]='Resumo Realizar'!$B101)*(Tabela_padrão__GM_CONTAS_PAGAR_ABERTOS[DATA_VCTO]&gt;='Resumo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1" s="108">
        <f t="array" ref="I101">SUM(IF((Tabela_padrão__GM_CONTAS_PAGAR_ABERTOS[COD_CONTA]='Resumo Realizar'!$B101)*(Tabela_padrão__GM_CONTAS_PAGAR_ABERTOS[DATA_VCTO]&gt;='Resumo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1" s="108">
        <f t="array" ref="J101">SUM(IF((Tabela_padrão__GM_CONTAS_PAGAR_ABERTOS[COD_CONTA]='Resumo Realizar'!$B101)*(Tabela_padrão__GM_CONTAS_PAGAR_ABERTOS[DATA_VCTO]&gt;='Resumo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1" s="108">
        <f t="array" ref="K101">SUM(IF((Tabela_padrão__GM_CONTAS_PAGAR_ABERTOS[COD_CONTA]='Resumo Realizar'!$B101)*(Tabela_padrão__GM_CONTAS_PAGAR_ABERTOS[DATA_VCTO]&gt;='Resumo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1" s="108">
        <f t="array" ref="L101">SUM(IF((Tabela_padrão__GM_CONTAS_PAGAR_ABERTOS[COD_CONTA]='Resumo Realizar'!$B101)*(Tabela_padrão__GM_CONTAS_PAGAR_ABERTOS[DATA_VCTO]&gt;='Resumo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1" s="108"/>
      <c r="N101" s="108">
        <f t="array" ref="N101">SUM(IF((Tabela_padrão__GM_CONTAS_PAGAR_ABERTOS[COD_CONTA]='Resumo Realizar'!$B101)*(Tabela_padrão__GM_CONTAS_PAGAR_ABERTOS[DATA_VCTO]&gt;='Resumo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1" s="108">
        <f t="array" ref="O101">SUM(IF((Tabela_padrão__GM_CONTAS_PAGAR_ABERTOS[COD_CONTA]='Resumo Realizar'!$B101)*(Tabela_padrão__GM_CONTAS_PAGAR_ABERTOS[DATA_VCTO]&gt;='Resumo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1" s="108">
        <f t="array" ref="P101">SUM(IF((Tabela_padrão__GM_CONTAS_PAGAR_ABERTOS[COD_CONTA]='Resumo Realizar'!$B101)*(Tabela_padrão__GM_CONTAS_PAGAR_ABERTOS[DATA_VCTO]&gt;='Resumo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1" s="108">
        <f t="array" ref="Q101">SUM(IF((Tabela_padrão__GM_CONTAS_PAGAR_ABERTOS[COD_CONTA]='Resumo Realizar'!$B101)*(Tabela_padrão__GM_CONTAS_PAGAR_ABERTOS[DATA_VCTO]&gt;='Resumo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1" s="108">
        <f t="array" ref="R101">SUM(IF((Tabela_padrão__GM_CONTAS_PAGAR_ABERTOS[COD_CONTA]='Resumo Realizar'!$B101)*(Tabela_padrão__GM_CONTAS_PAGAR_ABERTOS[DATA_VCTO]&gt;='Resumo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1" s="108">
        <f t="array" ref="S101">SUM(IF((Tabela_padrão__GM_CONTAS_PAGAR_ABERTOS[COD_CONTA]='Resumo Realizar'!$B101)*(Tabela_padrão__GM_CONTAS_PAGAR_ABERTOS[DATA_VCTO]&gt;='Resumo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1" s="108"/>
      <c r="U101" s="108">
        <f t="array" ref="U101">SUM(IF((Tabela_padrão__GM_CONTAS_PAGAR_ABERTOS[COD_CONTA]='Resumo Realizar'!$B101)*(Tabela_padrão__GM_CONTAS_PAGAR_ABERTOS[DATA_VCTO]&gt;='Resumo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1" s="108">
        <f t="array" ref="V101">SUM(IF((Tabela_padrão__GM_CONTAS_PAGAR_ABERTOS[COD_CONTA]='Resumo Realizar'!$B101)*(Tabela_padrão__GM_CONTAS_PAGAR_ABERTOS[DATA_VCTO]&gt;='Resumo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1" s="108">
        <f t="array" ref="W101">SUM(IF((Tabela_padrão__GM_CONTAS_PAGAR_ABERTOS[COD_CONTA]='Resumo Realizar'!$B101)*(Tabela_padrão__GM_CONTAS_PAGAR_ABERTOS[DATA_VCTO]&gt;='Resumo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1" s="108">
        <f t="array" ref="X101">SUM(IF((Tabela_padrão__GM_CONTAS_PAGAR_ABERTOS[COD_CONTA]='Resumo Realizar'!$B101)*(Tabela_padrão__GM_CONTAS_PAGAR_ABERTOS[DATA_VCTO]&gt;='Resumo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1" s="108">
        <f t="array" ref="Y101">SUM(IF((Tabela_padrão__GM_CONTAS_PAGAR_ABERTOS[COD_CONTA]='Resumo Realizar'!$B101)*(Tabela_padrão__GM_CONTAS_PAGAR_ABERTOS[DATA_VCTO]&gt;='Resumo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1" s="108">
        <f t="array" ref="Z101">SUM(IF((Tabela_padrão__GM_CONTAS_PAGAR_ABERTOS[COD_CONTA]='Resumo Realizar'!$B101)*(Tabela_padrão__GM_CONTAS_PAGAR_ABERTOS[DATA_VCTO]&gt;='Resumo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1" s="108"/>
      <c r="AB101" s="108">
        <f t="array" ref="AB101">SUM(IF((Tabela_padrão__GM_CONTAS_PAGAR_ABERTOS[COD_CONTA]='Resumo Realizar'!$B101)*(Tabela_padrão__GM_CONTAS_PAGAR_ABERTOS[DATA_VCTO]&gt;='Resumo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1" s="108">
        <f t="array" ref="AC101">SUM(IF((Tabela_padrão__GM_CONTAS_PAGAR_ABERTOS[COD_CONTA]='Resumo Realizar'!$B101)*(Tabela_padrão__GM_CONTAS_PAGAR_ABERTOS[DATA_VCTO]&gt;='Resumo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1" s="108">
        <f t="array" ref="AD101">SUM(IF((Tabela_padrão__GM_CONTAS_PAGAR_ABERTOS[COD_CONTA]='Resumo Realizar'!$B101)*(Tabela_padrão__GM_CONTAS_PAGAR_ABERTOS[DATA_VCTO]&gt;='Resumo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1" s="108">
        <f t="array" ref="AE101">SUM(IF((Tabela_padrão__GM_CONTAS_PAGAR_ABERTOS[COD_CONTA]='Resumo Realizar'!$B101)*(Tabela_padrão__GM_CONTAS_PAGAR_ABERTOS[DATA_VCTO]&gt;='Resumo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1" s="108">
        <f t="array" ref="AF101">SUM(IF((Tabela_padrão__GM_CONTAS_PAGAR_ABERTOS[COD_CONTA]='Resumo Realizar'!$B101)*(Tabela_padrão__GM_CONTAS_PAGAR_ABERTOS[DATA_VCTO]&gt;='Resumo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1" s="108">
        <f t="array" ref="AG101">SUM(IF((Tabela_padrão__GM_CONTAS_PAGAR_ABERTOS[COD_CONTA]='Resumo Realizar'!$B101)*(Tabela_padrão__GM_CONTAS_PAGAR_ABERTOS[DATA_VCTO]&gt;='Resumo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2" spans="2:33" hidden="1" outlineLevel="1" thickBot="1">
      <c r="B102" s="112">
        <v>13106004</v>
      </c>
      <c r="C102" s="112" t="s">
        <v>193</v>
      </c>
      <c r="D102" s="107">
        <f t="shared" si="48"/>
        <v>0</v>
      </c>
      <c r="E102" s="107">
        <f t="shared" si="49"/>
        <v>0</v>
      </c>
      <c r="F102" s="108"/>
      <c r="G102" s="108">
        <f t="array" ref="G102">SUM(IF((Tabela_padrão__GM_CONTAS_PAGAR_ABERTOS[COD_CONTA]='Resumo Realizar'!$B102)*(Tabela_padrão__GM_CONTAS_PAGAR_ABERTOS[DATA_VCTO]&gt;='Resumo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2" s="108">
        <f t="array" ref="H102">SUM(IF((Tabela_padrão__GM_CONTAS_PAGAR_ABERTOS[COD_CONTA]='Resumo Realizar'!$B102)*(Tabela_padrão__GM_CONTAS_PAGAR_ABERTOS[DATA_VCTO]&gt;='Resumo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2" s="108">
        <f t="array" ref="I102">SUM(IF((Tabela_padrão__GM_CONTAS_PAGAR_ABERTOS[COD_CONTA]='Resumo Realizar'!$B102)*(Tabela_padrão__GM_CONTAS_PAGAR_ABERTOS[DATA_VCTO]&gt;='Resumo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2" s="108">
        <f t="array" ref="J102">SUM(IF((Tabela_padrão__GM_CONTAS_PAGAR_ABERTOS[COD_CONTA]='Resumo Realizar'!$B102)*(Tabela_padrão__GM_CONTAS_PAGAR_ABERTOS[DATA_VCTO]&gt;='Resumo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2" s="108">
        <f t="array" ref="K102">SUM(IF((Tabela_padrão__GM_CONTAS_PAGAR_ABERTOS[COD_CONTA]='Resumo Realizar'!$B102)*(Tabela_padrão__GM_CONTAS_PAGAR_ABERTOS[DATA_VCTO]&gt;='Resumo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2" s="108">
        <f t="array" ref="L102">SUM(IF((Tabela_padrão__GM_CONTAS_PAGAR_ABERTOS[COD_CONTA]='Resumo Realizar'!$B102)*(Tabela_padrão__GM_CONTAS_PAGAR_ABERTOS[DATA_VCTO]&gt;='Resumo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2" s="108"/>
      <c r="N102" s="108">
        <f t="array" ref="N102">SUM(IF((Tabela_padrão__GM_CONTAS_PAGAR_ABERTOS[COD_CONTA]='Resumo Realizar'!$B102)*(Tabela_padrão__GM_CONTAS_PAGAR_ABERTOS[DATA_VCTO]&gt;='Resumo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2" s="108">
        <f t="array" ref="O102">SUM(IF((Tabela_padrão__GM_CONTAS_PAGAR_ABERTOS[COD_CONTA]='Resumo Realizar'!$B102)*(Tabela_padrão__GM_CONTAS_PAGAR_ABERTOS[DATA_VCTO]&gt;='Resumo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2" s="108">
        <f t="array" ref="P102">SUM(IF((Tabela_padrão__GM_CONTAS_PAGAR_ABERTOS[COD_CONTA]='Resumo Realizar'!$B102)*(Tabela_padrão__GM_CONTAS_PAGAR_ABERTOS[DATA_VCTO]&gt;='Resumo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2" s="108">
        <f t="array" ref="Q102">SUM(IF((Tabela_padrão__GM_CONTAS_PAGAR_ABERTOS[COD_CONTA]='Resumo Realizar'!$B102)*(Tabela_padrão__GM_CONTAS_PAGAR_ABERTOS[DATA_VCTO]&gt;='Resumo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2" s="108">
        <f t="array" ref="R102">SUM(IF((Tabela_padrão__GM_CONTAS_PAGAR_ABERTOS[COD_CONTA]='Resumo Realizar'!$B102)*(Tabela_padrão__GM_CONTAS_PAGAR_ABERTOS[DATA_VCTO]&gt;='Resumo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2" s="108">
        <f t="array" ref="S102">SUM(IF((Tabela_padrão__GM_CONTAS_PAGAR_ABERTOS[COD_CONTA]='Resumo Realizar'!$B102)*(Tabela_padrão__GM_CONTAS_PAGAR_ABERTOS[DATA_VCTO]&gt;='Resumo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2" s="108"/>
      <c r="U102" s="108">
        <f t="array" ref="U102">SUM(IF((Tabela_padrão__GM_CONTAS_PAGAR_ABERTOS[COD_CONTA]='Resumo Realizar'!$B102)*(Tabela_padrão__GM_CONTAS_PAGAR_ABERTOS[DATA_VCTO]&gt;='Resumo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2" s="108">
        <f t="array" ref="V102">SUM(IF((Tabela_padrão__GM_CONTAS_PAGAR_ABERTOS[COD_CONTA]='Resumo Realizar'!$B102)*(Tabela_padrão__GM_CONTAS_PAGAR_ABERTOS[DATA_VCTO]&gt;='Resumo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2" s="108">
        <f t="array" ref="W102">SUM(IF((Tabela_padrão__GM_CONTAS_PAGAR_ABERTOS[COD_CONTA]='Resumo Realizar'!$B102)*(Tabela_padrão__GM_CONTAS_PAGAR_ABERTOS[DATA_VCTO]&gt;='Resumo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2" s="108">
        <f t="array" ref="X102">SUM(IF((Tabela_padrão__GM_CONTAS_PAGAR_ABERTOS[COD_CONTA]='Resumo Realizar'!$B102)*(Tabela_padrão__GM_CONTAS_PAGAR_ABERTOS[DATA_VCTO]&gt;='Resumo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2" s="108">
        <f t="array" ref="Y102">SUM(IF((Tabela_padrão__GM_CONTAS_PAGAR_ABERTOS[COD_CONTA]='Resumo Realizar'!$B102)*(Tabela_padrão__GM_CONTAS_PAGAR_ABERTOS[DATA_VCTO]&gt;='Resumo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2" s="108">
        <f t="array" ref="Z102">SUM(IF((Tabela_padrão__GM_CONTAS_PAGAR_ABERTOS[COD_CONTA]='Resumo Realizar'!$B102)*(Tabela_padrão__GM_CONTAS_PAGAR_ABERTOS[DATA_VCTO]&gt;='Resumo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2" s="108"/>
      <c r="AB102" s="108">
        <f t="array" ref="AB102">SUM(IF((Tabela_padrão__GM_CONTAS_PAGAR_ABERTOS[COD_CONTA]='Resumo Realizar'!$B102)*(Tabela_padrão__GM_CONTAS_PAGAR_ABERTOS[DATA_VCTO]&gt;='Resumo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2" s="108">
        <f t="array" ref="AC102">SUM(IF((Tabela_padrão__GM_CONTAS_PAGAR_ABERTOS[COD_CONTA]='Resumo Realizar'!$B102)*(Tabela_padrão__GM_CONTAS_PAGAR_ABERTOS[DATA_VCTO]&gt;='Resumo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2" s="108">
        <f t="array" ref="AD102">SUM(IF((Tabela_padrão__GM_CONTAS_PAGAR_ABERTOS[COD_CONTA]='Resumo Realizar'!$B102)*(Tabela_padrão__GM_CONTAS_PAGAR_ABERTOS[DATA_VCTO]&gt;='Resumo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2" s="108">
        <f t="array" ref="AE102">SUM(IF((Tabela_padrão__GM_CONTAS_PAGAR_ABERTOS[COD_CONTA]='Resumo Realizar'!$B102)*(Tabela_padrão__GM_CONTAS_PAGAR_ABERTOS[DATA_VCTO]&gt;='Resumo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2" s="108">
        <f t="array" ref="AF102">SUM(IF((Tabela_padrão__GM_CONTAS_PAGAR_ABERTOS[COD_CONTA]='Resumo Realizar'!$B102)*(Tabela_padrão__GM_CONTAS_PAGAR_ABERTOS[DATA_VCTO]&gt;='Resumo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2" s="108">
        <f t="array" ref="AG102">SUM(IF((Tabela_padrão__GM_CONTAS_PAGAR_ABERTOS[COD_CONTA]='Resumo Realizar'!$B102)*(Tabela_padrão__GM_CONTAS_PAGAR_ABERTOS[DATA_VCTO]&gt;='Resumo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3" spans="2:33" hidden="1" outlineLevel="1" thickBot="1">
      <c r="B103" s="112">
        <v>13106005</v>
      </c>
      <c r="C103" s="112" t="s">
        <v>194</v>
      </c>
      <c r="D103" s="107">
        <f t="shared" si="48"/>
        <v>0</v>
      </c>
      <c r="E103" s="107">
        <f t="shared" si="49"/>
        <v>0</v>
      </c>
      <c r="F103" s="108"/>
      <c r="G103" s="108">
        <f t="array" ref="G103">SUM(IF((Tabela_padrão__GM_CONTAS_PAGAR_ABERTOS[COD_CONTA]='Resumo Realizar'!$B103)*(Tabela_padrão__GM_CONTAS_PAGAR_ABERTOS[DATA_VCTO]&gt;='Resumo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3" s="108">
        <f t="array" ref="H103">SUM(IF((Tabela_padrão__GM_CONTAS_PAGAR_ABERTOS[COD_CONTA]='Resumo Realizar'!$B103)*(Tabela_padrão__GM_CONTAS_PAGAR_ABERTOS[DATA_VCTO]&gt;='Resumo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3" s="108">
        <f t="array" ref="I103">SUM(IF((Tabela_padrão__GM_CONTAS_PAGAR_ABERTOS[COD_CONTA]='Resumo Realizar'!$B103)*(Tabela_padrão__GM_CONTAS_PAGAR_ABERTOS[DATA_VCTO]&gt;='Resumo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3" s="108">
        <f t="array" ref="J103">SUM(IF((Tabela_padrão__GM_CONTAS_PAGAR_ABERTOS[COD_CONTA]='Resumo Realizar'!$B103)*(Tabela_padrão__GM_CONTAS_PAGAR_ABERTOS[DATA_VCTO]&gt;='Resumo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3" s="108">
        <f t="array" ref="K103">SUM(IF((Tabela_padrão__GM_CONTAS_PAGAR_ABERTOS[COD_CONTA]='Resumo Realizar'!$B103)*(Tabela_padrão__GM_CONTAS_PAGAR_ABERTOS[DATA_VCTO]&gt;='Resumo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3" s="108">
        <f t="array" ref="L103">SUM(IF((Tabela_padrão__GM_CONTAS_PAGAR_ABERTOS[COD_CONTA]='Resumo Realizar'!$B103)*(Tabela_padrão__GM_CONTAS_PAGAR_ABERTOS[DATA_VCTO]&gt;='Resumo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3" s="108"/>
      <c r="N103" s="108">
        <f t="array" ref="N103">SUM(IF((Tabela_padrão__GM_CONTAS_PAGAR_ABERTOS[COD_CONTA]='Resumo Realizar'!$B103)*(Tabela_padrão__GM_CONTAS_PAGAR_ABERTOS[DATA_VCTO]&gt;='Resumo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3" s="108">
        <f t="array" ref="O103">SUM(IF((Tabela_padrão__GM_CONTAS_PAGAR_ABERTOS[COD_CONTA]='Resumo Realizar'!$B103)*(Tabela_padrão__GM_CONTAS_PAGAR_ABERTOS[DATA_VCTO]&gt;='Resumo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3" s="108">
        <f t="array" ref="P103">SUM(IF((Tabela_padrão__GM_CONTAS_PAGAR_ABERTOS[COD_CONTA]='Resumo Realizar'!$B103)*(Tabela_padrão__GM_CONTAS_PAGAR_ABERTOS[DATA_VCTO]&gt;='Resumo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3" s="108">
        <f t="array" ref="Q103">SUM(IF((Tabela_padrão__GM_CONTAS_PAGAR_ABERTOS[COD_CONTA]='Resumo Realizar'!$B103)*(Tabela_padrão__GM_CONTAS_PAGAR_ABERTOS[DATA_VCTO]&gt;='Resumo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3" s="108">
        <f t="array" ref="R103">SUM(IF((Tabela_padrão__GM_CONTAS_PAGAR_ABERTOS[COD_CONTA]='Resumo Realizar'!$B103)*(Tabela_padrão__GM_CONTAS_PAGAR_ABERTOS[DATA_VCTO]&gt;='Resumo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3" s="108">
        <f t="array" ref="S103">SUM(IF((Tabela_padrão__GM_CONTAS_PAGAR_ABERTOS[COD_CONTA]='Resumo Realizar'!$B103)*(Tabela_padrão__GM_CONTAS_PAGAR_ABERTOS[DATA_VCTO]&gt;='Resumo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3" s="108"/>
      <c r="U103" s="108">
        <f t="array" ref="U103">SUM(IF((Tabela_padrão__GM_CONTAS_PAGAR_ABERTOS[COD_CONTA]='Resumo Realizar'!$B103)*(Tabela_padrão__GM_CONTAS_PAGAR_ABERTOS[DATA_VCTO]&gt;='Resumo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3" s="108">
        <f t="array" ref="V103">SUM(IF((Tabela_padrão__GM_CONTAS_PAGAR_ABERTOS[COD_CONTA]='Resumo Realizar'!$B103)*(Tabela_padrão__GM_CONTAS_PAGAR_ABERTOS[DATA_VCTO]&gt;='Resumo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3" s="108">
        <f t="array" ref="W103">SUM(IF((Tabela_padrão__GM_CONTAS_PAGAR_ABERTOS[COD_CONTA]='Resumo Realizar'!$B103)*(Tabela_padrão__GM_CONTAS_PAGAR_ABERTOS[DATA_VCTO]&gt;='Resumo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3" s="108">
        <f t="array" ref="X103">SUM(IF((Tabela_padrão__GM_CONTAS_PAGAR_ABERTOS[COD_CONTA]='Resumo Realizar'!$B103)*(Tabela_padrão__GM_CONTAS_PAGAR_ABERTOS[DATA_VCTO]&gt;='Resumo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3" s="108">
        <f t="array" ref="Y103">SUM(IF((Tabela_padrão__GM_CONTAS_PAGAR_ABERTOS[COD_CONTA]='Resumo Realizar'!$B103)*(Tabela_padrão__GM_CONTAS_PAGAR_ABERTOS[DATA_VCTO]&gt;='Resumo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3" s="108">
        <f t="array" ref="Z103">SUM(IF((Tabela_padrão__GM_CONTAS_PAGAR_ABERTOS[COD_CONTA]='Resumo Realizar'!$B103)*(Tabela_padrão__GM_CONTAS_PAGAR_ABERTOS[DATA_VCTO]&gt;='Resumo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3" s="108"/>
      <c r="AB103" s="108">
        <f t="array" ref="AB103">SUM(IF((Tabela_padrão__GM_CONTAS_PAGAR_ABERTOS[COD_CONTA]='Resumo Realizar'!$B103)*(Tabela_padrão__GM_CONTAS_PAGAR_ABERTOS[DATA_VCTO]&gt;='Resumo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3" s="108">
        <f t="array" ref="AC103">SUM(IF((Tabela_padrão__GM_CONTAS_PAGAR_ABERTOS[COD_CONTA]='Resumo Realizar'!$B103)*(Tabela_padrão__GM_CONTAS_PAGAR_ABERTOS[DATA_VCTO]&gt;='Resumo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3" s="108">
        <f t="array" ref="AD103">SUM(IF((Tabela_padrão__GM_CONTAS_PAGAR_ABERTOS[COD_CONTA]='Resumo Realizar'!$B103)*(Tabela_padrão__GM_CONTAS_PAGAR_ABERTOS[DATA_VCTO]&gt;='Resumo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3" s="108">
        <f t="array" ref="AE103">SUM(IF((Tabela_padrão__GM_CONTAS_PAGAR_ABERTOS[COD_CONTA]='Resumo Realizar'!$B103)*(Tabela_padrão__GM_CONTAS_PAGAR_ABERTOS[DATA_VCTO]&gt;='Resumo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3" s="108">
        <f t="array" ref="AF103">SUM(IF((Tabela_padrão__GM_CONTAS_PAGAR_ABERTOS[COD_CONTA]='Resumo Realizar'!$B103)*(Tabela_padrão__GM_CONTAS_PAGAR_ABERTOS[DATA_VCTO]&gt;='Resumo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3" s="108">
        <f t="array" ref="AG103">SUM(IF((Tabela_padrão__GM_CONTAS_PAGAR_ABERTOS[COD_CONTA]='Resumo Realizar'!$B103)*(Tabela_padrão__GM_CONTAS_PAGAR_ABERTOS[DATA_VCTO]&gt;='Resumo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4" spans="2:33" hidden="1" outlineLevel="1" thickBot="1">
      <c r="B104" s="112">
        <v>13106006</v>
      </c>
      <c r="C104" s="112" t="s">
        <v>195</v>
      </c>
      <c r="D104" s="107">
        <f t="shared" si="48"/>
        <v>0</v>
      </c>
      <c r="E104" s="107">
        <f t="shared" si="49"/>
        <v>-26</v>
      </c>
      <c r="F104" s="108"/>
      <c r="G104" s="108">
        <f t="array" ref="G104">SUM(IF((Tabela_padrão__GM_CONTAS_PAGAR_ABERTOS[COD_CONTA]='Resumo Realizar'!$B104)*(Tabela_padrão__GM_CONTAS_PAGAR_ABERTOS[DATA_VCTO]&gt;='Resumo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4" s="108">
        <f t="array" ref="H104">SUM(IF((Tabela_padrão__GM_CONTAS_PAGAR_ABERTOS[COD_CONTA]='Resumo Realizar'!$B104)*(Tabela_padrão__GM_CONTAS_PAGAR_ABERTOS[DATA_VCTO]&gt;='Resumo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-4</v>
      </c>
      <c r="I104" s="108">
        <f t="array" ref="I104">SUM(IF((Tabela_padrão__GM_CONTAS_PAGAR_ABERTOS[COD_CONTA]='Resumo Realizar'!$B104)*(Tabela_padrão__GM_CONTAS_PAGAR_ABERTOS[DATA_VCTO]&gt;='Resumo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4" s="108">
        <f t="array" ref="J104">SUM(IF((Tabela_padrão__GM_CONTAS_PAGAR_ABERTOS[COD_CONTA]='Resumo Realizar'!$B104)*(Tabela_padrão__GM_CONTAS_PAGAR_ABERTOS[DATA_VCTO]&gt;='Resumo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-4</v>
      </c>
      <c r="K104" s="108">
        <f t="array" ref="K104">SUM(IF((Tabela_padrão__GM_CONTAS_PAGAR_ABERTOS[COD_CONTA]='Resumo Realizar'!$B104)*(Tabela_padrão__GM_CONTAS_PAGAR_ABERTOS[DATA_VCTO]&gt;='Resumo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4" s="108">
        <f t="array" ref="L104">SUM(IF((Tabela_padrão__GM_CONTAS_PAGAR_ABERTOS[COD_CONTA]='Resumo Realizar'!$B104)*(Tabela_padrão__GM_CONTAS_PAGAR_ABERTOS[DATA_VCTO]&gt;='Resumo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-4</v>
      </c>
      <c r="M104" s="108"/>
      <c r="N104" s="108">
        <f t="array" ref="N104">SUM(IF((Tabela_padrão__GM_CONTAS_PAGAR_ABERTOS[COD_CONTA]='Resumo Realizar'!$B104)*(Tabela_padrão__GM_CONTAS_PAGAR_ABERTOS[DATA_VCTO]&gt;='Resumo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4" s="108">
        <f t="array" ref="O104">SUM(IF((Tabela_padrão__GM_CONTAS_PAGAR_ABERTOS[COD_CONTA]='Resumo Realizar'!$B104)*(Tabela_padrão__GM_CONTAS_PAGAR_ABERTOS[DATA_VCTO]&gt;='Resumo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</v>
      </c>
      <c r="P104" s="108">
        <f t="array" ref="P104">SUM(IF((Tabela_padrão__GM_CONTAS_PAGAR_ABERTOS[COD_CONTA]='Resumo Realizar'!$B104)*(Tabela_padrão__GM_CONTAS_PAGAR_ABERTOS[DATA_VCTO]&gt;='Resumo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4" s="108">
        <f t="array" ref="Q104">SUM(IF((Tabela_padrão__GM_CONTAS_PAGAR_ABERTOS[COD_CONTA]='Resumo Realizar'!$B104)*(Tabela_padrão__GM_CONTAS_PAGAR_ABERTOS[DATA_VCTO]&gt;='Resumo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-2</v>
      </c>
      <c r="R104" s="108">
        <f t="array" ref="R104">SUM(IF((Tabela_padrão__GM_CONTAS_PAGAR_ABERTOS[COD_CONTA]='Resumo Realizar'!$B104)*(Tabela_padrão__GM_CONTAS_PAGAR_ABERTOS[DATA_VCTO]&gt;='Resumo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4" s="108">
        <f t="array" ref="S104">SUM(IF((Tabela_padrão__GM_CONTAS_PAGAR_ABERTOS[COD_CONTA]='Resumo Realizar'!$B104)*(Tabela_padrão__GM_CONTAS_PAGAR_ABERTOS[DATA_VCTO]&gt;='Resumo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-2</v>
      </c>
      <c r="T104" s="108"/>
      <c r="U104" s="108">
        <f t="array" ref="U104">SUM(IF((Tabela_padrão__GM_CONTAS_PAGAR_ABERTOS[COD_CONTA]='Resumo Realizar'!$B104)*(Tabela_padrão__GM_CONTAS_PAGAR_ABERTOS[DATA_VCTO]&gt;='Resumo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4" s="108">
        <f t="array" ref="V104">SUM(IF((Tabela_padrão__GM_CONTAS_PAGAR_ABERTOS[COD_CONTA]='Resumo Realizar'!$B104)*(Tabela_padrão__GM_CONTAS_PAGAR_ABERTOS[DATA_VCTO]&gt;='Resumo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-2</v>
      </c>
      <c r="W104" s="108">
        <f t="array" ref="W104">SUM(IF((Tabela_padrão__GM_CONTAS_PAGAR_ABERTOS[COD_CONTA]='Resumo Realizar'!$B104)*(Tabela_padrão__GM_CONTAS_PAGAR_ABERTOS[DATA_VCTO]&gt;='Resumo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4" s="108">
        <f t="array" ref="X104">SUM(IF((Tabela_padrão__GM_CONTAS_PAGAR_ABERTOS[COD_CONTA]='Resumo Realizar'!$B104)*(Tabela_padrão__GM_CONTAS_PAGAR_ABERTOS[DATA_VCTO]&gt;='Resumo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-2</v>
      </c>
      <c r="Y104" s="108">
        <f t="array" ref="Y104">SUM(IF((Tabela_padrão__GM_CONTAS_PAGAR_ABERTOS[COD_CONTA]='Resumo Realizar'!$B104)*(Tabela_padrão__GM_CONTAS_PAGAR_ABERTOS[DATA_VCTO]&gt;='Resumo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4" s="108">
        <f t="array" ref="Z104">SUM(IF((Tabela_padrão__GM_CONTAS_PAGAR_ABERTOS[COD_CONTA]='Resumo Realizar'!$B104)*(Tabela_padrão__GM_CONTAS_PAGAR_ABERTOS[DATA_VCTO]&gt;='Resumo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-2</v>
      </c>
      <c r="AA104" s="108"/>
      <c r="AB104" s="108">
        <f t="array" ref="AB104">SUM(IF((Tabela_padrão__GM_CONTAS_PAGAR_ABERTOS[COD_CONTA]='Resumo Realizar'!$B104)*(Tabela_padrão__GM_CONTAS_PAGAR_ABERTOS[DATA_VCTO]&gt;='Resumo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4" s="108">
        <f t="array" ref="AC104">SUM(IF((Tabela_padrão__GM_CONTAS_PAGAR_ABERTOS[COD_CONTA]='Resumo Realizar'!$B104)*(Tabela_padrão__GM_CONTAS_PAGAR_ABERTOS[DATA_VCTO]&gt;='Resumo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4" s="108">
        <f t="array" ref="AD104">SUM(IF((Tabela_padrão__GM_CONTAS_PAGAR_ABERTOS[COD_CONTA]='Resumo Realizar'!$B104)*(Tabela_padrão__GM_CONTAS_PAGAR_ABERTOS[DATA_VCTO]&gt;='Resumo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4" s="108">
        <f t="array" ref="AE104">SUM(IF((Tabela_padrão__GM_CONTAS_PAGAR_ABERTOS[COD_CONTA]='Resumo Realizar'!$B104)*(Tabela_padrão__GM_CONTAS_PAGAR_ABERTOS[DATA_VCTO]&gt;='Resumo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4" s="108">
        <f t="array" ref="AF104">SUM(IF((Tabela_padrão__GM_CONTAS_PAGAR_ABERTOS[COD_CONTA]='Resumo Realizar'!$B104)*(Tabela_padrão__GM_CONTAS_PAGAR_ABERTOS[DATA_VCTO]&gt;='Resumo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4" s="108">
        <f t="array" ref="AG104">SUM(IF((Tabela_padrão__GM_CONTAS_PAGAR_ABERTOS[COD_CONTA]='Resumo Realizar'!$B104)*(Tabela_padrão__GM_CONTAS_PAGAR_ABERTOS[DATA_VCTO]&gt;='Resumo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5" spans="2:33" hidden="1" outlineLevel="1" thickBot="1">
      <c r="B105" s="112">
        <v>13106007</v>
      </c>
      <c r="C105" s="112" t="s">
        <v>196</v>
      </c>
      <c r="D105" s="107">
        <f t="shared" si="48"/>
        <v>0</v>
      </c>
      <c r="E105" s="107">
        <f t="shared" si="49"/>
        <v>0</v>
      </c>
      <c r="F105" s="108"/>
      <c r="G105" s="108">
        <f t="array" ref="G105">SUM(IF((Tabela_padrão__GM_CONTAS_PAGAR_ABERTOS[COD_CONTA]='Resumo Realizar'!$B105)*(Tabela_padrão__GM_CONTAS_PAGAR_ABERTOS[DATA_VCTO]&gt;='Resumo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5" s="108">
        <f t="array" ref="H105">SUM(IF((Tabela_padrão__GM_CONTAS_PAGAR_ABERTOS[COD_CONTA]='Resumo Realizar'!$B105)*(Tabela_padrão__GM_CONTAS_PAGAR_ABERTOS[DATA_VCTO]&gt;='Resumo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5" s="108">
        <f t="array" ref="I105">SUM(IF((Tabela_padrão__GM_CONTAS_PAGAR_ABERTOS[COD_CONTA]='Resumo Realizar'!$B105)*(Tabela_padrão__GM_CONTAS_PAGAR_ABERTOS[DATA_VCTO]&gt;='Resumo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5" s="108">
        <f t="array" ref="J105">SUM(IF((Tabela_padrão__GM_CONTAS_PAGAR_ABERTOS[COD_CONTA]='Resumo Realizar'!$B105)*(Tabela_padrão__GM_CONTAS_PAGAR_ABERTOS[DATA_VCTO]&gt;='Resumo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5" s="108">
        <f t="array" ref="K105">SUM(IF((Tabela_padrão__GM_CONTAS_PAGAR_ABERTOS[COD_CONTA]='Resumo Realizar'!$B105)*(Tabela_padrão__GM_CONTAS_PAGAR_ABERTOS[DATA_VCTO]&gt;='Resumo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5" s="108">
        <f t="array" ref="L105">SUM(IF((Tabela_padrão__GM_CONTAS_PAGAR_ABERTOS[COD_CONTA]='Resumo Realizar'!$B105)*(Tabela_padrão__GM_CONTAS_PAGAR_ABERTOS[DATA_VCTO]&gt;='Resumo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5" s="108"/>
      <c r="N105" s="108">
        <f t="array" ref="N105">SUM(IF((Tabela_padrão__GM_CONTAS_PAGAR_ABERTOS[COD_CONTA]='Resumo Realizar'!$B105)*(Tabela_padrão__GM_CONTAS_PAGAR_ABERTOS[DATA_VCTO]&gt;='Resumo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5" s="108">
        <f t="array" ref="O105">SUM(IF((Tabela_padrão__GM_CONTAS_PAGAR_ABERTOS[COD_CONTA]='Resumo Realizar'!$B105)*(Tabela_padrão__GM_CONTAS_PAGAR_ABERTOS[DATA_VCTO]&gt;='Resumo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5" s="108">
        <f t="array" ref="P105">SUM(IF((Tabela_padrão__GM_CONTAS_PAGAR_ABERTOS[COD_CONTA]='Resumo Realizar'!$B105)*(Tabela_padrão__GM_CONTAS_PAGAR_ABERTOS[DATA_VCTO]&gt;='Resumo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5" s="108">
        <f t="array" ref="Q105">SUM(IF((Tabela_padrão__GM_CONTAS_PAGAR_ABERTOS[COD_CONTA]='Resumo Realizar'!$B105)*(Tabela_padrão__GM_CONTAS_PAGAR_ABERTOS[DATA_VCTO]&gt;='Resumo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5" s="108">
        <f t="array" ref="R105">SUM(IF((Tabela_padrão__GM_CONTAS_PAGAR_ABERTOS[COD_CONTA]='Resumo Realizar'!$B105)*(Tabela_padrão__GM_CONTAS_PAGAR_ABERTOS[DATA_VCTO]&gt;='Resumo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5" s="108">
        <f t="array" ref="S105">SUM(IF((Tabela_padrão__GM_CONTAS_PAGAR_ABERTOS[COD_CONTA]='Resumo Realizar'!$B105)*(Tabela_padrão__GM_CONTAS_PAGAR_ABERTOS[DATA_VCTO]&gt;='Resumo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5" s="108"/>
      <c r="U105" s="108">
        <f t="array" ref="U105">SUM(IF((Tabela_padrão__GM_CONTAS_PAGAR_ABERTOS[COD_CONTA]='Resumo Realizar'!$B105)*(Tabela_padrão__GM_CONTAS_PAGAR_ABERTOS[DATA_VCTO]&gt;='Resumo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5" s="108">
        <f t="array" ref="V105">SUM(IF((Tabela_padrão__GM_CONTAS_PAGAR_ABERTOS[COD_CONTA]='Resumo Realizar'!$B105)*(Tabela_padrão__GM_CONTAS_PAGAR_ABERTOS[DATA_VCTO]&gt;='Resumo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5" s="108">
        <f t="array" ref="W105">SUM(IF((Tabela_padrão__GM_CONTAS_PAGAR_ABERTOS[COD_CONTA]='Resumo Realizar'!$B105)*(Tabela_padrão__GM_CONTAS_PAGAR_ABERTOS[DATA_VCTO]&gt;='Resumo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5" s="108">
        <f t="array" ref="X105">SUM(IF((Tabela_padrão__GM_CONTAS_PAGAR_ABERTOS[COD_CONTA]='Resumo Realizar'!$B105)*(Tabela_padrão__GM_CONTAS_PAGAR_ABERTOS[DATA_VCTO]&gt;='Resumo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5" s="108">
        <f t="array" ref="Y105">SUM(IF((Tabela_padrão__GM_CONTAS_PAGAR_ABERTOS[COD_CONTA]='Resumo Realizar'!$B105)*(Tabela_padrão__GM_CONTAS_PAGAR_ABERTOS[DATA_VCTO]&gt;='Resumo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5" s="108">
        <f t="array" ref="Z105">SUM(IF((Tabela_padrão__GM_CONTAS_PAGAR_ABERTOS[COD_CONTA]='Resumo Realizar'!$B105)*(Tabela_padrão__GM_CONTAS_PAGAR_ABERTOS[DATA_VCTO]&gt;='Resumo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5" s="108"/>
      <c r="AB105" s="108">
        <f t="array" ref="AB105">SUM(IF((Tabela_padrão__GM_CONTAS_PAGAR_ABERTOS[COD_CONTA]='Resumo Realizar'!$B105)*(Tabela_padrão__GM_CONTAS_PAGAR_ABERTOS[DATA_VCTO]&gt;='Resumo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5" s="108">
        <f t="array" ref="AC105">SUM(IF((Tabela_padrão__GM_CONTAS_PAGAR_ABERTOS[COD_CONTA]='Resumo Realizar'!$B105)*(Tabela_padrão__GM_CONTAS_PAGAR_ABERTOS[DATA_VCTO]&gt;='Resumo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5" s="108">
        <f t="array" ref="AD105">SUM(IF((Tabela_padrão__GM_CONTAS_PAGAR_ABERTOS[COD_CONTA]='Resumo Realizar'!$B105)*(Tabela_padrão__GM_CONTAS_PAGAR_ABERTOS[DATA_VCTO]&gt;='Resumo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5" s="108">
        <f t="array" ref="AE105">SUM(IF((Tabela_padrão__GM_CONTAS_PAGAR_ABERTOS[COD_CONTA]='Resumo Realizar'!$B105)*(Tabela_padrão__GM_CONTAS_PAGAR_ABERTOS[DATA_VCTO]&gt;='Resumo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5" s="108">
        <f t="array" ref="AF105">SUM(IF((Tabela_padrão__GM_CONTAS_PAGAR_ABERTOS[COD_CONTA]='Resumo Realizar'!$B105)*(Tabela_padrão__GM_CONTAS_PAGAR_ABERTOS[DATA_VCTO]&gt;='Resumo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5" s="108">
        <f t="array" ref="AG105">SUM(IF((Tabela_padrão__GM_CONTAS_PAGAR_ABERTOS[COD_CONTA]='Resumo Realizar'!$B105)*(Tabela_padrão__GM_CONTAS_PAGAR_ABERTOS[DATA_VCTO]&gt;='Resumo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6" spans="2:33" hidden="1" outlineLevel="1" thickBot="1">
      <c r="B106" s="112">
        <v>13106008</v>
      </c>
      <c r="C106" s="112" t="s">
        <v>197</v>
      </c>
      <c r="D106" s="107">
        <f t="shared" si="48"/>
        <v>0</v>
      </c>
      <c r="E106" s="107">
        <f t="shared" si="49"/>
        <v>0</v>
      </c>
      <c r="F106" s="108"/>
      <c r="G106" s="108">
        <f t="array" ref="G106">SUM(IF((Tabela_padrão__GM_CONTAS_PAGAR_ABERTOS[COD_CONTA]='Resumo Realizar'!$B106)*(Tabela_padrão__GM_CONTAS_PAGAR_ABERTOS[DATA_VCTO]&gt;='Resumo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6" s="108">
        <f t="array" ref="H106">SUM(IF((Tabela_padrão__GM_CONTAS_PAGAR_ABERTOS[COD_CONTA]='Resumo Realizar'!$B106)*(Tabela_padrão__GM_CONTAS_PAGAR_ABERTOS[DATA_VCTO]&gt;='Resumo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6" s="108">
        <f t="array" ref="I106">SUM(IF((Tabela_padrão__GM_CONTAS_PAGAR_ABERTOS[COD_CONTA]='Resumo Realizar'!$B106)*(Tabela_padrão__GM_CONTAS_PAGAR_ABERTOS[DATA_VCTO]&gt;='Resumo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6" s="108">
        <f t="array" ref="J106">SUM(IF((Tabela_padrão__GM_CONTAS_PAGAR_ABERTOS[COD_CONTA]='Resumo Realizar'!$B106)*(Tabela_padrão__GM_CONTAS_PAGAR_ABERTOS[DATA_VCTO]&gt;='Resumo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6" s="108">
        <f t="array" ref="K106">SUM(IF((Tabela_padrão__GM_CONTAS_PAGAR_ABERTOS[COD_CONTA]='Resumo Realizar'!$B106)*(Tabela_padrão__GM_CONTAS_PAGAR_ABERTOS[DATA_VCTO]&gt;='Resumo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6" s="108">
        <f t="array" ref="L106">SUM(IF((Tabela_padrão__GM_CONTAS_PAGAR_ABERTOS[COD_CONTA]='Resumo Realizar'!$B106)*(Tabela_padrão__GM_CONTAS_PAGAR_ABERTOS[DATA_VCTO]&gt;='Resumo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6" s="108"/>
      <c r="N106" s="108">
        <f t="array" ref="N106">SUM(IF((Tabela_padrão__GM_CONTAS_PAGAR_ABERTOS[COD_CONTA]='Resumo Realizar'!$B106)*(Tabela_padrão__GM_CONTAS_PAGAR_ABERTOS[DATA_VCTO]&gt;='Resumo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6" s="108">
        <f t="array" ref="O106">SUM(IF((Tabela_padrão__GM_CONTAS_PAGAR_ABERTOS[COD_CONTA]='Resumo Realizar'!$B106)*(Tabela_padrão__GM_CONTAS_PAGAR_ABERTOS[DATA_VCTO]&gt;='Resumo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6" s="108">
        <f t="array" ref="P106">SUM(IF((Tabela_padrão__GM_CONTAS_PAGAR_ABERTOS[COD_CONTA]='Resumo Realizar'!$B106)*(Tabela_padrão__GM_CONTAS_PAGAR_ABERTOS[DATA_VCTO]&gt;='Resumo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6" s="108">
        <f t="array" ref="Q106">SUM(IF((Tabela_padrão__GM_CONTAS_PAGAR_ABERTOS[COD_CONTA]='Resumo Realizar'!$B106)*(Tabela_padrão__GM_CONTAS_PAGAR_ABERTOS[DATA_VCTO]&gt;='Resumo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6" s="108">
        <f t="array" ref="R106">SUM(IF((Tabela_padrão__GM_CONTAS_PAGAR_ABERTOS[COD_CONTA]='Resumo Realizar'!$B106)*(Tabela_padrão__GM_CONTAS_PAGAR_ABERTOS[DATA_VCTO]&gt;='Resumo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6" s="108">
        <f t="array" ref="S106">SUM(IF((Tabela_padrão__GM_CONTAS_PAGAR_ABERTOS[COD_CONTA]='Resumo Realizar'!$B106)*(Tabela_padrão__GM_CONTAS_PAGAR_ABERTOS[DATA_VCTO]&gt;='Resumo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6" s="108"/>
      <c r="U106" s="108">
        <f t="array" ref="U106">SUM(IF((Tabela_padrão__GM_CONTAS_PAGAR_ABERTOS[COD_CONTA]='Resumo Realizar'!$B106)*(Tabela_padrão__GM_CONTAS_PAGAR_ABERTOS[DATA_VCTO]&gt;='Resumo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6" s="108">
        <f t="array" ref="V106">SUM(IF((Tabela_padrão__GM_CONTAS_PAGAR_ABERTOS[COD_CONTA]='Resumo Realizar'!$B106)*(Tabela_padrão__GM_CONTAS_PAGAR_ABERTOS[DATA_VCTO]&gt;='Resumo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6" s="108">
        <f t="array" ref="W106">SUM(IF((Tabela_padrão__GM_CONTAS_PAGAR_ABERTOS[COD_CONTA]='Resumo Realizar'!$B106)*(Tabela_padrão__GM_CONTAS_PAGAR_ABERTOS[DATA_VCTO]&gt;='Resumo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6" s="108">
        <f t="array" ref="X106">SUM(IF((Tabela_padrão__GM_CONTAS_PAGAR_ABERTOS[COD_CONTA]='Resumo Realizar'!$B106)*(Tabela_padrão__GM_CONTAS_PAGAR_ABERTOS[DATA_VCTO]&gt;='Resumo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6" s="108">
        <f t="array" ref="Y106">SUM(IF((Tabela_padrão__GM_CONTAS_PAGAR_ABERTOS[COD_CONTA]='Resumo Realizar'!$B106)*(Tabela_padrão__GM_CONTAS_PAGAR_ABERTOS[DATA_VCTO]&gt;='Resumo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6" s="108">
        <f t="array" ref="Z106">SUM(IF((Tabela_padrão__GM_CONTAS_PAGAR_ABERTOS[COD_CONTA]='Resumo Realizar'!$B106)*(Tabela_padrão__GM_CONTAS_PAGAR_ABERTOS[DATA_VCTO]&gt;='Resumo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6" s="108"/>
      <c r="AB106" s="108">
        <f t="array" ref="AB106">SUM(IF((Tabela_padrão__GM_CONTAS_PAGAR_ABERTOS[COD_CONTA]='Resumo Realizar'!$B106)*(Tabela_padrão__GM_CONTAS_PAGAR_ABERTOS[DATA_VCTO]&gt;='Resumo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6" s="108">
        <f t="array" ref="AC106">SUM(IF((Tabela_padrão__GM_CONTAS_PAGAR_ABERTOS[COD_CONTA]='Resumo Realizar'!$B106)*(Tabela_padrão__GM_CONTAS_PAGAR_ABERTOS[DATA_VCTO]&gt;='Resumo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6" s="108">
        <f t="array" ref="AD106">SUM(IF((Tabela_padrão__GM_CONTAS_PAGAR_ABERTOS[COD_CONTA]='Resumo Realizar'!$B106)*(Tabela_padrão__GM_CONTAS_PAGAR_ABERTOS[DATA_VCTO]&gt;='Resumo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6" s="108">
        <f t="array" ref="AE106">SUM(IF((Tabela_padrão__GM_CONTAS_PAGAR_ABERTOS[COD_CONTA]='Resumo Realizar'!$B106)*(Tabela_padrão__GM_CONTAS_PAGAR_ABERTOS[DATA_VCTO]&gt;='Resumo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6" s="108">
        <f t="array" ref="AF106">SUM(IF((Tabela_padrão__GM_CONTAS_PAGAR_ABERTOS[COD_CONTA]='Resumo Realizar'!$B106)*(Tabela_padrão__GM_CONTAS_PAGAR_ABERTOS[DATA_VCTO]&gt;='Resumo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6" s="108">
        <f t="array" ref="AG106">SUM(IF((Tabela_padrão__GM_CONTAS_PAGAR_ABERTOS[COD_CONTA]='Resumo Realizar'!$B106)*(Tabela_padrão__GM_CONTAS_PAGAR_ABERTOS[DATA_VCTO]&gt;='Resumo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7" spans="2:33" hidden="1" outlineLevel="1" thickBot="1">
      <c r="B107" s="112">
        <v>13106009</v>
      </c>
      <c r="C107" s="112" t="s">
        <v>198</v>
      </c>
      <c r="D107" s="107">
        <f t="shared" si="48"/>
        <v>0</v>
      </c>
      <c r="E107" s="107">
        <f t="shared" si="49"/>
        <v>0</v>
      </c>
      <c r="F107" s="108"/>
      <c r="G107" s="108">
        <f t="array" ref="G107">SUM(IF((Tabela_padrão__GM_CONTAS_PAGAR_ABERTOS[COD_CONTA]='Resumo Realizar'!$B107)*(Tabela_padrão__GM_CONTAS_PAGAR_ABERTOS[DATA_VCTO]&gt;='Resumo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7" s="108">
        <f t="array" ref="H107">SUM(IF((Tabela_padrão__GM_CONTAS_PAGAR_ABERTOS[COD_CONTA]='Resumo Realizar'!$B107)*(Tabela_padrão__GM_CONTAS_PAGAR_ABERTOS[DATA_VCTO]&gt;='Resumo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7" s="108">
        <f t="array" ref="I107">SUM(IF((Tabela_padrão__GM_CONTAS_PAGAR_ABERTOS[COD_CONTA]='Resumo Realizar'!$B107)*(Tabela_padrão__GM_CONTAS_PAGAR_ABERTOS[DATA_VCTO]&gt;='Resumo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7" s="108">
        <f t="array" ref="J107">SUM(IF((Tabela_padrão__GM_CONTAS_PAGAR_ABERTOS[COD_CONTA]='Resumo Realizar'!$B107)*(Tabela_padrão__GM_CONTAS_PAGAR_ABERTOS[DATA_VCTO]&gt;='Resumo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7" s="108">
        <f t="array" ref="K107">SUM(IF((Tabela_padrão__GM_CONTAS_PAGAR_ABERTOS[COD_CONTA]='Resumo Realizar'!$B107)*(Tabela_padrão__GM_CONTAS_PAGAR_ABERTOS[DATA_VCTO]&gt;='Resumo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7" s="108">
        <f t="array" ref="L107">SUM(IF((Tabela_padrão__GM_CONTAS_PAGAR_ABERTOS[COD_CONTA]='Resumo Realizar'!$B107)*(Tabela_padrão__GM_CONTAS_PAGAR_ABERTOS[DATA_VCTO]&gt;='Resumo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7" s="108"/>
      <c r="N107" s="108">
        <f t="array" ref="N107">SUM(IF((Tabela_padrão__GM_CONTAS_PAGAR_ABERTOS[COD_CONTA]='Resumo Realizar'!$B107)*(Tabela_padrão__GM_CONTAS_PAGAR_ABERTOS[DATA_VCTO]&gt;='Resumo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7" s="108">
        <f t="array" ref="O107">SUM(IF((Tabela_padrão__GM_CONTAS_PAGAR_ABERTOS[COD_CONTA]='Resumo Realizar'!$B107)*(Tabela_padrão__GM_CONTAS_PAGAR_ABERTOS[DATA_VCTO]&gt;='Resumo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7" s="108">
        <f t="array" ref="P107">SUM(IF((Tabela_padrão__GM_CONTAS_PAGAR_ABERTOS[COD_CONTA]='Resumo Realizar'!$B107)*(Tabela_padrão__GM_CONTAS_PAGAR_ABERTOS[DATA_VCTO]&gt;='Resumo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7" s="108">
        <f t="array" ref="Q107">SUM(IF((Tabela_padrão__GM_CONTAS_PAGAR_ABERTOS[COD_CONTA]='Resumo Realizar'!$B107)*(Tabela_padrão__GM_CONTAS_PAGAR_ABERTOS[DATA_VCTO]&gt;='Resumo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7" s="108">
        <f t="array" ref="R107">SUM(IF((Tabela_padrão__GM_CONTAS_PAGAR_ABERTOS[COD_CONTA]='Resumo Realizar'!$B107)*(Tabela_padrão__GM_CONTAS_PAGAR_ABERTOS[DATA_VCTO]&gt;='Resumo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7" s="108">
        <f t="array" ref="S107">SUM(IF((Tabela_padrão__GM_CONTAS_PAGAR_ABERTOS[COD_CONTA]='Resumo Realizar'!$B107)*(Tabela_padrão__GM_CONTAS_PAGAR_ABERTOS[DATA_VCTO]&gt;='Resumo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7" s="108"/>
      <c r="U107" s="108">
        <f t="array" ref="U107">SUM(IF((Tabela_padrão__GM_CONTAS_PAGAR_ABERTOS[COD_CONTA]='Resumo Realizar'!$B107)*(Tabela_padrão__GM_CONTAS_PAGAR_ABERTOS[DATA_VCTO]&gt;='Resumo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7" s="108">
        <f t="array" ref="V107">SUM(IF((Tabela_padrão__GM_CONTAS_PAGAR_ABERTOS[COD_CONTA]='Resumo Realizar'!$B107)*(Tabela_padrão__GM_CONTAS_PAGAR_ABERTOS[DATA_VCTO]&gt;='Resumo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7" s="108">
        <f t="array" ref="W107">SUM(IF((Tabela_padrão__GM_CONTAS_PAGAR_ABERTOS[COD_CONTA]='Resumo Realizar'!$B107)*(Tabela_padrão__GM_CONTAS_PAGAR_ABERTOS[DATA_VCTO]&gt;='Resumo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7" s="108">
        <f t="array" ref="X107">SUM(IF((Tabela_padrão__GM_CONTAS_PAGAR_ABERTOS[COD_CONTA]='Resumo Realizar'!$B107)*(Tabela_padrão__GM_CONTAS_PAGAR_ABERTOS[DATA_VCTO]&gt;='Resumo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7" s="108">
        <f t="array" ref="Y107">SUM(IF((Tabela_padrão__GM_CONTAS_PAGAR_ABERTOS[COD_CONTA]='Resumo Realizar'!$B107)*(Tabela_padrão__GM_CONTAS_PAGAR_ABERTOS[DATA_VCTO]&gt;='Resumo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7" s="108">
        <f t="array" ref="Z107">SUM(IF((Tabela_padrão__GM_CONTAS_PAGAR_ABERTOS[COD_CONTA]='Resumo Realizar'!$B107)*(Tabela_padrão__GM_CONTAS_PAGAR_ABERTOS[DATA_VCTO]&gt;='Resumo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7" s="108"/>
      <c r="AB107" s="108">
        <f t="array" ref="AB107">SUM(IF((Tabela_padrão__GM_CONTAS_PAGAR_ABERTOS[COD_CONTA]='Resumo Realizar'!$B107)*(Tabela_padrão__GM_CONTAS_PAGAR_ABERTOS[DATA_VCTO]&gt;='Resumo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7" s="108">
        <f t="array" ref="AC107">SUM(IF((Tabela_padrão__GM_CONTAS_PAGAR_ABERTOS[COD_CONTA]='Resumo Realizar'!$B107)*(Tabela_padrão__GM_CONTAS_PAGAR_ABERTOS[DATA_VCTO]&gt;='Resumo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7" s="108">
        <f t="array" ref="AD107">SUM(IF((Tabela_padrão__GM_CONTAS_PAGAR_ABERTOS[COD_CONTA]='Resumo Realizar'!$B107)*(Tabela_padrão__GM_CONTAS_PAGAR_ABERTOS[DATA_VCTO]&gt;='Resumo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7" s="108">
        <f t="array" ref="AE107">SUM(IF((Tabela_padrão__GM_CONTAS_PAGAR_ABERTOS[COD_CONTA]='Resumo Realizar'!$B107)*(Tabela_padrão__GM_CONTAS_PAGAR_ABERTOS[DATA_VCTO]&gt;='Resumo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7" s="108">
        <f t="array" ref="AF107">SUM(IF((Tabela_padrão__GM_CONTAS_PAGAR_ABERTOS[COD_CONTA]='Resumo Realizar'!$B107)*(Tabela_padrão__GM_CONTAS_PAGAR_ABERTOS[DATA_VCTO]&gt;='Resumo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7" s="108">
        <f t="array" ref="AG107">SUM(IF((Tabela_padrão__GM_CONTAS_PAGAR_ABERTOS[COD_CONTA]='Resumo Realizar'!$B107)*(Tabela_padrão__GM_CONTAS_PAGAR_ABERTOS[DATA_VCTO]&gt;='Resumo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8" spans="2:33" hidden="1" outlineLevel="1" thickBot="1">
      <c r="B108" s="112">
        <v>13106010</v>
      </c>
      <c r="C108" s="112" t="s">
        <v>199</v>
      </c>
      <c r="D108" s="107">
        <f t="shared" si="48"/>
        <v>0</v>
      </c>
      <c r="E108" s="107">
        <f t="shared" si="49"/>
        <v>0</v>
      </c>
      <c r="F108" s="108"/>
      <c r="G108" s="108">
        <f t="array" ref="G108">SUM(IF((Tabela_padrão__GM_CONTAS_PAGAR_ABERTOS[COD_CONTA]='Resumo Realizar'!$B108)*(Tabela_padrão__GM_CONTAS_PAGAR_ABERTOS[DATA_VCTO]&gt;='Resumo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8" s="108">
        <f t="array" ref="H108">SUM(IF((Tabela_padrão__GM_CONTAS_PAGAR_ABERTOS[COD_CONTA]='Resumo Realizar'!$B108)*(Tabela_padrão__GM_CONTAS_PAGAR_ABERTOS[DATA_VCTO]&gt;='Resumo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8" s="108">
        <f t="array" ref="I108">SUM(IF((Tabela_padrão__GM_CONTAS_PAGAR_ABERTOS[COD_CONTA]='Resumo Realizar'!$B108)*(Tabela_padrão__GM_CONTAS_PAGAR_ABERTOS[DATA_VCTO]&gt;='Resumo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8" s="108">
        <f t="array" ref="J108">SUM(IF((Tabela_padrão__GM_CONTAS_PAGAR_ABERTOS[COD_CONTA]='Resumo Realizar'!$B108)*(Tabela_padrão__GM_CONTAS_PAGAR_ABERTOS[DATA_VCTO]&gt;='Resumo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8" s="108">
        <f t="array" ref="K108">SUM(IF((Tabela_padrão__GM_CONTAS_PAGAR_ABERTOS[COD_CONTA]='Resumo Realizar'!$B108)*(Tabela_padrão__GM_CONTAS_PAGAR_ABERTOS[DATA_VCTO]&gt;='Resumo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8" s="108">
        <f t="array" ref="L108">SUM(IF((Tabela_padrão__GM_CONTAS_PAGAR_ABERTOS[COD_CONTA]='Resumo Realizar'!$B108)*(Tabela_padrão__GM_CONTAS_PAGAR_ABERTOS[DATA_VCTO]&gt;='Resumo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8" s="108"/>
      <c r="N108" s="108">
        <f t="array" ref="N108">SUM(IF((Tabela_padrão__GM_CONTAS_PAGAR_ABERTOS[COD_CONTA]='Resumo Realizar'!$B108)*(Tabela_padrão__GM_CONTAS_PAGAR_ABERTOS[DATA_VCTO]&gt;='Resumo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8" s="108">
        <f t="array" ref="O108">SUM(IF((Tabela_padrão__GM_CONTAS_PAGAR_ABERTOS[COD_CONTA]='Resumo Realizar'!$B108)*(Tabela_padrão__GM_CONTAS_PAGAR_ABERTOS[DATA_VCTO]&gt;='Resumo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8" s="108">
        <f t="array" ref="P108">SUM(IF((Tabela_padrão__GM_CONTAS_PAGAR_ABERTOS[COD_CONTA]='Resumo Realizar'!$B108)*(Tabela_padrão__GM_CONTAS_PAGAR_ABERTOS[DATA_VCTO]&gt;='Resumo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8" s="108">
        <f t="array" ref="Q108">SUM(IF((Tabela_padrão__GM_CONTAS_PAGAR_ABERTOS[COD_CONTA]='Resumo Realizar'!$B108)*(Tabela_padrão__GM_CONTAS_PAGAR_ABERTOS[DATA_VCTO]&gt;='Resumo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8" s="108">
        <f t="array" ref="R108">SUM(IF((Tabela_padrão__GM_CONTAS_PAGAR_ABERTOS[COD_CONTA]='Resumo Realizar'!$B108)*(Tabela_padrão__GM_CONTAS_PAGAR_ABERTOS[DATA_VCTO]&gt;='Resumo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8" s="108">
        <f t="array" ref="S108">SUM(IF((Tabela_padrão__GM_CONTAS_PAGAR_ABERTOS[COD_CONTA]='Resumo Realizar'!$B108)*(Tabela_padrão__GM_CONTAS_PAGAR_ABERTOS[DATA_VCTO]&gt;='Resumo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8" s="108"/>
      <c r="U108" s="108">
        <f t="array" ref="U108">SUM(IF((Tabela_padrão__GM_CONTAS_PAGAR_ABERTOS[COD_CONTA]='Resumo Realizar'!$B108)*(Tabela_padrão__GM_CONTAS_PAGAR_ABERTOS[DATA_VCTO]&gt;='Resumo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8" s="108">
        <f t="array" ref="V108">SUM(IF((Tabela_padrão__GM_CONTAS_PAGAR_ABERTOS[COD_CONTA]='Resumo Realizar'!$B108)*(Tabela_padrão__GM_CONTAS_PAGAR_ABERTOS[DATA_VCTO]&gt;='Resumo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8" s="108">
        <f t="array" ref="W108">SUM(IF((Tabela_padrão__GM_CONTAS_PAGAR_ABERTOS[COD_CONTA]='Resumo Realizar'!$B108)*(Tabela_padrão__GM_CONTAS_PAGAR_ABERTOS[DATA_VCTO]&gt;='Resumo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8" s="108">
        <f t="array" ref="X108">SUM(IF((Tabela_padrão__GM_CONTAS_PAGAR_ABERTOS[COD_CONTA]='Resumo Realizar'!$B108)*(Tabela_padrão__GM_CONTAS_PAGAR_ABERTOS[DATA_VCTO]&gt;='Resumo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8" s="108">
        <f t="array" ref="Y108">SUM(IF((Tabela_padrão__GM_CONTAS_PAGAR_ABERTOS[COD_CONTA]='Resumo Realizar'!$B108)*(Tabela_padrão__GM_CONTAS_PAGAR_ABERTOS[DATA_VCTO]&gt;='Resumo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8" s="108">
        <f t="array" ref="Z108">SUM(IF((Tabela_padrão__GM_CONTAS_PAGAR_ABERTOS[COD_CONTA]='Resumo Realizar'!$B108)*(Tabela_padrão__GM_CONTAS_PAGAR_ABERTOS[DATA_VCTO]&gt;='Resumo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8" s="108"/>
      <c r="AB108" s="108">
        <f t="array" ref="AB108">SUM(IF((Tabela_padrão__GM_CONTAS_PAGAR_ABERTOS[COD_CONTA]='Resumo Realizar'!$B108)*(Tabela_padrão__GM_CONTAS_PAGAR_ABERTOS[DATA_VCTO]&gt;='Resumo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8" s="108">
        <f t="array" ref="AC108">SUM(IF((Tabela_padrão__GM_CONTAS_PAGAR_ABERTOS[COD_CONTA]='Resumo Realizar'!$B108)*(Tabela_padrão__GM_CONTAS_PAGAR_ABERTOS[DATA_VCTO]&gt;='Resumo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8" s="108">
        <f t="array" ref="AD108">SUM(IF((Tabela_padrão__GM_CONTAS_PAGAR_ABERTOS[COD_CONTA]='Resumo Realizar'!$B108)*(Tabela_padrão__GM_CONTAS_PAGAR_ABERTOS[DATA_VCTO]&gt;='Resumo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8" s="108">
        <f t="array" ref="AE108">SUM(IF((Tabela_padrão__GM_CONTAS_PAGAR_ABERTOS[COD_CONTA]='Resumo Realizar'!$B108)*(Tabela_padrão__GM_CONTAS_PAGAR_ABERTOS[DATA_VCTO]&gt;='Resumo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8" s="108">
        <f t="array" ref="AF108">SUM(IF((Tabela_padrão__GM_CONTAS_PAGAR_ABERTOS[COD_CONTA]='Resumo Realizar'!$B108)*(Tabela_padrão__GM_CONTAS_PAGAR_ABERTOS[DATA_VCTO]&gt;='Resumo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8" s="108">
        <f t="array" ref="AG108">SUM(IF((Tabela_padrão__GM_CONTAS_PAGAR_ABERTOS[COD_CONTA]='Resumo Realizar'!$B108)*(Tabela_padrão__GM_CONTAS_PAGAR_ABERTOS[DATA_VCTO]&gt;='Resumo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09" spans="2:33" hidden="1" outlineLevel="1" thickBot="1">
      <c r="B109" s="112">
        <v>13106011</v>
      </c>
      <c r="C109" s="112" t="s">
        <v>200</v>
      </c>
      <c r="D109" s="107">
        <f t="shared" si="48"/>
        <v>0</v>
      </c>
      <c r="E109" s="107">
        <f t="shared" si="49"/>
        <v>0</v>
      </c>
      <c r="F109" s="108"/>
      <c r="G109" s="108">
        <f t="array" ref="G109">SUM(IF((Tabela_padrão__GM_CONTAS_PAGAR_ABERTOS[COD_CONTA]='Resumo Realizar'!$B109)*(Tabela_padrão__GM_CONTAS_PAGAR_ABERTOS[DATA_VCTO]&gt;='Resumo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09" s="108">
        <f t="array" ref="H109">SUM(IF((Tabela_padrão__GM_CONTAS_PAGAR_ABERTOS[COD_CONTA]='Resumo Realizar'!$B109)*(Tabela_padrão__GM_CONTAS_PAGAR_ABERTOS[DATA_VCTO]&gt;='Resumo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09" s="108">
        <f t="array" ref="I109">SUM(IF((Tabela_padrão__GM_CONTAS_PAGAR_ABERTOS[COD_CONTA]='Resumo Realizar'!$B109)*(Tabela_padrão__GM_CONTAS_PAGAR_ABERTOS[DATA_VCTO]&gt;='Resumo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09" s="108">
        <f t="array" ref="J109">SUM(IF((Tabela_padrão__GM_CONTAS_PAGAR_ABERTOS[COD_CONTA]='Resumo Realizar'!$B109)*(Tabela_padrão__GM_CONTAS_PAGAR_ABERTOS[DATA_VCTO]&gt;='Resumo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09" s="108">
        <f t="array" ref="K109">SUM(IF((Tabela_padrão__GM_CONTAS_PAGAR_ABERTOS[COD_CONTA]='Resumo Realizar'!$B109)*(Tabela_padrão__GM_CONTAS_PAGAR_ABERTOS[DATA_VCTO]&gt;='Resumo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09" s="108">
        <f t="array" ref="L109">SUM(IF((Tabela_padrão__GM_CONTAS_PAGAR_ABERTOS[COD_CONTA]='Resumo Realizar'!$B109)*(Tabela_padrão__GM_CONTAS_PAGAR_ABERTOS[DATA_VCTO]&gt;='Resumo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09" s="108"/>
      <c r="N109" s="108">
        <f t="array" ref="N109">SUM(IF((Tabela_padrão__GM_CONTAS_PAGAR_ABERTOS[COD_CONTA]='Resumo Realizar'!$B109)*(Tabela_padrão__GM_CONTAS_PAGAR_ABERTOS[DATA_VCTO]&gt;='Resumo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09" s="108">
        <f t="array" ref="O109">SUM(IF((Tabela_padrão__GM_CONTAS_PAGAR_ABERTOS[COD_CONTA]='Resumo Realizar'!$B109)*(Tabela_padrão__GM_CONTAS_PAGAR_ABERTOS[DATA_VCTO]&gt;='Resumo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09" s="108">
        <f t="array" ref="P109">SUM(IF((Tabela_padrão__GM_CONTAS_PAGAR_ABERTOS[COD_CONTA]='Resumo Realizar'!$B109)*(Tabela_padrão__GM_CONTAS_PAGAR_ABERTOS[DATA_VCTO]&gt;='Resumo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09" s="108">
        <f t="array" ref="Q109">SUM(IF((Tabela_padrão__GM_CONTAS_PAGAR_ABERTOS[COD_CONTA]='Resumo Realizar'!$B109)*(Tabela_padrão__GM_CONTAS_PAGAR_ABERTOS[DATA_VCTO]&gt;='Resumo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09" s="108">
        <f t="array" ref="R109">SUM(IF((Tabela_padrão__GM_CONTAS_PAGAR_ABERTOS[COD_CONTA]='Resumo Realizar'!$B109)*(Tabela_padrão__GM_CONTAS_PAGAR_ABERTOS[DATA_VCTO]&gt;='Resumo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09" s="108">
        <f t="array" ref="S109">SUM(IF((Tabela_padrão__GM_CONTAS_PAGAR_ABERTOS[COD_CONTA]='Resumo Realizar'!$B109)*(Tabela_padrão__GM_CONTAS_PAGAR_ABERTOS[DATA_VCTO]&gt;='Resumo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09" s="108"/>
      <c r="U109" s="108">
        <f t="array" ref="U109">SUM(IF((Tabela_padrão__GM_CONTAS_PAGAR_ABERTOS[COD_CONTA]='Resumo Realizar'!$B109)*(Tabela_padrão__GM_CONTAS_PAGAR_ABERTOS[DATA_VCTO]&gt;='Resumo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09" s="108">
        <f t="array" ref="V109">SUM(IF((Tabela_padrão__GM_CONTAS_PAGAR_ABERTOS[COD_CONTA]='Resumo Realizar'!$B109)*(Tabela_padrão__GM_CONTAS_PAGAR_ABERTOS[DATA_VCTO]&gt;='Resumo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09" s="108">
        <f t="array" ref="W109">SUM(IF((Tabela_padrão__GM_CONTAS_PAGAR_ABERTOS[COD_CONTA]='Resumo Realizar'!$B109)*(Tabela_padrão__GM_CONTAS_PAGAR_ABERTOS[DATA_VCTO]&gt;='Resumo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09" s="108">
        <f t="array" ref="X109">SUM(IF((Tabela_padrão__GM_CONTAS_PAGAR_ABERTOS[COD_CONTA]='Resumo Realizar'!$B109)*(Tabela_padrão__GM_CONTAS_PAGAR_ABERTOS[DATA_VCTO]&gt;='Resumo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09" s="108">
        <f t="array" ref="Y109">SUM(IF((Tabela_padrão__GM_CONTAS_PAGAR_ABERTOS[COD_CONTA]='Resumo Realizar'!$B109)*(Tabela_padrão__GM_CONTAS_PAGAR_ABERTOS[DATA_VCTO]&gt;='Resumo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09" s="108">
        <f t="array" ref="Z109">SUM(IF((Tabela_padrão__GM_CONTAS_PAGAR_ABERTOS[COD_CONTA]='Resumo Realizar'!$B109)*(Tabela_padrão__GM_CONTAS_PAGAR_ABERTOS[DATA_VCTO]&gt;='Resumo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09" s="108"/>
      <c r="AB109" s="108">
        <f t="array" ref="AB109">SUM(IF((Tabela_padrão__GM_CONTAS_PAGAR_ABERTOS[COD_CONTA]='Resumo Realizar'!$B109)*(Tabela_padrão__GM_CONTAS_PAGAR_ABERTOS[DATA_VCTO]&gt;='Resumo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09" s="108">
        <f t="array" ref="AC109">SUM(IF((Tabela_padrão__GM_CONTAS_PAGAR_ABERTOS[COD_CONTA]='Resumo Realizar'!$B109)*(Tabela_padrão__GM_CONTAS_PAGAR_ABERTOS[DATA_VCTO]&gt;='Resumo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09" s="108">
        <f t="array" ref="AD109">SUM(IF((Tabela_padrão__GM_CONTAS_PAGAR_ABERTOS[COD_CONTA]='Resumo Realizar'!$B109)*(Tabela_padrão__GM_CONTAS_PAGAR_ABERTOS[DATA_VCTO]&gt;='Resumo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09" s="108">
        <f t="array" ref="AE109">SUM(IF((Tabela_padrão__GM_CONTAS_PAGAR_ABERTOS[COD_CONTA]='Resumo Realizar'!$B109)*(Tabela_padrão__GM_CONTAS_PAGAR_ABERTOS[DATA_VCTO]&gt;='Resumo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09" s="108">
        <f t="array" ref="AF109">SUM(IF((Tabela_padrão__GM_CONTAS_PAGAR_ABERTOS[COD_CONTA]='Resumo Realizar'!$B109)*(Tabela_padrão__GM_CONTAS_PAGAR_ABERTOS[DATA_VCTO]&gt;='Resumo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09" s="108">
        <f t="array" ref="AG109">SUM(IF((Tabela_padrão__GM_CONTAS_PAGAR_ABERTOS[COD_CONTA]='Resumo Realizar'!$B109)*(Tabela_padrão__GM_CONTAS_PAGAR_ABERTOS[DATA_VCTO]&gt;='Resumo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0" spans="2:33" hidden="1" outlineLevel="1" thickBot="1">
      <c r="B110" s="112">
        <v>13106012</v>
      </c>
      <c r="C110" s="112" t="s">
        <v>201</v>
      </c>
      <c r="D110" s="107">
        <f t="shared" si="48"/>
        <v>0</v>
      </c>
      <c r="E110" s="107">
        <f t="shared" si="49"/>
        <v>0</v>
      </c>
      <c r="F110" s="108"/>
      <c r="G110" s="108">
        <f t="array" ref="G110">SUM(IF((Tabela_padrão__GM_CONTAS_PAGAR_ABERTOS[COD_CONTA]='Resumo Realizar'!$B110)*(Tabela_padrão__GM_CONTAS_PAGAR_ABERTOS[DATA_VCTO]&gt;='Resumo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0" s="108">
        <f t="array" ref="H110">SUM(IF((Tabela_padrão__GM_CONTAS_PAGAR_ABERTOS[COD_CONTA]='Resumo Realizar'!$B110)*(Tabela_padrão__GM_CONTAS_PAGAR_ABERTOS[DATA_VCTO]&gt;='Resumo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0" s="108">
        <f t="array" ref="I110">SUM(IF((Tabela_padrão__GM_CONTAS_PAGAR_ABERTOS[COD_CONTA]='Resumo Realizar'!$B110)*(Tabela_padrão__GM_CONTAS_PAGAR_ABERTOS[DATA_VCTO]&gt;='Resumo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0" s="108">
        <f t="array" ref="J110">SUM(IF((Tabela_padrão__GM_CONTAS_PAGAR_ABERTOS[COD_CONTA]='Resumo Realizar'!$B110)*(Tabela_padrão__GM_CONTAS_PAGAR_ABERTOS[DATA_VCTO]&gt;='Resumo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0" s="108">
        <f t="array" ref="K110">SUM(IF((Tabela_padrão__GM_CONTAS_PAGAR_ABERTOS[COD_CONTA]='Resumo Realizar'!$B110)*(Tabela_padrão__GM_CONTAS_PAGAR_ABERTOS[DATA_VCTO]&gt;='Resumo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0" s="108">
        <f t="array" ref="L110">SUM(IF((Tabela_padrão__GM_CONTAS_PAGAR_ABERTOS[COD_CONTA]='Resumo Realizar'!$B110)*(Tabela_padrão__GM_CONTAS_PAGAR_ABERTOS[DATA_VCTO]&gt;='Resumo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0" s="108"/>
      <c r="N110" s="108">
        <f t="array" ref="N110">SUM(IF((Tabela_padrão__GM_CONTAS_PAGAR_ABERTOS[COD_CONTA]='Resumo Realizar'!$B110)*(Tabela_padrão__GM_CONTAS_PAGAR_ABERTOS[DATA_VCTO]&gt;='Resumo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0" s="108">
        <f t="array" ref="O110">SUM(IF((Tabela_padrão__GM_CONTAS_PAGAR_ABERTOS[COD_CONTA]='Resumo Realizar'!$B110)*(Tabela_padrão__GM_CONTAS_PAGAR_ABERTOS[DATA_VCTO]&gt;='Resumo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0" s="108">
        <f t="array" ref="P110">SUM(IF((Tabela_padrão__GM_CONTAS_PAGAR_ABERTOS[COD_CONTA]='Resumo Realizar'!$B110)*(Tabela_padrão__GM_CONTAS_PAGAR_ABERTOS[DATA_VCTO]&gt;='Resumo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0" s="108">
        <f t="array" ref="Q110">SUM(IF((Tabela_padrão__GM_CONTAS_PAGAR_ABERTOS[COD_CONTA]='Resumo Realizar'!$B110)*(Tabela_padrão__GM_CONTAS_PAGAR_ABERTOS[DATA_VCTO]&gt;='Resumo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0" s="108">
        <f t="array" ref="R110">SUM(IF((Tabela_padrão__GM_CONTAS_PAGAR_ABERTOS[COD_CONTA]='Resumo Realizar'!$B110)*(Tabela_padrão__GM_CONTAS_PAGAR_ABERTOS[DATA_VCTO]&gt;='Resumo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0" s="108">
        <f t="array" ref="S110">SUM(IF((Tabela_padrão__GM_CONTAS_PAGAR_ABERTOS[COD_CONTA]='Resumo Realizar'!$B110)*(Tabela_padrão__GM_CONTAS_PAGAR_ABERTOS[DATA_VCTO]&gt;='Resumo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0" s="108"/>
      <c r="U110" s="108">
        <f t="array" ref="U110">SUM(IF((Tabela_padrão__GM_CONTAS_PAGAR_ABERTOS[COD_CONTA]='Resumo Realizar'!$B110)*(Tabela_padrão__GM_CONTAS_PAGAR_ABERTOS[DATA_VCTO]&gt;='Resumo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0" s="108">
        <f t="array" ref="V110">SUM(IF((Tabela_padrão__GM_CONTAS_PAGAR_ABERTOS[COD_CONTA]='Resumo Realizar'!$B110)*(Tabela_padrão__GM_CONTAS_PAGAR_ABERTOS[DATA_VCTO]&gt;='Resumo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0" s="108">
        <f t="array" ref="W110">SUM(IF((Tabela_padrão__GM_CONTAS_PAGAR_ABERTOS[COD_CONTA]='Resumo Realizar'!$B110)*(Tabela_padrão__GM_CONTAS_PAGAR_ABERTOS[DATA_VCTO]&gt;='Resumo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0" s="108">
        <f t="array" ref="X110">SUM(IF((Tabela_padrão__GM_CONTAS_PAGAR_ABERTOS[COD_CONTA]='Resumo Realizar'!$B110)*(Tabela_padrão__GM_CONTAS_PAGAR_ABERTOS[DATA_VCTO]&gt;='Resumo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0" s="108">
        <f t="array" ref="Y110">SUM(IF((Tabela_padrão__GM_CONTAS_PAGAR_ABERTOS[COD_CONTA]='Resumo Realizar'!$B110)*(Tabela_padrão__GM_CONTAS_PAGAR_ABERTOS[DATA_VCTO]&gt;='Resumo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0" s="108">
        <f t="array" ref="Z110">SUM(IF((Tabela_padrão__GM_CONTAS_PAGAR_ABERTOS[COD_CONTA]='Resumo Realizar'!$B110)*(Tabela_padrão__GM_CONTAS_PAGAR_ABERTOS[DATA_VCTO]&gt;='Resumo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0" s="108"/>
      <c r="AB110" s="108">
        <f t="array" ref="AB110">SUM(IF((Tabela_padrão__GM_CONTAS_PAGAR_ABERTOS[COD_CONTA]='Resumo Realizar'!$B110)*(Tabela_padrão__GM_CONTAS_PAGAR_ABERTOS[DATA_VCTO]&gt;='Resumo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0" s="108">
        <f t="array" ref="AC110">SUM(IF((Tabela_padrão__GM_CONTAS_PAGAR_ABERTOS[COD_CONTA]='Resumo Realizar'!$B110)*(Tabela_padrão__GM_CONTAS_PAGAR_ABERTOS[DATA_VCTO]&gt;='Resumo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0" s="108">
        <f t="array" ref="AD110">SUM(IF((Tabela_padrão__GM_CONTAS_PAGAR_ABERTOS[COD_CONTA]='Resumo Realizar'!$B110)*(Tabela_padrão__GM_CONTAS_PAGAR_ABERTOS[DATA_VCTO]&gt;='Resumo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0" s="108">
        <f t="array" ref="AE110">SUM(IF((Tabela_padrão__GM_CONTAS_PAGAR_ABERTOS[COD_CONTA]='Resumo Realizar'!$B110)*(Tabela_padrão__GM_CONTAS_PAGAR_ABERTOS[DATA_VCTO]&gt;='Resumo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0" s="108">
        <f t="array" ref="AF110">SUM(IF((Tabela_padrão__GM_CONTAS_PAGAR_ABERTOS[COD_CONTA]='Resumo Realizar'!$B110)*(Tabela_padrão__GM_CONTAS_PAGAR_ABERTOS[DATA_VCTO]&gt;='Resumo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0" s="108">
        <f t="array" ref="AG110">SUM(IF((Tabela_padrão__GM_CONTAS_PAGAR_ABERTOS[COD_CONTA]='Resumo Realizar'!$B110)*(Tabela_padrão__GM_CONTAS_PAGAR_ABERTOS[DATA_VCTO]&gt;='Resumo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1" spans="2:33" hidden="1" outlineLevel="1" thickBot="1">
      <c r="B111" s="112">
        <v>13106013</v>
      </c>
      <c r="C111" s="112" t="s">
        <v>202</v>
      </c>
      <c r="D111" s="107">
        <f t="shared" si="48"/>
        <v>0</v>
      </c>
      <c r="E111" s="107">
        <f t="shared" si="49"/>
        <v>0</v>
      </c>
      <c r="F111" s="108"/>
      <c r="G111" s="108">
        <f t="array" ref="G111">SUM(IF((Tabela_padrão__GM_CONTAS_PAGAR_ABERTOS[COD_CONTA]='Resumo Realizar'!$B111)*(Tabela_padrão__GM_CONTAS_PAGAR_ABERTOS[DATA_VCTO]&gt;='Resumo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1" s="108">
        <f t="array" ref="H111">SUM(IF((Tabela_padrão__GM_CONTAS_PAGAR_ABERTOS[COD_CONTA]='Resumo Realizar'!$B111)*(Tabela_padrão__GM_CONTAS_PAGAR_ABERTOS[DATA_VCTO]&gt;='Resumo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1" s="108">
        <f t="array" ref="I111">SUM(IF((Tabela_padrão__GM_CONTAS_PAGAR_ABERTOS[COD_CONTA]='Resumo Realizar'!$B111)*(Tabela_padrão__GM_CONTAS_PAGAR_ABERTOS[DATA_VCTO]&gt;='Resumo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1" s="108">
        <f t="array" ref="J111">SUM(IF((Tabela_padrão__GM_CONTAS_PAGAR_ABERTOS[COD_CONTA]='Resumo Realizar'!$B111)*(Tabela_padrão__GM_CONTAS_PAGAR_ABERTOS[DATA_VCTO]&gt;='Resumo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1" s="108">
        <f t="array" ref="K111">SUM(IF((Tabela_padrão__GM_CONTAS_PAGAR_ABERTOS[COD_CONTA]='Resumo Realizar'!$B111)*(Tabela_padrão__GM_CONTAS_PAGAR_ABERTOS[DATA_VCTO]&gt;='Resumo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1" s="108">
        <f t="array" ref="L111">SUM(IF((Tabela_padrão__GM_CONTAS_PAGAR_ABERTOS[COD_CONTA]='Resumo Realizar'!$B111)*(Tabela_padrão__GM_CONTAS_PAGAR_ABERTOS[DATA_VCTO]&gt;='Resumo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1" s="108"/>
      <c r="N111" s="108">
        <f t="array" ref="N111">SUM(IF((Tabela_padrão__GM_CONTAS_PAGAR_ABERTOS[COD_CONTA]='Resumo Realizar'!$B111)*(Tabela_padrão__GM_CONTAS_PAGAR_ABERTOS[DATA_VCTO]&gt;='Resumo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1" s="108">
        <f t="array" ref="O111">SUM(IF((Tabela_padrão__GM_CONTAS_PAGAR_ABERTOS[COD_CONTA]='Resumo Realizar'!$B111)*(Tabela_padrão__GM_CONTAS_PAGAR_ABERTOS[DATA_VCTO]&gt;='Resumo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1" s="108">
        <f t="array" ref="P111">SUM(IF((Tabela_padrão__GM_CONTAS_PAGAR_ABERTOS[COD_CONTA]='Resumo Realizar'!$B111)*(Tabela_padrão__GM_CONTAS_PAGAR_ABERTOS[DATA_VCTO]&gt;='Resumo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1" s="108">
        <f t="array" ref="Q111">SUM(IF((Tabela_padrão__GM_CONTAS_PAGAR_ABERTOS[COD_CONTA]='Resumo Realizar'!$B111)*(Tabela_padrão__GM_CONTAS_PAGAR_ABERTOS[DATA_VCTO]&gt;='Resumo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1" s="108">
        <f t="array" ref="R111">SUM(IF((Tabela_padrão__GM_CONTAS_PAGAR_ABERTOS[COD_CONTA]='Resumo Realizar'!$B111)*(Tabela_padrão__GM_CONTAS_PAGAR_ABERTOS[DATA_VCTO]&gt;='Resumo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1" s="108">
        <f t="array" ref="S111">SUM(IF((Tabela_padrão__GM_CONTAS_PAGAR_ABERTOS[COD_CONTA]='Resumo Realizar'!$B111)*(Tabela_padrão__GM_CONTAS_PAGAR_ABERTOS[DATA_VCTO]&gt;='Resumo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1" s="108"/>
      <c r="U111" s="108">
        <f t="array" ref="U111">SUM(IF((Tabela_padrão__GM_CONTAS_PAGAR_ABERTOS[COD_CONTA]='Resumo Realizar'!$B111)*(Tabela_padrão__GM_CONTAS_PAGAR_ABERTOS[DATA_VCTO]&gt;='Resumo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1" s="108">
        <f t="array" ref="V111">SUM(IF((Tabela_padrão__GM_CONTAS_PAGAR_ABERTOS[COD_CONTA]='Resumo Realizar'!$B111)*(Tabela_padrão__GM_CONTAS_PAGAR_ABERTOS[DATA_VCTO]&gt;='Resumo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1" s="108">
        <f t="array" ref="W111">SUM(IF((Tabela_padrão__GM_CONTAS_PAGAR_ABERTOS[COD_CONTA]='Resumo Realizar'!$B111)*(Tabela_padrão__GM_CONTAS_PAGAR_ABERTOS[DATA_VCTO]&gt;='Resumo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1" s="108">
        <f t="array" ref="X111">SUM(IF((Tabela_padrão__GM_CONTAS_PAGAR_ABERTOS[COD_CONTA]='Resumo Realizar'!$B111)*(Tabela_padrão__GM_CONTAS_PAGAR_ABERTOS[DATA_VCTO]&gt;='Resumo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1" s="108">
        <f t="array" ref="Y111">SUM(IF((Tabela_padrão__GM_CONTAS_PAGAR_ABERTOS[COD_CONTA]='Resumo Realizar'!$B111)*(Tabela_padrão__GM_CONTAS_PAGAR_ABERTOS[DATA_VCTO]&gt;='Resumo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1" s="108">
        <f t="array" ref="Z111">SUM(IF((Tabela_padrão__GM_CONTAS_PAGAR_ABERTOS[COD_CONTA]='Resumo Realizar'!$B111)*(Tabela_padrão__GM_CONTAS_PAGAR_ABERTOS[DATA_VCTO]&gt;='Resumo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1" s="108"/>
      <c r="AB111" s="108">
        <f t="array" ref="AB111">SUM(IF((Tabela_padrão__GM_CONTAS_PAGAR_ABERTOS[COD_CONTA]='Resumo Realizar'!$B111)*(Tabela_padrão__GM_CONTAS_PAGAR_ABERTOS[DATA_VCTO]&gt;='Resumo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1" s="108">
        <f t="array" ref="AC111">SUM(IF((Tabela_padrão__GM_CONTAS_PAGAR_ABERTOS[COD_CONTA]='Resumo Realizar'!$B111)*(Tabela_padrão__GM_CONTAS_PAGAR_ABERTOS[DATA_VCTO]&gt;='Resumo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1" s="108">
        <f t="array" ref="AD111">SUM(IF((Tabela_padrão__GM_CONTAS_PAGAR_ABERTOS[COD_CONTA]='Resumo Realizar'!$B111)*(Tabela_padrão__GM_CONTAS_PAGAR_ABERTOS[DATA_VCTO]&gt;='Resumo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1" s="108">
        <f t="array" ref="AE111">SUM(IF((Tabela_padrão__GM_CONTAS_PAGAR_ABERTOS[COD_CONTA]='Resumo Realizar'!$B111)*(Tabela_padrão__GM_CONTAS_PAGAR_ABERTOS[DATA_VCTO]&gt;='Resumo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1" s="108">
        <f t="array" ref="AF111">SUM(IF((Tabela_padrão__GM_CONTAS_PAGAR_ABERTOS[COD_CONTA]='Resumo Realizar'!$B111)*(Tabela_padrão__GM_CONTAS_PAGAR_ABERTOS[DATA_VCTO]&gt;='Resumo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1" s="108">
        <f t="array" ref="AG111">SUM(IF((Tabela_padrão__GM_CONTAS_PAGAR_ABERTOS[COD_CONTA]='Resumo Realizar'!$B111)*(Tabela_padrão__GM_CONTAS_PAGAR_ABERTOS[DATA_VCTO]&gt;='Resumo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2" spans="2:33" hidden="1" outlineLevel="1" thickBot="1">
      <c r="B112" s="112">
        <v>13106014</v>
      </c>
      <c r="C112" s="112" t="s">
        <v>203</v>
      </c>
      <c r="D112" s="107">
        <f t="shared" si="48"/>
        <v>0</v>
      </c>
      <c r="E112" s="107">
        <f t="shared" si="49"/>
        <v>0</v>
      </c>
      <c r="F112" s="108"/>
      <c r="G112" s="108">
        <f t="array" ref="G112">SUM(IF((Tabela_padrão__GM_CONTAS_PAGAR_ABERTOS[COD_CONTA]='Resumo Realizar'!$B112)*(Tabela_padrão__GM_CONTAS_PAGAR_ABERTOS[DATA_VCTO]&gt;='Resumo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2" s="108">
        <f t="array" ref="H112">SUM(IF((Tabela_padrão__GM_CONTAS_PAGAR_ABERTOS[COD_CONTA]='Resumo Realizar'!$B112)*(Tabela_padrão__GM_CONTAS_PAGAR_ABERTOS[DATA_VCTO]&gt;='Resumo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2" s="108">
        <f t="array" ref="I112">SUM(IF((Tabela_padrão__GM_CONTAS_PAGAR_ABERTOS[COD_CONTA]='Resumo Realizar'!$B112)*(Tabela_padrão__GM_CONTAS_PAGAR_ABERTOS[DATA_VCTO]&gt;='Resumo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2" s="108">
        <f t="array" ref="J112">SUM(IF((Tabela_padrão__GM_CONTAS_PAGAR_ABERTOS[COD_CONTA]='Resumo Realizar'!$B112)*(Tabela_padrão__GM_CONTAS_PAGAR_ABERTOS[DATA_VCTO]&gt;='Resumo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2" s="108">
        <f t="array" ref="K112">SUM(IF((Tabela_padrão__GM_CONTAS_PAGAR_ABERTOS[COD_CONTA]='Resumo Realizar'!$B112)*(Tabela_padrão__GM_CONTAS_PAGAR_ABERTOS[DATA_VCTO]&gt;='Resumo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2" s="108">
        <f t="array" ref="L112">SUM(IF((Tabela_padrão__GM_CONTAS_PAGAR_ABERTOS[COD_CONTA]='Resumo Realizar'!$B112)*(Tabela_padrão__GM_CONTAS_PAGAR_ABERTOS[DATA_VCTO]&gt;='Resumo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2" s="108"/>
      <c r="N112" s="108">
        <f t="array" ref="N112">SUM(IF((Tabela_padrão__GM_CONTAS_PAGAR_ABERTOS[COD_CONTA]='Resumo Realizar'!$B112)*(Tabela_padrão__GM_CONTAS_PAGAR_ABERTOS[DATA_VCTO]&gt;='Resumo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2" s="108">
        <f t="array" ref="O112">SUM(IF((Tabela_padrão__GM_CONTAS_PAGAR_ABERTOS[COD_CONTA]='Resumo Realizar'!$B112)*(Tabela_padrão__GM_CONTAS_PAGAR_ABERTOS[DATA_VCTO]&gt;='Resumo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2" s="108">
        <f t="array" ref="P112">SUM(IF((Tabela_padrão__GM_CONTAS_PAGAR_ABERTOS[COD_CONTA]='Resumo Realizar'!$B112)*(Tabela_padrão__GM_CONTAS_PAGAR_ABERTOS[DATA_VCTO]&gt;='Resumo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2" s="108">
        <f t="array" ref="Q112">SUM(IF((Tabela_padrão__GM_CONTAS_PAGAR_ABERTOS[COD_CONTA]='Resumo Realizar'!$B112)*(Tabela_padrão__GM_CONTAS_PAGAR_ABERTOS[DATA_VCTO]&gt;='Resumo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2" s="108">
        <f t="array" ref="R112">SUM(IF((Tabela_padrão__GM_CONTAS_PAGAR_ABERTOS[COD_CONTA]='Resumo Realizar'!$B112)*(Tabela_padrão__GM_CONTAS_PAGAR_ABERTOS[DATA_VCTO]&gt;='Resumo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2" s="108">
        <f t="array" ref="S112">SUM(IF((Tabela_padrão__GM_CONTAS_PAGAR_ABERTOS[COD_CONTA]='Resumo Realizar'!$B112)*(Tabela_padrão__GM_CONTAS_PAGAR_ABERTOS[DATA_VCTO]&gt;='Resumo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2" s="108"/>
      <c r="U112" s="108">
        <f t="array" ref="U112">SUM(IF((Tabela_padrão__GM_CONTAS_PAGAR_ABERTOS[COD_CONTA]='Resumo Realizar'!$B112)*(Tabela_padrão__GM_CONTAS_PAGAR_ABERTOS[DATA_VCTO]&gt;='Resumo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2" s="108">
        <f t="array" ref="V112">SUM(IF((Tabela_padrão__GM_CONTAS_PAGAR_ABERTOS[COD_CONTA]='Resumo Realizar'!$B112)*(Tabela_padrão__GM_CONTAS_PAGAR_ABERTOS[DATA_VCTO]&gt;='Resumo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2" s="108">
        <f t="array" ref="W112">SUM(IF((Tabela_padrão__GM_CONTAS_PAGAR_ABERTOS[COD_CONTA]='Resumo Realizar'!$B112)*(Tabela_padrão__GM_CONTAS_PAGAR_ABERTOS[DATA_VCTO]&gt;='Resumo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2" s="108">
        <f t="array" ref="X112">SUM(IF((Tabela_padrão__GM_CONTAS_PAGAR_ABERTOS[COD_CONTA]='Resumo Realizar'!$B112)*(Tabela_padrão__GM_CONTAS_PAGAR_ABERTOS[DATA_VCTO]&gt;='Resumo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2" s="108">
        <f t="array" ref="Y112">SUM(IF((Tabela_padrão__GM_CONTAS_PAGAR_ABERTOS[COD_CONTA]='Resumo Realizar'!$B112)*(Tabela_padrão__GM_CONTAS_PAGAR_ABERTOS[DATA_VCTO]&gt;='Resumo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2" s="108">
        <f t="array" ref="Z112">SUM(IF((Tabela_padrão__GM_CONTAS_PAGAR_ABERTOS[COD_CONTA]='Resumo Realizar'!$B112)*(Tabela_padrão__GM_CONTAS_PAGAR_ABERTOS[DATA_VCTO]&gt;='Resumo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2" s="108"/>
      <c r="AB112" s="108">
        <f t="array" ref="AB112">SUM(IF((Tabela_padrão__GM_CONTAS_PAGAR_ABERTOS[COD_CONTA]='Resumo Realizar'!$B112)*(Tabela_padrão__GM_CONTAS_PAGAR_ABERTOS[DATA_VCTO]&gt;='Resumo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2" s="108">
        <f t="array" ref="AC112">SUM(IF((Tabela_padrão__GM_CONTAS_PAGAR_ABERTOS[COD_CONTA]='Resumo Realizar'!$B112)*(Tabela_padrão__GM_CONTAS_PAGAR_ABERTOS[DATA_VCTO]&gt;='Resumo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2" s="108">
        <f t="array" ref="AD112">SUM(IF((Tabela_padrão__GM_CONTAS_PAGAR_ABERTOS[COD_CONTA]='Resumo Realizar'!$B112)*(Tabela_padrão__GM_CONTAS_PAGAR_ABERTOS[DATA_VCTO]&gt;='Resumo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2" s="108">
        <f t="array" ref="AE112">SUM(IF((Tabela_padrão__GM_CONTAS_PAGAR_ABERTOS[COD_CONTA]='Resumo Realizar'!$B112)*(Tabela_padrão__GM_CONTAS_PAGAR_ABERTOS[DATA_VCTO]&gt;='Resumo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2" s="108">
        <f t="array" ref="AF112">SUM(IF((Tabela_padrão__GM_CONTAS_PAGAR_ABERTOS[COD_CONTA]='Resumo Realizar'!$B112)*(Tabela_padrão__GM_CONTAS_PAGAR_ABERTOS[DATA_VCTO]&gt;='Resumo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2" s="108">
        <f t="array" ref="AG112">SUM(IF((Tabela_padrão__GM_CONTAS_PAGAR_ABERTOS[COD_CONTA]='Resumo Realizar'!$B112)*(Tabela_padrão__GM_CONTAS_PAGAR_ABERTOS[DATA_VCTO]&gt;='Resumo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3" spans="2:33" s="63" customFormat="1" collapsed="1" thickBot="1">
      <c r="B113" s="103">
        <v>13108</v>
      </c>
      <c r="C113" s="103" t="s">
        <v>45</v>
      </c>
      <c r="D113" s="104">
        <f t="shared" ref="D113:E113" si="50">SUM(D114:D137)</f>
        <v>0</v>
      </c>
      <c r="E113" s="104">
        <f t="shared" si="50"/>
        <v>0</v>
      </c>
      <c r="F113" s="105"/>
      <c r="G113" s="104">
        <f>SUM(G114:G137)</f>
        <v>0</v>
      </c>
      <c r="H113" s="104">
        <f t="shared" ref="H113:AG113" si="51">SUM(H114:H137)</f>
        <v>0</v>
      </c>
      <c r="I113" s="104">
        <f t="shared" si="51"/>
        <v>0</v>
      </c>
      <c r="J113" s="104">
        <f t="shared" si="51"/>
        <v>0</v>
      </c>
      <c r="K113" s="104">
        <f t="shared" si="51"/>
        <v>0</v>
      </c>
      <c r="L113" s="104">
        <f t="shared" si="51"/>
        <v>0</v>
      </c>
      <c r="M113" s="105"/>
      <c r="N113" s="104">
        <f t="shared" si="51"/>
        <v>0</v>
      </c>
      <c r="O113" s="104">
        <f t="shared" si="51"/>
        <v>0</v>
      </c>
      <c r="P113" s="104">
        <f t="shared" si="51"/>
        <v>0</v>
      </c>
      <c r="Q113" s="104">
        <f t="shared" si="51"/>
        <v>0</v>
      </c>
      <c r="R113" s="104">
        <f t="shared" si="51"/>
        <v>0</v>
      </c>
      <c r="S113" s="104">
        <f t="shared" si="51"/>
        <v>0</v>
      </c>
      <c r="T113" s="105"/>
      <c r="U113" s="104">
        <f t="shared" si="51"/>
        <v>0</v>
      </c>
      <c r="V113" s="104">
        <f t="shared" si="51"/>
        <v>0</v>
      </c>
      <c r="W113" s="104">
        <f t="shared" si="51"/>
        <v>0</v>
      </c>
      <c r="X113" s="104">
        <f t="shared" si="51"/>
        <v>0</v>
      </c>
      <c r="Y113" s="104">
        <f t="shared" si="51"/>
        <v>0</v>
      </c>
      <c r="Z113" s="104">
        <f t="shared" si="51"/>
        <v>0</v>
      </c>
      <c r="AA113" s="105"/>
      <c r="AB113" s="104">
        <f t="shared" si="51"/>
        <v>0</v>
      </c>
      <c r="AC113" s="104">
        <f t="shared" si="51"/>
        <v>0</v>
      </c>
      <c r="AD113" s="104">
        <f t="shared" si="51"/>
        <v>0</v>
      </c>
      <c r="AE113" s="104">
        <f t="shared" si="51"/>
        <v>0</v>
      </c>
      <c r="AF113" s="104">
        <f t="shared" si="51"/>
        <v>0</v>
      </c>
      <c r="AG113" s="104">
        <f t="shared" si="51"/>
        <v>0</v>
      </c>
    </row>
    <row r="114" spans="2:33" ht="15.75" hidden="1" customHeight="1" outlineLevel="1" thickBot="1">
      <c r="B114" s="112">
        <v>13108001</v>
      </c>
      <c r="C114" s="112" t="s">
        <v>204</v>
      </c>
      <c r="D114" s="107">
        <f t="shared" ref="D114:D137" si="52">G114+I114+K114+N114+P114+R114+U114+W114+Y114+AB114+AD114+AF114</f>
        <v>0</v>
      </c>
      <c r="E114" s="107">
        <f t="shared" ref="E114:E137" si="53">H114+J114+L114+O114+Q114+S114+V114+X114+Z114+AC114+AE114+AG114</f>
        <v>0</v>
      </c>
      <c r="F114" s="108"/>
      <c r="G114" s="108">
        <f t="array" ref="G114">SUM(IF((Tabela_padrão__GM_CONTAS_PAGAR_ABERTOS[COD_CONTA]='Resumo Realizar'!$B114)*(Tabela_padrão__GM_CONTAS_PAGAR_ABERTOS[DATA_VCTO]&gt;='Resumo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4" s="108">
        <f t="array" ref="H114">SUM(IF((Tabela_padrão__GM_CONTAS_PAGAR_ABERTOS[COD_CONTA]='Resumo Realizar'!$B114)*(Tabela_padrão__GM_CONTAS_PAGAR_ABERTOS[DATA_VCTO]&gt;='Resumo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4" s="108">
        <f t="array" ref="I114">SUM(IF((Tabela_padrão__GM_CONTAS_PAGAR_ABERTOS[COD_CONTA]='Resumo Realizar'!$B114)*(Tabela_padrão__GM_CONTAS_PAGAR_ABERTOS[DATA_VCTO]&gt;='Resumo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4" s="108">
        <f t="array" ref="J114">SUM(IF((Tabela_padrão__GM_CONTAS_PAGAR_ABERTOS[COD_CONTA]='Resumo Realizar'!$B114)*(Tabela_padrão__GM_CONTAS_PAGAR_ABERTOS[DATA_VCTO]&gt;='Resumo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4" s="108">
        <f t="array" ref="K114">SUM(IF((Tabela_padrão__GM_CONTAS_PAGAR_ABERTOS[COD_CONTA]='Resumo Realizar'!$B114)*(Tabela_padrão__GM_CONTAS_PAGAR_ABERTOS[DATA_VCTO]&gt;='Resumo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4" s="108">
        <f t="array" ref="L114">SUM(IF((Tabela_padrão__GM_CONTAS_PAGAR_ABERTOS[COD_CONTA]='Resumo Realizar'!$B114)*(Tabela_padrão__GM_CONTAS_PAGAR_ABERTOS[DATA_VCTO]&gt;='Resumo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4" s="108"/>
      <c r="N114" s="108">
        <f t="array" ref="N114">SUM(IF((Tabela_padrão__GM_CONTAS_PAGAR_ABERTOS[COD_CONTA]='Resumo Realizar'!$B114)*(Tabela_padrão__GM_CONTAS_PAGAR_ABERTOS[DATA_VCTO]&gt;='Resumo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4" s="108">
        <f t="array" ref="O114">SUM(IF((Tabela_padrão__GM_CONTAS_PAGAR_ABERTOS[COD_CONTA]='Resumo Realizar'!$B114)*(Tabela_padrão__GM_CONTAS_PAGAR_ABERTOS[DATA_VCTO]&gt;='Resumo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4" s="108">
        <f t="array" ref="P114">SUM(IF((Tabela_padrão__GM_CONTAS_PAGAR_ABERTOS[COD_CONTA]='Resumo Realizar'!$B114)*(Tabela_padrão__GM_CONTAS_PAGAR_ABERTOS[DATA_VCTO]&gt;='Resumo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4" s="108">
        <f t="array" ref="Q114">SUM(IF((Tabela_padrão__GM_CONTAS_PAGAR_ABERTOS[COD_CONTA]='Resumo Realizar'!$B114)*(Tabela_padrão__GM_CONTAS_PAGAR_ABERTOS[DATA_VCTO]&gt;='Resumo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4" s="108">
        <f t="array" ref="R114">SUM(IF((Tabela_padrão__GM_CONTAS_PAGAR_ABERTOS[COD_CONTA]='Resumo Realizar'!$B114)*(Tabela_padrão__GM_CONTAS_PAGAR_ABERTOS[DATA_VCTO]&gt;='Resumo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4" s="108">
        <f t="array" ref="S114">SUM(IF((Tabela_padrão__GM_CONTAS_PAGAR_ABERTOS[COD_CONTA]='Resumo Realizar'!$B114)*(Tabela_padrão__GM_CONTAS_PAGAR_ABERTOS[DATA_VCTO]&gt;='Resumo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4" s="108"/>
      <c r="U114" s="108">
        <f t="array" ref="U114">SUM(IF((Tabela_padrão__GM_CONTAS_PAGAR_ABERTOS[COD_CONTA]='Resumo Realizar'!$B114)*(Tabela_padrão__GM_CONTAS_PAGAR_ABERTOS[DATA_VCTO]&gt;='Resumo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4" s="108">
        <f t="array" ref="V114">SUM(IF((Tabela_padrão__GM_CONTAS_PAGAR_ABERTOS[COD_CONTA]='Resumo Realizar'!$B114)*(Tabela_padrão__GM_CONTAS_PAGAR_ABERTOS[DATA_VCTO]&gt;='Resumo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4" s="108">
        <f t="array" ref="W114">SUM(IF((Tabela_padrão__GM_CONTAS_PAGAR_ABERTOS[COD_CONTA]='Resumo Realizar'!$B114)*(Tabela_padrão__GM_CONTAS_PAGAR_ABERTOS[DATA_VCTO]&gt;='Resumo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4" s="108">
        <f t="array" ref="X114">SUM(IF((Tabela_padrão__GM_CONTAS_PAGAR_ABERTOS[COD_CONTA]='Resumo Realizar'!$B114)*(Tabela_padrão__GM_CONTAS_PAGAR_ABERTOS[DATA_VCTO]&gt;='Resumo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4" s="108">
        <f t="array" ref="Y114">SUM(IF((Tabela_padrão__GM_CONTAS_PAGAR_ABERTOS[COD_CONTA]='Resumo Realizar'!$B114)*(Tabela_padrão__GM_CONTAS_PAGAR_ABERTOS[DATA_VCTO]&gt;='Resumo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4" s="108">
        <f t="array" ref="Z114">SUM(IF((Tabela_padrão__GM_CONTAS_PAGAR_ABERTOS[COD_CONTA]='Resumo Realizar'!$B114)*(Tabela_padrão__GM_CONTAS_PAGAR_ABERTOS[DATA_VCTO]&gt;='Resumo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4" s="108"/>
      <c r="AB114" s="108">
        <f t="array" ref="AB114">SUM(IF((Tabela_padrão__GM_CONTAS_PAGAR_ABERTOS[COD_CONTA]='Resumo Realizar'!$B114)*(Tabela_padrão__GM_CONTAS_PAGAR_ABERTOS[DATA_VCTO]&gt;='Resumo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4" s="108">
        <f t="array" ref="AC114">SUM(IF((Tabela_padrão__GM_CONTAS_PAGAR_ABERTOS[COD_CONTA]='Resumo Realizar'!$B114)*(Tabela_padrão__GM_CONTAS_PAGAR_ABERTOS[DATA_VCTO]&gt;='Resumo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4" s="108">
        <f t="array" ref="AD114">SUM(IF((Tabela_padrão__GM_CONTAS_PAGAR_ABERTOS[COD_CONTA]='Resumo Realizar'!$B114)*(Tabela_padrão__GM_CONTAS_PAGAR_ABERTOS[DATA_VCTO]&gt;='Resumo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4" s="108">
        <f t="array" ref="AE114">SUM(IF((Tabela_padrão__GM_CONTAS_PAGAR_ABERTOS[COD_CONTA]='Resumo Realizar'!$B114)*(Tabela_padrão__GM_CONTAS_PAGAR_ABERTOS[DATA_VCTO]&gt;='Resumo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4" s="108">
        <f t="array" ref="AF114">SUM(IF((Tabela_padrão__GM_CONTAS_PAGAR_ABERTOS[COD_CONTA]='Resumo Realizar'!$B114)*(Tabela_padrão__GM_CONTAS_PAGAR_ABERTOS[DATA_VCTO]&gt;='Resumo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4" s="108">
        <f t="array" ref="AG114">SUM(IF((Tabela_padrão__GM_CONTAS_PAGAR_ABERTOS[COD_CONTA]='Resumo Realizar'!$B114)*(Tabela_padrão__GM_CONTAS_PAGAR_ABERTOS[DATA_VCTO]&gt;='Resumo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5" spans="2:33" hidden="1" outlineLevel="1" thickBot="1">
      <c r="B115" s="112">
        <v>13108002</v>
      </c>
      <c r="C115" s="112" t="s">
        <v>205</v>
      </c>
      <c r="D115" s="107">
        <f t="shared" si="52"/>
        <v>0</v>
      </c>
      <c r="E115" s="107">
        <f t="shared" si="53"/>
        <v>0</v>
      </c>
      <c r="F115" s="108"/>
      <c r="G115" s="108">
        <f t="array" ref="G115">SUM(IF((Tabela_padrão__GM_CONTAS_PAGAR_ABERTOS[COD_CONTA]='Resumo Realizar'!$B115)*(Tabela_padrão__GM_CONTAS_PAGAR_ABERTOS[DATA_VCTO]&gt;='Resumo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5" s="108">
        <f t="array" ref="H115">SUM(IF((Tabela_padrão__GM_CONTAS_PAGAR_ABERTOS[COD_CONTA]='Resumo Realizar'!$B115)*(Tabela_padrão__GM_CONTAS_PAGAR_ABERTOS[DATA_VCTO]&gt;='Resumo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5" s="108">
        <f t="array" ref="I115">SUM(IF((Tabela_padrão__GM_CONTAS_PAGAR_ABERTOS[COD_CONTA]='Resumo Realizar'!$B115)*(Tabela_padrão__GM_CONTAS_PAGAR_ABERTOS[DATA_VCTO]&gt;='Resumo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5" s="108">
        <f t="array" ref="J115">SUM(IF((Tabela_padrão__GM_CONTAS_PAGAR_ABERTOS[COD_CONTA]='Resumo Realizar'!$B115)*(Tabela_padrão__GM_CONTAS_PAGAR_ABERTOS[DATA_VCTO]&gt;='Resumo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5" s="108">
        <f t="array" ref="K115">SUM(IF((Tabela_padrão__GM_CONTAS_PAGAR_ABERTOS[COD_CONTA]='Resumo Realizar'!$B115)*(Tabela_padrão__GM_CONTAS_PAGAR_ABERTOS[DATA_VCTO]&gt;='Resumo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5" s="108">
        <f t="array" ref="L115">SUM(IF((Tabela_padrão__GM_CONTAS_PAGAR_ABERTOS[COD_CONTA]='Resumo Realizar'!$B115)*(Tabela_padrão__GM_CONTAS_PAGAR_ABERTOS[DATA_VCTO]&gt;='Resumo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5" s="108"/>
      <c r="N115" s="108">
        <f t="array" ref="N115">SUM(IF((Tabela_padrão__GM_CONTAS_PAGAR_ABERTOS[COD_CONTA]='Resumo Realizar'!$B115)*(Tabela_padrão__GM_CONTAS_PAGAR_ABERTOS[DATA_VCTO]&gt;='Resumo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5" s="108">
        <f t="array" ref="O115">SUM(IF((Tabela_padrão__GM_CONTAS_PAGAR_ABERTOS[COD_CONTA]='Resumo Realizar'!$B115)*(Tabela_padrão__GM_CONTAS_PAGAR_ABERTOS[DATA_VCTO]&gt;='Resumo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5" s="108">
        <f t="array" ref="P115">SUM(IF((Tabela_padrão__GM_CONTAS_PAGAR_ABERTOS[COD_CONTA]='Resumo Realizar'!$B115)*(Tabela_padrão__GM_CONTAS_PAGAR_ABERTOS[DATA_VCTO]&gt;='Resumo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5" s="108">
        <f t="array" ref="Q115">SUM(IF((Tabela_padrão__GM_CONTAS_PAGAR_ABERTOS[COD_CONTA]='Resumo Realizar'!$B115)*(Tabela_padrão__GM_CONTAS_PAGAR_ABERTOS[DATA_VCTO]&gt;='Resumo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5" s="108">
        <f t="array" ref="R115">SUM(IF((Tabela_padrão__GM_CONTAS_PAGAR_ABERTOS[COD_CONTA]='Resumo Realizar'!$B115)*(Tabela_padrão__GM_CONTAS_PAGAR_ABERTOS[DATA_VCTO]&gt;='Resumo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5" s="108">
        <f t="array" ref="S115">SUM(IF((Tabela_padrão__GM_CONTAS_PAGAR_ABERTOS[COD_CONTA]='Resumo Realizar'!$B115)*(Tabela_padrão__GM_CONTAS_PAGAR_ABERTOS[DATA_VCTO]&gt;='Resumo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5" s="108"/>
      <c r="U115" s="108">
        <f t="array" ref="U115">SUM(IF((Tabela_padrão__GM_CONTAS_PAGAR_ABERTOS[COD_CONTA]='Resumo Realizar'!$B115)*(Tabela_padrão__GM_CONTAS_PAGAR_ABERTOS[DATA_VCTO]&gt;='Resumo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5" s="108">
        <f t="array" ref="V115">SUM(IF((Tabela_padrão__GM_CONTAS_PAGAR_ABERTOS[COD_CONTA]='Resumo Realizar'!$B115)*(Tabela_padrão__GM_CONTAS_PAGAR_ABERTOS[DATA_VCTO]&gt;='Resumo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5" s="108">
        <f t="array" ref="W115">SUM(IF((Tabela_padrão__GM_CONTAS_PAGAR_ABERTOS[COD_CONTA]='Resumo Realizar'!$B115)*(Tabela_padrão__GM_CONTAS_PAGAR_ABERTOS[DATA_VCTO]&gt;='Resumo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5" s="108">
        <f t="array" ref="X115">SUM(IF((Tabela_padrão__GM_CONTAS_PAGAR_ABERTOS[COD_CONTA]='Resumo Realizar'!$B115)*(Tabela_padrão__GM_CONTAS_PAGAR_ABERTOS[DATA_VCTO]&gt;='Resumo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5" s="108">
        <f t="array" ref="Y115">SUM(IF((Tabela_padrão__GM_CONTAS_PAGAR_ABERTOS[COD_CONTA]='Resumo Realizar'!$B115)*(Tabela_padrão__GM_CONTAS_PAGAR_ABERTOS[DATA_VCTO]&gt;='Resumo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5" s="108">
        <f t="array" ref="Z115">SUM(IF((Tabela_padrão__GM_CONTAS_PAGAR_ABERTOS[COD_CONTA]='Resumo Realizar'!$B115)*(Tabela_padrão__GM_CONTAS_PAGAR_ABERTOS[DATA_VCTO]&gt;='Resumo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5" s="108"/>
      <c r="AB115" s="108">
        <f t="array" ref="AB115">SUM(IF((Tabela_padrão__GM_CONTAS_PAGAR_ABERTOS[COD_CONTA]='Resumo Realizar'!$B115)*(Tabela_padrão__GM_CONTAS_PAGAR_ABERTOS[DATA_VCTO]&gt;='Resumo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5" s="108">
        <f t="array" ref="AC115">SUM(IF((Tabela_padrão__GM_CONTAS_PAGAR_ABERTOS[COD_CONTA]='Resumo Realizar'!$B115)*(Tabela_padrão__GM_CONTAS_PAGAR_ABERTOS[DATA_VCTO]&gt;='Resumo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5" s="108">
        <f t="array" ref="AD115">SUM(IF((Tabela_padrão__GM_CONTAS_PAGAR_ABERTOS[COD_CONTA]='Resumo Realizar'!$B115)*(Tabela_padrão__GM_CONTAS_PAGAR_ABERTOS[DATA_VCTO]&gt;='Resumo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5" s="108">
        <f t="array" ref="AE115">SUM(IF((Tabela_padrão__GM_CONTAS_PAGAR_ABERTOS[COD_CONTA]='Resumo Realizar'!$B115)*(Tabela_padrão__GM_CONTAS_PAGAR_ABERTOS[DATA_VCTO]&gt;='Resumo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5" s="108">
        <f t="array" ref="AF115">SUM(IF((Tabela_padrão__GM_CONTAS_PAGAR_ABERTOS[COD_CONTA]='Resumo Realizar'!$B115)*(Tabela_padrão__GM_CONTAS_PAGAR_ABERTOS[DATA_VCTO]&gt;='Resumo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5" s="108">
        <f t="array" ref="AG115">SUM(IF((Tabela_padrão__GM_CONTAS_PAGAR_ABERTOS[COD_CONTA]='Resumo Realizar'!$B115)*(Tabela_padrão__GM_CONTAS_PAGAR_ABERTOS[DATA_VCTO]&gt;='Resumo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6" spans="2:33" hidden="1" outlineLevel="1" thickBot="1">
      <c r="B116" s="112">
        <v>13108003</v>
      </c>
      <c r="C116" s="112" t="s">
        <v>206</v>
      </c>
      <c r="D116" s="107">
        <f t="shared" si="52"/>
        <v>0</v>
      </c>
      <c r="E116" s="107">
        <f t="shared" si="53"/>
        <v>0</v>
      </c>
      <c r="F116" s="108"/>
      <c r="G116" s="108">
        <f t="array" ref="G116">SUM(IF((Tabela_padrão__GM_CONTAS_PAGAR_ABERTOS[COD_CONTA]='Resumo Realizar'!$B116)*(Tabela_padrão__GM_CONTAS_PAGAR_ABERTOS[DATA_VCTO]&gt;='Resumo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6" s="108">
        <f t="array" ref="H116">SUM(IF((Tabela_padrão__GM_CONTAS_PAGAR_ABERTOS[COD_CONTA]='Resumo Realizar'!$B116)*(Tabela_padrão__GM_CONTAS_PAGAR_ABERTOS[DATA_VCTO]&gt;='Resumo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6" s="108">
        <f t="array" ref="I116">SUM(IF((Tabela_padrão__GM_CONTAS_PAGAR_ABERTOS[COD_CONTA]='Resumo Realizar'!$B116)*(Tabela_padrão__GM_CONTAS_PAGAR_ABERTOS[DATA_VCTO]&gt;='Resumo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6" s="108">
        <f t="array" ref="J116">SUM(IF((Tabela_padrão__GM_CONTAS_PAGAR_ABERTOS[COD_CONTA]='Resumo Realizar'!$B116)*(Tabela_padrão__GM_CONTAS_PAGAR_ABERTOS[DATA_VCTO]&gt;='Resumo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6" s="108">
        <f t="array" ref="K116">SUM(IF((Tabela_padrão__GM_CONTAS_PAGAR_ABERTOS[COD_CONTA]='Resumo Realizar'!$B116)*(Tabela_padrão__GM_CONTAS_PAGAR_ABERTOS[DATA_VCTO]&gt;='Resumo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6" s="108">
        <f t="array" ref="L116">SUM(IF((Tabela_padrão__GM_CONTAS_PAGAR_ABERTOS[COD_CONTA]='Resumo Realizar'!$B116)*(Tabela_padrão__GM_CONTAS_PAGAR_ABERTOS[DATA_VCTO]&gt;='Resumo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6" s="108"/>
      <c r="N116" s="108">
        <f t="array" ref="N116">SUM(IF((Tabela_padrão__GM_CONTAS_PAGAR_ABERTOS[COD_CONTA]='Resumo Realizar'!$B116)*(Tabela_padrão__GM_CONTAS_PAGAR_ABERTOS[DATA_VCTO]&gt;='Resumo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6" s="108">
        <f t="array" ref="O116">SUM(IF((Tabela_padrão__GM_CONTAS_PAGAR_ABERTOS[COD_CONTA]='Resumo Realizar'!$B116)*(Tabela_padrão__GM_CONTAS_PAGAR_ABERTOS[DATA_VCTO]&gt;='Resumo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6" s="108">
        <f t="array" ref="P116">SUM(IF((Tabela_padrão__GM_CONTAS_PAGAR_ABERTOS[COD_CONTA]='Resumo Realizar'!$B116)*(Tabela_padrão__GM_CONTAS_PAGAR_ABERTOS[DATA_VCTO]&gt;='Resumo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6" s="108">
        <f t="array" ref="Q116">SUM(IF((Tabela_padrão__GM_CONTAS_PAGAR_ABERTOS[COD_CONTA]='Resumo Realizar'!$B116)*(Tabela_padrão__GM_CONTAS_PAGAR_ABERTOS[DATA_VCTO]&gt;='Resumo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6" s="108">
        <f t="array" ref="R116">SUM(IF((Tabela_padrão__GM_CONTAS_PAGAR_ABERTOS[COD_CONTA]='Resumo Realizar'!$B116)*(Tabela_padrão__GM_CONTAS_PAGAR_ABERTOS[DATA_VCTO]&gt;='Resumo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6" s="108">
        <f t="array" ref="S116">SUM(IF((Tabela_padrão__GM_CONTAS_PAGAR_ABERTOS[COD_CONTA]='Resumo Realizar'!$B116)*(Tabela_padrão__GM_CONTAS_PAGAR_ABERTOS[DATA_VCTO]&gt;='Resumo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6" s="108"/>
      <c r="U116" s="108">
        <f t="array" ref="U116">SUM(IF((Tabela_padrão__GM_CONTAS_PAGAR_ABERTOS[COD_CONTA]='Resumo Realizar'!$B116)*(Tabela_padrão__GM_CONTAS_PAGAR_ABERTOS[DATA_VCTO]&gt;='Resumo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6" s="108">
        <f t="array" ref="V116">SUM(IF((Tabela_padrão__GM_CONTAS_PAGAR_ABERTOS[COD_CONTA]='Resumo Realizar'!$B116)*(Tabela_padrão__GM_CONTAS_PAGAR_ABERTOS[DATA_VCTO]&gt;='Resumo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6" s="108">
        <f t="array" ref="W116">SUM(IF((Tabela_padrão__GM_CONTAS_PAGAR_ABERTOS[COD_CONTA]='Resumo Realizar'!$B116)*(Tabela_padrão__GM_CONTAS_PAGAR_ABERTOS[DATA_VCTO]&gt;='Resumo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6" s="108">
        <f t="array" ref="X116">SUM(IF((Tabela_padrão__GM_CONTAS_PAGAR_ABERTOS[COD_CONTA]='Resumo Realizar'!$B116)*(Tabela_padrão__GM_CONTAS_PAGAR_ABERTOS[DATA_VCTO]&gt;='Resumo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6" s="108">
        <f t="array" ref="Y116">SUM(IF((Tabela_padrão__GM_CONTAS_PAGAR_ABERTOS[COD_CONTA]='Resumo Realizar'!$B116)*(Tabela_padrão__GM_CONTAS_PAGAR_ABERTOS[DATA_VCTO]&gt;='Resumo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6" s="108">
        <f t="array" ref="Z116">SUM(IF((Tabela_padrão__GM_CONTAS_PAGAR_ABERTOS[COD_CONTA]='Resumo Realizar'!$B116)*(Tabela_padrão__GM_CONTAS_PAGAR_ABERTOS[DATA_VCTO]&gt;='Resumo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6" s="108"/>
      <c r="AB116" s="108">
        <f t="array" ref="AB116">SUM(IF((Tabela_padrão__GM_CONTAS_PAGAR_ABERTOS[COD_CONTA]='Resumo Realizar'!$B116)*(Tabela_padrão__GM_CONTAS_PAGAR_ABERTOS[DATA_VCTO]&gt;='Resumo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6" s="108">
        <f t="array" ref="AC116">SUM(IF((Tabela_padrão__GM_CONTAS_PAGAR_ABERTOS[COD_CONTA]='Resumo Realizar'!$B116)*(Tabela_padrão__GM_CONTAS_PAGAR_ABERTOS[DATA_VCTO]&gt;='Resumo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6" s="108">
        <f t="array" ref="AD116">SUM(IF((Tabela_padrão__GM_CONTAS_PAGAR_ABERTOS[COD_CONTA]='Resumo Realizar'!$B116)*(Tabela_padrão__GM_CONTAS_PAGAR_ABERTOS[DATA_VCTO]&gt;='Resumo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6" s="108">
        <f t="array" ref="AE116">SUM(IF((Tabela_padrão__GM_CONTAS_PAGAR_ABERTOS[COD_CONTA]='Resumo Realizar'!$B116)*(Tabela_padrão__GM_CONTAS_PAGAR_ABERTOS[DATA_VCTO]&gt;='Resumo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6" s="108">
        <f t="array" ref="AF116">SUM(IF((Tabela_padrão__GM_CONTAS_PAGAR_ABERTOS[COD_CONTA]='Resumo Realizar'!$B116)*(Tabela_padrão__GM_CONTAS_PAGAR_ABERTOS[DATA_VCTO]&gt;='Resumo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6" s="108">
        <f t="array" ref="AG116">SUM(IF((Tabela_padrão__GM_CONTAS_PAGAR_ABERTOS[COD_CONTA]='Resumo Realizar'!$B116)*(Tabela_padrão__GM_CONTAS_PAGAR_ABERTOS[DATA_VCTO]&gt;='Resumo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7" spans="2:33" hidden="1" outlineLevel="1" thickBot="1">
      <c r="B117" s="112">
        <v>13108004</v>
      </c>
      <c r="C117" s="112" t="s">
        <v>207</v>
      </c>
      <c r="D117" s="107">
        <f t="shared" si="52"/>
        <v>0</v>
      </c>
      <c r="E117" s="107">
        <f t="shared" si="53"/>
        <v>0</v>
      </c>
      <c r="F117" s="108"/>
      <c r="G117" s="108">
        <f t="array" ref="G117">SUM(IF((Tabela_padrão__GM_CONTAS_PAGAR_ABERTOS[COD_CONTA]='Resumo Realizar'!$B117)*(Tabela_padrão__GM_CONTAS_PAGAR_ABERTOS[DATA_VCTO]&gt;='Resumo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7" s="108">
        <f t="array" ref="H117">SUM(IF((Tabela_padrão__GM_CONTAS_PAGAR_ABERTOS[COD_CONTA]='Resumo Realizar'!$B117)*(Tabela_padrão__GM_CONTAS_PAGAR_ABERTOS[DATA_VCTO]&gt;='Resumo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7" s="108">
        <f t="array" ref="I117">SUM(IF((Tabela_padrão__GM_CONTAS_PAGAR_ABERTOS[COD_CONTA]='Resumo Realizar'!$B117)*(Tabela_padrão__GM_CONTAS_PAGAR_ABERTOS[DATA_VCTO]&gt;='Resumo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7" s="108">
        <f t="array" ref="J117">SUM(IF((Tabela_padrão__GM_CONTAS_PAGAR_ABERTOS[COD_CONTA]='Resumo Realizar'!$B117)*(Tabela_padrão__GM_CONTAS_PAGAR_ABERTOS[DATA_VCTO]&gt;='Resumo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7" s="108">
        <f t="array" ref="K117">SUM(IF((Tabela_padrão__GM_CONTAS_PAGAR_ABERTOS[COD_CONTA]='Resumo Realizar'!$B117)*(Tabela_padrão__GM_CONTAS_PAGAR_ABERTOS[DATA_VCTO]&gt;='Resumo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7" s="108">
        <f t="array" ref="L117">SUM(IF((Tabela_padrão__GM_CONTAS_PAGAR_ABERTOS[COD_CONTA]='Resumo Realizar'!$B117)*(Tabela_padrão__GM_CONTAS_PAGAR_ABERTOS[DATA_VCTO]&gt;='Resumo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7" s="108"/>
      <c r="N117" s="108">
        <f t="array" ref="N117">SUM(IF((Tabela_padrão__GM_CONTAS_PAGAR_ABERTOS[COD_CONTA]='Resumo Realizar'!$B117)*(Tabela_padrão__GM_CONTAS_PAGAR_ABERTOS[DATA_VCTO]&gt;='Resumo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7" s="108">
        <f t="array" ref="O117">SUM(IF((Tabela_padrão__GM_CONTAS_PAGAR_ABERTOS[COD_CONTA]='Resumo Realizar'!$B117)*(Tabela_padrão__GM_CONTAS_PAGAR_ABERTOS[DATA_VCTO]&gt;='Resumo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7" s="108">
        <f t="array" ref="P117">SUM(IF((Tabela_padrão__GM_CONTAS_PAGAR_ABERTOS[COD_CONTA]='Resumo Realizar'!$B117)*(Tabela_padrão__GM_CONTAS_PAGAR_ABERTOS[DATA_VCTO]&gt;='Resumo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7" s="108">
        <f t="array" ref="Q117">SUM(IF((Tabela_padrão__GM_CONTAS_PAGAR_ABERTOS[COD_CONTA]='Resumo Realizar'!$B117)*(Tabela_padrão__GM_CONTAS_PAGAR_ABERTOS[DATA_VCTO]&gt;='Resumo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7" s="108">
        <f t="array" ref="R117">SUM(IF((Tabela_padrão__GM_CONTAS_PAGAR_ABERTOS[COD_CONTA]='Resumo Realizar'!$B117)*(Tabela_padrão__GM_CONTAS_PAGAR_ABERTOS[DATA_VCTO]&gt;='Resumo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7" s="108">
        <f t="array" ref="S117">SUM(IF((Tabela_padrão__GM_CONTAS_PAGAR_ABERTOS[COD_CONTA]='Resumo Realizar'!$B117)*(Tabela_padrão__GM_CONTAS_PAGAR_ABERTOS[DATA_VCTO]&gt;='Resumo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7" s="108"/>
      <c r="U117" s="108">
        <f t="array" ref="U117">SUM(IF((Tabela_padrão__GM_CONTAS_PAGAR_ABERTOS[COD_CONTA]='Resumo Realizar'!$B117)*(Tabela_padrão__GM_CONTAS_PAGAR_ABERTOS[DATA_VCTO]&gt;='Resumo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7" s="108">
        <f t="array" ref="V117">SUM(IF((Tabela_padrão__GM_CONTAS_PAGAR_ABERTOS[COD_CONTA]='Resumo Realizar'!$B117)*(Tabela_padrão__GM_CONTAS_PAGAR_ABERTOS[DATA_VCTO]&gt;='Resumo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7" s="108">
        <f t="array" ref="W117">SUM(IF((Tabela_padrão__GM_CONTAS_PAGAR_ABERTOS[COD_CONTA]='Resumo Realizar'!$B117)*(Tabela_padrão__GM_CONTAS_PAGAR_ABERTOS[DATA_VCTO]&gt;='Resumo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7" s="108">
        <f t="array" ref="X117">SUM(IF((Tabela_padrão__GM_CONTAS_PAGAR_ABERTOS[COD_CONTA]='Resumo Realizar'!$B117)*(Tabela_padrão__GM_CONTAS_PAGAR_ABERTOS[DATA_VCTO]&gt;='Resumo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7" s="108">
        <f t="array" ref="Y117">SUM(IF((Tabela_padrão__GM_CONTAS_PAGAR_ABERTOS[COD_CONTA]='Resumo Realizar'!$B117)*(Tabela_padrão__GM_CONTAS_PAGAR_ABERTOS[DATA_VCTO]&gt;='Resumo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7" s="108">
        <f t="array" ref="Z117">SUM(IF((Tabela_padrão__GM_CONTAS_PAGAR_ABERTOS[COD_CONTA]='Resumo Realizar'!$B117)*(Tabela_padrão__GM_CONTAS_PAGAR_ABERTOS[DATA_VCTO]&gt;='Resumo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7" s="108"/>
      <c r="AB117" s="108">
        <f t="array" ref="AB117">SUM(IF((Tabela_padrão__GM_CONTAS_PAGAR_ABERTOS[COD_CONTA]='Resumo Realizar'!$B117)*(Tabela_padrão__GM_CONTAS_PAGAR_ABERTOS[DATA_VCTO]&gt;='Resumo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7" s="108">
        <f t="array" ref="AC117">SUM(IF((Tabela_padrão__GM_CONTAS_PAGAR_ABERTOS[COD_CONTA]='Resumo Realizar'!$B117)*(Tabela_padrão__GM_CONTAS_PAGAR_ABERTOS[DATA_VCTO]&gt;='Resumo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7" s="108">
        <f t="array" ref="AD117">SUM(IF((Tabela_padrão__GM_CONTAS_PAGAR_ABERTOS[COD_CONTA]='Resumo Realizar'!$B117)*(Tabela_padrão__GM_CONTAS_PAGAR_ABERTOS[DATA_VCTO]&gt;='Resumo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7" s="108">
        <f t="array" ref="AE117">SUM(IF((Tabela_padrão__GM_CONTAS_PAGAR_ABERTOS[COD_CONTA]='Resumo Realizar'!$B117)*(Tabela_padrão__GM_CONTAS_PAGAR_ABERTOS[DATA_VCTO]&gt;='Resumo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7" s="108">
        <f t="array" ref="AF117">SUM(IF((Tabela_padrão__GM_CONTAS_PAGAR_ABERTOS[COD_CONTA]='Resumo Realizar'!$B117)*(Tabela_padrão__GM_CONTAS_PAGAR_ABERTOS[DATA_VCTO]&gt;='Resumo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7" s="108">
        <f t="array" ref="AG117">SUM(IF((Tabela_padrão__GM_CONTAS_PAGAR_ABERTOS[COD_CONTA]='Resumo Realizar'!$B117)*(Tabela_padrão__GM_CONTAS_PAGAR_ABERTOS[DATA_VCTO]&gt;='Resumo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8" spans="2:33" hidden="1" outlineLevel="1" thickBot="1">
      <c r="B118" s="112">
        <v>13108005</v>
      </c>
      <c r="C118" s="112" t="s">
        <v>208</v>
      </c>
      <c r="D118" s="107">
        <f t="shared" si="52"/>
        <v>0</v>
      </c>
      <c r="E118" s="107">
        <f t="shared" si="53"/>
        <v>0</v>
      </c>
      <c r="F118" s="108"/>
      <c r="G118" s="108">
        <f t="array" ref="G118">SUM(IF((Tabela_padrão__GM_CONTAS_PAGAR_ABERTOS[COD_CONTA]='Resumo Realizar'!$B118)*(Tabela_padrão__GM_CONTAS_PAGAR_ABERTOS[DATA_VCTO]&gt;='Resumo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8" s="108">
        <f t="array" ref="H118">SUM(IF((Tabela_padrão__GM_CONTAS_PAGAR_ABERTOS[COD_CONTA]='Resumo Realizar'!$B118)*(Tabela_padrão__GM_CONTAS_PAGAR_ABERTOS[DATA_VCTO]&gt;='Resumo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8" s="108">
        <f t="array" ref="I118">SUM(IF((Tabela_padrão__GM_CONTAS_PAGAR_ABERTOS[COD_CONTA]='Resumo Realizar'!$B118)*(Tabela_padrão__GM_CONTAS_PAGAR_ABERTOS[DATA_VCTO]&gt;='Resumo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8" s="108">
        <f t="array" ref="J118">SUM(IF((Tabela_padrão__GM_CONTAS_PAGAR_ABERTOS[COD_CONTA]='Resumo Realizar'!$B118)*(Tabela_padrão__GM_CONTAS_PAGAR_ABERTOS[DATA_VCTO]&gt;='Resumo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8" s="108">
        <f t="array" ref="K118">SUM(IF((Tabela_padrão__GM_CONTAS_PAGAR_ABERTOS[COD_CONTA]='Resumo Realizar'!$B118)*(Tabela_padrão__GM_CONTAS_PAGAR_ABERTOS[DATA_VCTO]&gt;='Resumo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8" s="108">
        <f t="array" ref="L118">SUM(IF((Tabela_padrão__GM_CONTAS_PAGAR_ABERTOS[COD_CONTA]='Resumo Realizar'!$B118)*(Tabela_padrão__GM_CONTAS_PAGAR_ABERTOS[DATA_VCTO]&gt;='Resumo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8" s="108"/>
      <c r="N118" s="108">
        <f t="array" ref="N118">SUM(IF((Tabela_padrão__GM_CONTAS_PAGAR_ABERTOS[COD_CONTA]='Resumo Realizar'!$B118)*(Tabela_padrão__GM_CONTAS_PAGAR_ABERTOS[DATA_VCTO]&gt;='Resumo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8" s="108">
        <f t="array" ref="O118">SUM(IF((Tabela_padrão__GM_CONTAS_PAGAR_ABERTOS[COD_CONTA]='Resumo Realizar'!$B118)*(Tabela_padrão__GM_CONTAS_PAGAR_ABERTOS[DATA_VCTO]&gt;='Resumo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8" s="108">
        <f t="array" ref="P118">SUM(IF((Tabela_padrão__GM_CONTAS_PAGAR_ABERTOS[COD_CONTA]='Resumo Realizar'!$B118)*(Tabela_padrão__GM_CONTAS_PAGAR_ABERTOS[DATA_VCTO]&gt;='Resumo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8" s="108">
        <f t="array" ref="Q118">SUM(IF((Tabela_padrão__GM_CONTAS_PAGAR_ABERTOS[COD_CONTA]='Resumo Realizar'!$B118)*(Tabela_padrão__GM_CONTAS_PAGAR_ABERTOS[DATA_VCTO]&gt;='Resumo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8" s="108">
        <f t="array" ref="R118">SUM(IF((Tabela_padrão__GM_CONTAS_PAGAR_ABERTOS[COD_CONTA]='Resumo Realizar'!$B118)*(Tabela_padrão__GM_CONTAS_PAGAR_ABERTOS[DATA_VCTO]&gt;='Resumo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8" s="108">
        <f t="array" ref="S118">SUM(IF((Tabela_padrão__GM_CONTAS_PAGAR_ABERTOS[COD_CONTA]='Resumo Realizar'!$B118)*(Tabela_padrão__GM_CONTAS_PAGAR_ABERTOS[DATA_VCTO]&gt;='Resumo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8" s="108"/>
      <c r="U118" s="108">
        <f t="array" ref="U118">SUM(IF((Tabela_padrão__GM_CONTAS_PAGAR_ABERTOS[COD_CONTA]='Resumo Realizar'!$B118)*(Tabela_padrão__GM_CONTAS_PAGAR_ABERTOS[DATA_VCTO]&gt;='Resumo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8" s="108">
        <f t="array" ref="V118">SUM(IF((Tabela_padrão__GM_CONTAS_PAGAR_ABERTOS[COD_CONTA]='Resumo Realizar'!$B118)*(Tabela_padrão__GM_CONTAS_PAGAR_ABERTOS[DATA_VCTO]&gt;='Resumo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8" s="108">
        <f t="array" ref="W118">SUM(IF((Tabela_padrão__GM_CONTAS_PAGAR_ABERTOS[COD_CONTA]='Resumo Realizar'!$B118)*(Tabela_padrão__GM_CONTAS_PAGAR_ABERTOS[DATA_VCTO]&gt;='Resumo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8" s="108">
        <f t="array" ref="X118">SUM(IF((Tabela_padrão__GM_CONTAS_PAGAR_ABERTOS[COD_CONTA]='Resumo Realizar'!$B118)*(Tabela_padrão__GM_CONTAS_PAGAR_ABERTOS[DATA_VCTO]&gt;='Resumo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8" s="108">
        <f t="array" ref="Y118">SUM(IF((Tabela_padrão__GM_CONTAS_PAGAR_ABERTOS[COD_CONTA]='Resumo Realizar'!$B118)*(Tabela_padrão__GM_CONTAS_PAGAR_ABERTOS[DATA_VCTO]&gt;='Resumo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8" s="108">
        <f t="array" ref="Z118">SUM(IF((Tabela_padrão__GM_CONTAS_PAGAR_ABERTOS[COD_CONTA]='Resumo Realizar'!$B118)*(Tabela_padrão__GM_CONTAS_PAGAR_ABERTOS[DATA_VCTO]&gt;='Resumo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8" s="108"/>
      <c r="AB118" s="108">
        <f t="array" ref="AB118">SUM(IF((Tabela_padrão__GM_CONTAS_PAGAR_ABERTOS[COD_CONTA]='Resumo Realizar'!$B118)*(Tabela_padrão__GM_CONTAS_PAGAR_ABERTOS[DATA_VCTO]&gt;='Resumo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8" s="108">
        <f t="array" ref="AC118">SUM(IF((Tabela_padrão__GM_CONTAS_PAGAR_ABERTOS[COD_CONTA]='Resumo Realizar'!$B118)*(Tabela_padrão__GM_CONTAS_PAGAR_ABERTOS[DATA_VCTO]&gt;='Resumo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8" s="108">
        <f t="array" ref="AD118">SUM(IF((Tabela_padrão__GM_CONTAS_PAGAR_ABERTOS[COD_CONTA]='Resumo Realizar'!$B118)*(Tabela_padrão__GM_CONTAS_PAGAR_ABERTOS[DATA_VCTO]&gt;='Resumo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8" s="108">
        <f t="array" ref="AE118">SUM(IF((Tabela_padrão__GM_CONTAS_PAGAR_ABERTOS[COD_CONTA]='Resumo Realizar'!$B118)*(Tabela_padrão__GM_CONTAS_PAGAR_ABERTOS[DATA_VCTO]&gt;='Resumo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8" s="108">
        <f t="array" ref="AF118">SUM(IF((Tabela_padrão__GM_CONTAS_PAGAR_ABERTOS[COD_CONTA]='Resumo Realizar'!$B118)*(Tabela_padrão__GM_CONTAS_PAGAR_ABERTOS[DATA_VCTO]&gt;='Resumo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8" s="108">
        <f t="array" ref="AG118">SUM(IF((Tabela_padrão__GM_CONTAS_PAGAR_ABERTOS[COD_CONTA]='Resumo Realizar'!$B118)*(Tabela_padrão__GM_CONTAS_PAGAR_ABERTOS[DATA_VCTO]&gt;='Resumo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19" spans="2:33" hidden="1" outlineLevel="1" thickBot="1">
      <c r="B119" s="112">
        <v>13108006</v>
      </c>
      <c r="C119" s="112" t="s">
        <v>209</v>
      </c>
      <c r="D119" s="107">
        <f t="shared" si="52"/>
        <v>0</v>
      </c>
      <c r="E119" s="107">
        <f t="shared" si="53"/>
        <v>0</v>
      </c>
      <c r="F119" s="108"/>
      <c r="G119" s="108">
        <f t="array" ref="G119">SUM(IF((Tabela_padrão__GM_CONTAS_PAGAR_ABERTOS[COD_CONTA]='Resumo Realizar'!$B119)*(Tabela_padrão__GM_CONTAS_PAGAR_ABERTOS[DATA_VCTO]&gt;='Resumo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19" s="108">
        <f t="array" ref="H119">SUM(IF((Tabela_padrão__GM_CONTAS_PAGAR_ABERTOS[COD_CONTA]='Resumo Realizar'!$B119)*(Tabela_padrão__GM_CONTAS_PAGAR_ABERTOS[DATA_VCTO]&gt;='Resumo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19" s="108">
        <f t="array" ref="I119">SUM(IF((Tabela_padrão__GM_CONTAS_PAGAR_ABERTOS[COD_CONTA]='Resumo Realizar'!$B119)*(Tabela_padrão__GM_CONTAS_PAGAR_ABERTOS[DATA_VCTO]&gt;='Resumo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19" s="108">
        <f t="array" ref="J119">SUM(IF((Tabela_padrão__GM_CONTAS_PAGAR_ABERTOS[COD_CONTA]='Resumo Realizar'!$B119)*(Tabela_padrão__GM_CONTAS_PAGAR_ABERTOS[DATA_VCTO]&gt;='Resumo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19" s="108">
        <f t="array" ref="K119">SUM(IF((Tabela_padrão__GM_CONTAS_PAGAR_ABERTOS[COD_CONTA]='Resumo Realizar'!$B119)*(Tabela_padrão__GM_CONTAS_PAGAR_ABERTOS[DATA_VCTO]&gt;='Resumo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19" s="108">
        <f t="array" ref="L119">SUM(IF((Tabela_padrão__GM_CONTAS_PAGAR_ABERTOS[COD_CONTA]='Resumo Realizar'!$B119)*(Tabela_padrão__GM_CONTAS_PAGAR_ABERTOS[DATA_VCTO]&gt;='Resumo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19" s="108"/>
      <c r="N119" s="108">
        <f t="array" ref="N119">SUM(IF((Tabela_padrão__GM_CONTAS_PAGAR_ABERTOS[COD_CONTA]='Resumo Realizar'!$B119)*(Tabela_padrão__GM_CONTAS_PAGAR_ABERTOS[DATA_VCTO]&gt;='Resumo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19" s="108">
        <f t="array" ref="O119">SUM(IF((Tabela_padrão__GM_CONTAS_PAGAR_ABERTOS[COD_CONTA]='Resumo Realizar'!$B119)*(Tabela_padrão__GM_CONTAS_PAGAR_ABERTOS[DATA_VCTO]&gt;='Resumo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19" s="108">
        <f t="array" ref="P119">SUM(IF((Tabela_padrão__GM_CONTAS_PAGAR_ABERTOS[COD_CONTA]='Resumo Realizar'!$B119)*(Tabela_padrão__GM_CONTAS_PAGAR_ABERTOS[DATA_VCTO]&gt;='Resumo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19" s="108">
        <f t="array" ref="Q119">SUM(IF((Tabela_padrão__GM_CONTAS_PAGAR_ABERTOS[COD_CONTA]='Resumo Realizar'!$B119)*(Tabela_padrão__GM_CONTAS_PAGAR_ABERTOS[DATA_VCTO]&gt;='Resumo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19" s="108">
        <f t="array" ref="R119">SUM(IF((Tabela_padrão__GM_CONTAS_PAGAR_ABERTOS[COD_CONTA]='Resumo Realizar'!$B119)*(Tabela_padrão__GM_CONTAS_PAGAR_ABERTOS[DATA_VCTO]&gt;='Resumo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19" s="108">
        <f t="array" ref="S119">SUM(IF((Tabela_padrão__GM_CONTAS_PAGAR_ABERTOS[COD_CONTA]='Resumo Realizar'!$B119)*(Tabela_padrão__GM_CONTAS_PAGAR_ABERTOS[DATA_VCTO]&gt;='Resumo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19" s="108"/>
      <c r="U119" s="108">
        <f t="array" ref="U119">SUM(IF((Tabela_padrão__GM_CONTAS_PAGAR_ABERTOS[COD_CONTA]='Resumo Realizar'!$B119)*(Tabela_padrão__GM_CONTAS_PAGAR_ABERTOS[DATA_VCTO]&gt;='Resumo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19" s="108">
        <f t="array" ref="V119">SUM(IF((Tabela_padrão__GM_CONTAS_PAGAR_ABERTOS[COD_CONTA]='Resumo Realizar'!$B119)*(Tabela_padrão__GM_CONTAS_PAGAR_ABERTOS[DATA_VCTO]&gt;='Resumo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19" s="108">
        <f t="array" ref="W119">SUM(IF((Tabela_padrão__GM_CONTAS_PAGAR_ABERTOS[COD_CONTA]='Resumo Realizar'!$B119)*(Tabela_padrão__GM_CONTAS_PAGAR_ABERTOS[DATA_VCTO]&gt;='Resumo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19" s="108">
        <f t="array" ref="X119">SUM(IF((Tabela_padrão__GM_CONTAS_PAGAR_ABERTOS[COD_CONTA]='Resumo Realizar'!$B119)*(Tabela_padrão__GM_CONTAS_PAGAR_ABERTOS[DATA_VCTO]&gt;='Resumo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19" s="108">
        <f t="array" ref="Y119">SUM(IF((Tabela_padrão__GM_CONTAS_PAGAR_ABERTOS[COD_CONTA]='Resumo Realizar'!$B119)*(Tabela_padrão__GM_CONTAS_PAGAR_ABERTOS[DATA_VCTO]&gt;='Resumo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19" s="108">
        <f t="array" ref="Z119">SUM(IF((Tabela_padrão__GM_CONTAS_PAGAR_ABERTOS[COD_CONTA]='Resumo Realizar'!$B119)*(Tabela_padrão__GM_CONTAS_PAGAR_ABERTOS[DATA_VCTO]&gt;='Resumo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19" s="108"/>
      <c r="AB119" s="108">
        <f t="array" ref="AB119">SUM(IF((Tabela_padrão__GM_CONTAS_PAGAR_ABERTOS[COD_CONTA]='Resumo Realizar'!$B119)*(Tabela_padrão__GM_CONTAS_PAGAR_ABERTOS[DATA_VCTO]&gt;='Resumo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19" s="108">
        <f t="array" ref="AC119">SUM(IF((Tabela_padrão__GM_CONTAS_PAGAR_ABERTOS[COD_CONTA]='Resumo Realizar'!$B119)*(Tabela_padrão__GM_CONTAS_PAGAR_ABERTOS[DATA_VCTO]&gt;='Resumo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19" s="108">
        <f t="array" ref="AD119">SUM(IF((Tabela_padrão__GM_CONTAS_PAGAR_ABERTOS[COD_CONTA]='Resumo Realizar'!$B119)*(Tabela_padrão__GM_CONTAS_PAGAR_ABERTOS[DATA_VCTO]&gt;='Resumo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19" s="108">
        <f t="array" ref="AE119">SUM(IF((Tabela_padrão__GM_CONTAS_PAGAR_ABERTOS[COD_CONTA]='Resumo Realizar'!$B119)*(Tabela_padrão__GM_CONTAS_PAGAR_ABERTOS[DATA_VCTO]&gt;='Resumo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19" s="108">
        <f t="array" ref="AF119">SUM(IF((Tabela_padrão__GM_CONTAS_PAGAR_ABERTOS[COD_CONTA]='Resumo Realizar'!$B119)*(Tabela_padrão__GM_CONTAS_PAGAR_ABERTOS[DATA_VCTO]&gt;='Resumo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19" s="108">
        <f t="array" ref="AG119">SUM(IF((Tabela_padrão__GM_CONTAS_PAGAR_ABERTOS[COD_CONTA]='Resumo Realizar'!$B119)*(Tabela_padrão__GM_CONTAS_PAGAR_ABERTOS[DATA_VCTO]&gt;='Resumo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0" spans="2:33" hidden="1" outlineLevel="1" thickBot="1">
      <c r="B120" s="112">
        <v>13108007</v>
      </c>
      <c r="C120" s="112" t="s">
        <v>210</v>
      </c>
      <c r="D120" s="107">
        <f t="shared" si="52"/>
        <v>0</v>
      </c>
      <c r="E120" s="107">
        <f t="shared" si="53"/>
        <v>0</v>
      </c>
      <c r="F120" s="108"/>
      <c r="G120" s="108">
        <f t="array" ref="G120">SUM(IF((Tabela_padrão__GM_CONTAS_PAGAR_ABERTOS[COD_CONTA]='Resumo Realizar'!$B120)*(Tabela_padrão__GM_CONTAS_PAGAR_ABERTOS[DATA_VCTO]&gt;='Resumo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0" s="108">
        <f t="array" ref="H120">SUM(IF((Tabela_padrão__GM_CONTAS_PAGAR_ABERTOS[COD_CONTA]='Resumo Realizar'!$B120)*(Tabela_padrão__GM_CONTAS_PAGAR_ABERTOS[DATA_VCTO]&gt;='Resumo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0" s="108">
        <f t="array" ref="I120">SUM(IF((Tabela_padrão__GM_CONTAS_PAGAR_ABERTOS[COD_CONTA]='Resumo Realizar'!$B120)*(Tabela_padrão__GM_CONTAS_PAGAR_ABERTOS[DATA_VCTO]&gt;='Resumo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0" s="108">
        <f t="array" ref="J120">SUM(IF((Tabela_padrão__GM_CONTAS_PAGAR_ABERTOS[COD_CONTA]='Resumo Realizar'!$B120)*(Tabela_padrão__GM_CONTAS_PAGAR_ABERTOS[DATA_VCTO]&gt;='Resumo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0" s="108">
        <f t="array" ref="K120">SUM(IF((Tabela_padrão__GM_CONTAS_PAGAR_ABERTOS[COD_CONTA]='Resumo Realizar'!$B120)*(Tabela_padrão__GM_CONTAS_PAGAR_ABERTOS[DATA_VCTO]&gt;='Resumo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0" s="108">
        <f t="array" ref="L120">SUM(IF((Tabela_padrão__GM_CONTAS_PAGAR_ABERTOS[COD_CONTA]='Resumo Realizar'!$B120)*(Tabela_padrão__GM_CONTAS_PAGAR_ABERTOS[DATA_VCTO]&gt;='Resumo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0" s="108"/>
      <c r="N120" s="108">
        <f t="array" ref="N120">SUM(IF((Tabela_padrão__GM_CONTAS_PAGAR_ABERTOS[COD_CONTA]='Resumo Realizar'!$B120)*(Tabela_padrão__GM_CONTAS_PAGAR_ABERTOS[DATA_VCTO]&gt;='Resumo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0" s="108">
        <f t="array" ref="O120">SUM(IF((Tabela_padrão__GM_CONTAS_PAGAR_ABERTOS[COD_CONTA]='Resumo Realizar'!$B120)*(Tabela_padrão__GM_CONTAS_PAGAR_ABERTOS[DATA_VCTO]&gt;='Resumo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0" s="108">
        <f t="array" ref="P120">SUM(IF((Tabela_padrão__GM_CONTAS_PAGAR_ABERTOS[COD_CONTA]='Resumo Realizar'!$B120)*(Tabela_padrão__GM_CONTAS_PAGAR_ABERTOS[DATA_VCTO]&gt;='Resumo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0" s="108">
        <f t="array" ref="Q120">SUM(IF((Tabela_padrão__GM_CONTAS_PAGAR_ABERTOS[COD_CONTA]='Resumo Realizar'!$B120)*(Tabela_padrão__GM_CONTAS_PAGAR_ABERTOS[DATA_VCTO]&gt;='Resumo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0" s="108">
        <f t="array" ref="R120">SUM(IF((Tabela_padrão__GM_CONTAS_PAGAR_ABERTOS[COD_CONTA]='Resumo Realizar'!$B120)*(Tabela_padrão__GM_CONTAS_PAGAR_ABERTOS[DATA_VCTO]&gt;='Resumo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0" s="108">
        <f t="array" ref="S120">SUM(IF((Tabela_padrão__GM_CONTAS_PAGAR_ABERTOS[COD_CONTA]='Resumo Realizar'!$B120)*(Tabela_padrão__GM_CONTAS_PAGAR_ABERTOS[DATA_VCTO]&gt;='Resumo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0" s="108"/>
      <c r="U120" s="108">
        <f t="array" ref="U120">SUM(IF((Tabela_padrão__GM_CONTAS_PAGAR_ABERTOS[COD_CONTA]='Resumo Realizar'!$B120)*(Tabela_padrão__GM_CONTAS_PAGAR_ABERTOS[DATA_VCTO]&gt;='Resumo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0" s="108">
        <f t="array" ref="V120">SUM(IF((Tabela_padrão__GM_CONTAS_PAGAR_ABERTOS[COD_CONTA]='Resumo Realizar'!$B120)*(Tabela_padrão__GM_CONTAS_PAGAR_ABERTOS[DATA_VCTO]&gt;='Resumo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0" s="108">
        <f t="array" ref="W120">SUM(IF((Tabela_padrão__GM_CONTAS_PAGAR_ABERTOS[COD_CONTA]='Resumo Realizar'!$B120)*(Tabela_padrão__GM_CONTAS_PAGAR_ABERTOS[DATA_VCTO]&gt;='Resumo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0" s="108">
        <f t="array" ref="X120">SUM(IF((Tabela_padrão__GM_CONTAS_PAGAR_ABERTOS[COD_CONTA]='Resumo Realizar'!$B120)*(Tabela_padrão__GM_CONTAS_PAGAR_ABERTOS[DATA_VCTO]&gt;='Resumo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0" s="108">
        <f t="array" ref="Y120">SUM(IF((Tabela_padrão__GM_CONTAS_PAGAR_ABERTOS[COD_CONTA]='Resumo Realizar'!$B120)*(Tabela_padrão__GM_CONTAS_PAGAR_ABERTOS[DATA_VCTO]&gt;='Resumo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0" s="108">
        <f t="array" ref="Z120">SUM(IF((Tabela_padrão__GM_CONTAS_PAGAR_ABERTOS[COD_CONTA]='Resumo Realizar'!$B120)*(Tabela_padrão__GM_CONTAS_PAGAR_ABERTOS[DATA_VCTO]&gt;='Resumo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0" s="108"/>
      <c r="AB120" s="108">
        <f t="array" ref="AB120">SUM(IF((Tabela_padrão__GM_CONTAS_PAGAR_ABERTOS[COD_CONTA]='Resumo Realizar'!$B120)*(Tabela_padrão__GM_CONTAS_PAGAR_ABERTOS[DATA_VCTO]&gt;='Resumo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0" s="108">
        <f t="array" ref="AC120">SUM(IF((Tabela_padrão__GM_CONTAS_PAGAR_ABERTOS[COD_CONTA]='Resumo Realizar'!$B120)*(Tabela_padrão__GM_CONTAS_PAGAR_ABERTOS[DATA_VCTO]&gt;='Resumo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0" s="108">
        <f t="array" ref="AD120">SUM(IF((Tabela_padrão__GM_CONTAS_PAGAR_ABERTOS[COD_CONTA]='Resumo Realizar'!$B120)*(Tabela_padrão__GM_CONTAS_PAGAR_ABERTOS[DATA_VCTO]&gt;='Resumo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0" s="108">
        <f t="array" ref="AE120">SUM(IF((Tabela_padrão__GM_CONTAS_PAGAR_ABERTOS[COD_CONTA]='Resumo Realizar'!$B120)*(Tabela_padrão__GM_CONTAS_PAGAR_ABERTOS[DATA_VCTO]&gt;='Resumo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0" s="108">
        <f t="array" ref="AF120">SUM(IF((Tabela_padrão__GM_CONTAS_PAGAR_ABERTOS[COD_CONTA]='Resumo Realizar'!$B120)*(Tabela_padrão__GM_CONTAS_PAGAR_ABERTOS[DATA_VCTO]&gt;='Resumo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0" s="108">
        <f t="array" ref="AG120">SUM(IF((Tabela_padrão__GM_CONTAS_PAGAR_ABERTOS[COD_CONTA]='Resumo Realizar'!$B120)*(Tabela_padrão__GM_CONTAS_PAGAR_ABERTOS[DATA_VCTO]&gt;='Resumo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1" spans="2:33" hidden="1" outlineLevel="1" thickBot="1">
      <c r="B121" s="112">
        <v>13108008</v>
      </c>
      <c r="C121" s="112" t="s">
        <v>211</v>
      </c>
      <c r="D121" s="107">
        <f t="shared" si="52"/>
        <v>0</v>
      </c>
      <c r="E121" s="107">
        <f t="shared" si="53"/>
        <v>0</v>
      </c>
      <c r="F121" s="108"/>
      <c r="G121" s="108">
        <f t="array" ref="G121">SUM(IF((Tabela_padrão__GM_CONTAS_PAGAR_ABERTOS[COD_CONTA]='Resumo Realizar'!$B121)*(Tabela_padrão__GM_CONTAS_PAGAR_ABERTOS[DATA_VCTO]&gt;='Resumo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1" s="108">
        <f t="array" ref="H121">SUM(IF((Tabela_padrão__GM_CONTAS_PAGAR_ABERTOS[COD_CONTA]='Resumo Realizar'!$B121)*(Tabela_padrão__GM_CONTAS_PAGAR_ABERTOS[DATA_VCTO]&gt;='Resumo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1" s="108">
        <f t="array" ref="I121">SUM(IF((Tabela_padrão__GM_CONTAS_PAGAR_ABERTOS[COD_CONTA]='Resumo Realizar'!$B121)*(Tabela_padrão__GM_CONTAS_PAGAR_ABERTOS[DATA_VCTO]&gt;='Resumo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1" s="108">
        <f t="array" ref="J121">SUM(IF((Tabela_padrão__GM_CONTAS_PAGAR_ABERTOS[COD_CONTA]='Resumo Realizar'!$B121)*(Tabela_padrão__GM_CONTAS_PAGAR_ABERTOS[DATA_VCTO]&gt;='Resumo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1" s="108">
        <f t="array" ref="K121">SUM(IF((Tabela_padrão__GM_CONTAS_PAGAR_ABERTOS[COD_CONTA]='Resumo Realizar'!$B121)*(Tabela_padrão__GM_CONTAS_PAGAR_ABERTOS[DATA_VCTO]&gt;='Resumo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1" s="108">
        <f t="array" ref="L121">SUM(IF((Tabela_padrão__GM_CONTAS_PAGAR_ABERTOS[COD_CONTA]='Resumo Realizar'!$B121)*(Tabela_padrão__GM_CONTAS_PAGAR_ABERTOS[DATA_VCTO]&gt;='Resumo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1" s="108"/>
      <c r="N121" s="108">
        <f t="array" ref="N121">SUM(IF((Tabela_padrão__GM_CONTAS_PAGAR_ABERTOS[COD_CONTA]='Resumo Realizar'!$B121)*(Tabela_padrão__GM_CONTAS_PAGAR_ABERTOS[DATA_VCTO]&gt;='Resumo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1" s="108">
        <f t="array" ref="O121">SUM(IF((Tabela_padrão__GM_CONTAS_PAGAR_ABERTOS[COD_CONTA]='Resumo Realizar'!$B121)*(Tabela_padrão__GM_CONTAS_PAGAR_ABERTOS[DATA_VCTO]&gt;='Resumo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1" s="108">
        <f t="array" ref="P121">SUM(IF((Tabela_padrão__GM_CONTAS_PAGAR_ABERTOS[COD_CONTA]='Resumo Realizar'!$B121)*(Tabela_padrão__GM_CONTAS_PAGAR_ABERTOS[DATA_VCTO]&gt;='Resumo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1" s="108">
        <f t="array" ref="Q121">SUM(IF((Tabela_padrão__GM_CONTAS_PAGAR_ABERTOS[COD_CONTA]='Resumo Realizar'!$B121)*(Tabela_padrão__GM_CONTAS_PAGAR_ABERTOS[DATA_VCTO]&gt;='Resumo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1" s="108">
        <f t="array" ref="R121">SUM(IF((Tabela_padrão__GM_CONTAS_PAGAR_ABERTOS[COD_CONTA]='Resumo Realizar'!$B121)*(Tabela_padrão__GM_CONTAS_PAGAR_ABERTOS[DATA_VCTO]&gt;='Resumo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1" s="108">
        <f t="array" ref="S121">SUM(IF((Tabela_padrão__GM_CONTAS_PAGAR_ABERTOS[COD_CONTA]='Resumo Realizar'!$B121)*(Tabela_padrão__GM_CONTAS_PAGAR_ABERTOS[DATA_VCTO]&gt;='Resumo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1" s="108"/>
      <c r="U121" s="108">
        <f t="array" ref="U121">SUM(IF((Tabela_padrão__GM_CONTAS_PAGAR_ABERTOS[COD_CONTA]='Resumo Realizar'!$B121)*(Tabela_padrão__GM_CONTAS_PAGAR_ABERTOS[DATA_VCTO]&gt;='Resumo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1" s="108">
        <f t="array" ref="V121">SUM(IF((Tabela_padrão__GM_CONTAS_PAGAR_ABERTOS[COD_CONTA]='Resumo Realizar'!$B121)*(Tabela_padrão__GM_CONTAS_PAGAR_ABERTOS[DATA_VCTO]&gt;='Resumo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1" s="108">
        <f t="array" ref="W121">SUM(IF((Tabela_padrão__GM_CONTAS_PAGAR_ABERTOS[COD_CONTA]='Resumo Realizar'!$B121)*(Tabela_padrão__GM_CONTAS_PAGAR_ABERTOS[DATA_VCTO]&gt;='Resumo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1" s="108">
        <f t="array" ref="X121">SUM(IF((Tabela_padrão__GM_CONTAS_PAGAR_ABERTOS[COD_CONTA]='Resumo Realizar'!$B121)*(Tabela_padrão__GM_CONTAS_PAGAR_ABERTOS[DATA_VCTO]&gt;='Resumo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1" s="108">
        <f t="array" ref="Y121">SUM(IF((Tabela_padrão__GM_CONTAS_PAGAR_ABERTOS[COD_CONTA]='Resumo Realizar'!$B121)*(Tabela_padrão__GM_CONTAS_PAGAR_ABERTOS[DATA_VCTO]&gt;='Resumo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1" s="108">
        <f t="array" ref="Z121">SUM(IF((Tabela_padrão__GM_CONTAS_PAGAR_ABERTOS[COD_CONTA]='Resumo Realizar'!$B121)*(Tabela_padrão__GM_CONTAS_PAGAR_ABERTOS[DATA_VCTO]&gt;='Resumo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1" s="108"/>
      <c r="AB121" s="108">
        <f t="array" ref="AB121">SUM(IF((Tabela_padrão__GM_CONTAS_PAGAR_ABERTOS[COD_CONTA]='Resumo Realizar'!$B121)*(Tabela_padrão__GM_CONTAS_PAGAR_ABERTOS[DATA_VCTO]&gt;='Resumo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1" s="108">
        <f t="array" ref="AC121">SUM(IF((Tabela_padrão__GM_CONTAS_PAGAR_ABERTOS[COD_CONTA]='Resumo Realizar'!$B121)*(Tabela_padrão__GM_CONTAS_PAGAR_ABERTOS[DATA_VCTO]&gt;='Resumo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1" s="108">
        <f t="array" ref="AD121">SUM(IF((Tabela_padrão__GM_CONTAS_PAGAR_ABERTOS[COD_CONTA]='Resumo Realizar'!$B121)*(Tabela_padrão__GM_CONTAS_PAGAR_ABERTOS[DATA_VCTO]&gt;='Resumo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1" s="108">
        <f t="array" ref="AE121">SUM(IF((Tabela_padrão__GM_CONTAS_PAGAR_ABERTOS[COD_CONTA]='Resumo Realizar'!$B121)*(Tabela_padrão__GM_CONTAS_PAGAR_ABERTOS[DATA_VCTO]&gt;='Resumo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1" s="108">
        <f t="array" ref="AF121">SUM(IF((Tabela_padrão__GM_CONTAS_PAGAR_ABERTOS[COD_CONTA]='Resumo Realizar'!$B121)*(Tabela_padrão__GM_CONTAS_PAGAR_ABERTOS[DATA_VCTO]&gt;='Resumo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1" s="108">
        <f t="array" ref="AG121">SUM(IF((Tabela_padrão__GM_CONTAS_PAGAR_ABERTOS[COD_CONTA]='Resumo Realizar'!$B121)*(Tabela_padrão__GM_CONTAS_PAGAR_ABERTOS[DATA_VCTO]&gt;='Resumo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2" spans="2:33" hidden="1" outlineLevel="1" thickBot="1">
      <c r="B122" s="112">
        <v>13108009</v>
      </c>
      <c r="C122" s="112" t="s">
        <v>212</v>
      </c>
      <c r="D122" s="107">
        <f t="shared" si="52"/>
        <v>0</v>
      </c>
      <c r="E122" s="107">
        <f t="shared" si="53"/>
        <v>0</v>
      </c>
      <c r="F122" s="108"/>
      <c r="G122" s="108">
        <f t="array" ref="G122">SUM(IF((Tabela_padrão__GM_CONTAS_PAGAR_ABERTOS[COD_CONTA]='Resumo Realizar'!$B122)*(Tabela_padrão__GM_CONTAS_PAGAR_ABERTOS[DATA_VCTO]&gt;='Resumo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2" s="108">
        <f t="array" ref="H122">SUM(IF((Tabela_padrão__GM_CONTAS_PAGAR_ABERTOS[COD_CONTA]='Resumo Realizar'!$B122)*(Tabela_padrão__GM_CONTAS_PAGAR_ABERTOS[DATA_VCTO]&gt;='Resumo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2" s="108">
        <f t="array" ref="I122">SUM(IF((Tabela_padrão__GM_CONTAS_PAGAR_ABERTOS[COD_CONTA]='Resumo Realizar'!$B122)*(Tabela_padrão__GM_CONTAS_PAGAR_ABERTOS[DATA_VCTO]&gt;='Resumo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2" s="108">
        <f t="array" ref="J122">SUM(IF((Tabela_padrão__GM_CONTAS_PAGAR_ABERTOS[COD_CONTA]='Resumo Realizar'!$B122)*(Tabela_padrão__GM_CONTAS_PAGAR_ABERTOS[DATA_VCTO]&gt;='Resumo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2" s="108">
        <f t="array" ref="K122">SUM(IF((Tabela_padrão__GM_CONTAS_PAGAR_ABERTOS[COD_CONTA]='Resumo Realizar'!$B122)*(Tabela_padrão__GM_CONTAS_PAGAR_ABERTOS[DATA_VCTO]&gt;='Resumo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2" s="108">
        <f t="array" ref="L122">SUM(IF((Tabela_padrão__GM_CONTAS_PAGAR_ABERTOS[COD_CONTA]='Resumo Realizar'!$B122)*(Tabela_padrão__GM_CONTAS_PAGAR_ABERTOS[DATA_VCTO]&gt;='Resumo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2" s="108"/>
      <c r="N122" s="108">
        <f t="array" ref="N122">SUM(IF((Tabela_padrão__GM_CONTAS_PAGAR_ABERTOS[COD_CONTA]='Resumo Realizar'!$B122)*(Tabela_padrão__GM_CONTAS_PAGAR_ABERTOS[DATA_VCTO]&gt;='Resumo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2" s="108">
        <f t="array" ref="O122">SUM(IF((Tabela_padrão__GM_CONTAS_PAGAR_ABERTOS[COD_CONTA]='Resumo Realizar'!$B122)*(Tabela_padrão__GM_CONTAS_PAGAR_ABERTOS[DATA_VCTO]&gt;='Resumo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2" s="108">
        <f t="array" ref="P122">SUM(IF((Tabela_padrão__GM_CONTAS_PAGAR_ABERTOS[COD_CONTA]='Resumo Realizar'!$B122)*(Tabela_padrão__GM_CONTAS_PAGAR_ABERTOS[DATA_VCTO]&gt;='Resumo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2" s="108">
        <f t="array" ref="Q122">SUM(IF((Tabela_padrão__GM_CONTAS_PAGAR_ABERTOS[COD_CONTA]='Resumo Realizar'!$B122)*(Tabela_padrão__GM_CONTAS_PAGAR_ABERTOS[DATA_VCTO]&gt;='Resumo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2" s="108">
        <f t="array" ref="R122">SUM(IF((Tabela_padrão__GM_CONTAS_PAGAR_ABERTOS[COD_CONTA]='Resumo Realizar'!$B122)*(Tabela_padrão__GM_CONTAS_PAGAR_ABERTOS[DATA_VCTO]&gt;='Resumo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2" s="108">
        <f t="array" ref="S122">SUM(IF((Tabela_padrão__GM_CONTAS_PAGAR_ABERTOS[COD_CONTA]='Resumo Realizar'!$B122)*(Tabela_padrão__GM_CONTAS_PAGAR_ABERTOS[DATA_VCTO]&gt;='Resumo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2" s="108"/>
      <c r="U122" s="108">
        <f t="array" ref="U122">SUM(IF((Tabela_padrão__GM_CONTAS_PAGAR_ABERTOS[COD_CONTA]='Resumo Realizar'!$B122)*(Tabela_padrão__GM_CONTAS_PAGAR_ABERTOS[DATA_VCTO]&gt;='Resumo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2" s="108">
        <f t="array" ref="V122">SUM(IF((Tabela_padrão__GM_CONTAS_PAGAR_ABERTOS[COD_CONTA]='Resumo Realizar'!$B122)*(Tabela_padrão__GM_CONTAS_PAGAR_ABERTOS[DATA_VCTO]&gt;='Resumo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2" s="108">
        <f t="array" ref="W122">SUM(IF((Tabela_padrão__GM_CONTAS_PAGAR_ABERTOS[COD_CONTA]='Resumo Realizar'!$B122)*(Tabela_padrão__GM_CONTAS_PAGAR_ABERTOS[DATA_VCTO]&gt;='Resumo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2" s="108">
        <f t="array" ref="X122">SUM(IF((Tabela_padrão__GM_CONTAS_PAGAR_ABERTOS[COD_CONTA]='Resumo Realizar'!$B122)*(Tabela_padrão__GM_CONTAS_PAGAR_ABERTOS[DATA_VCTO]&gt;='Resumo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2" s="108">
        <f t="array" ref="Y122">SUM(IF((Tabela_padrão__GM_CONTAS_PAGAR_ABERTOS[COD_CONTA]='Resumo Realizar'!$B122)*(Tabela_padrão__GM_CONTAS_PAGAR_ABERTOS[DATA_VCTO]&gt;='Resumo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2" s="108">
        <f t="array" ref="Z122">SUM(IF((Tabela_padrão__GM_CONTAS_PAGAR_ABERTOS[COD_CONTA]='Resumo Realizar'!$B122)*(Tabela_padrão__GM_CONTAS_PAGAR_ABERTOS[DATA_VCTO]&gt;='Resumo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2" s="108"/>
      <c r="AB122" s="108">
        <f t="array" ref="AB122">SUM(IF((Tabela_padrão__GM_CONTAS_PAGAR_ABERTOS[COD_CONTA]='Resumo Realizar'!$B122)*(Tabela_padrão__GM_CONTAS_PAGAR_ABERTOS[DATA_VCTO]&gt;='Resumo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2" s="108">
        <f t="array" ref="AC122">SUM(IF((Tabela_padrão__GM_CONTAS_PAGAR_ABERTOS[COD_CONTA]='Resumo Realizar'!$B122)*(Tabela_padrão__GM_CONTAS_PAGAR_ABERTOS[DATA_VCTO]&gt;='Resumo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2" s="108">
        <f t="array" ref="AD122">SUM(IF((Tabela_padrão__GM_CONTAS_PAGAR_ABERTOS[COD_CONTA]='Resumo Realizar'!$B122)*(Tabela_padrão__GM_CONTAS_PAGAR_ABERTOS[DATA_VCTO]&gt;='Resumo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2" s="108">
        <f t="array" ref="AE122">SUM(IF((Tabela_padrão__GM_CONTAS_PAGAR_ABERTOS[COD_CONTA]='Resumo Realizar'!$B122)*(Tabela_padrão__GM_CONTAS_PAGAR_ABERTOS[DATA_VCTO]&gt;='Resumo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2" s="108">
        <f t="array" ref="AF122">SUM(IF((Tabela_padrão__GM_CONTAS_PAGAR_ABERTOS[COD_CONTA]='Resumo Realizar'!$B122)*(Tabela_padrão__GM_CONTAS_PAGAR_ABERTOS[DATA_VCTO]&gt;='Resumo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2" s="108">
        <f t="array" ref="AG122">SUM(IF((Tabela_padrão__GM_CONTAS_PAGAR_ABERTOS[COD_CONTA]='Resumo Realizar'!$B122)*(Tabela_padrão__GM_CONTAS_PAGAR_ABERTOS[DATA_VCTO]&gt;='Resumo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3" spans="2:33" hidden="1" outlineLevel="1" thickBot="1">
      <c r="B123" s="112">
        <v>13108010</v>
      </c>
      <c r="C123" s="112" t="s">
        <v>213</v>
      </c>
      <c r="D123" s="107">
        <f t="shared" si="52"/>
        <v>0</v>
      </c>
      <c r="E123" s="107">
        <f t="shared" si="53"/>
        <v>0</v>
      </c>
      <c r="F123" s="108"/>
      <c r="G123" s="108">
        <f t="array" ref="G123">SUM(IF((Tabela_padrão__GM_CONTAS_PAGAR_ABERTOS[COD_CONTA]='Resumo Realizar'!$B123)*(Tabela_padrão__GM_CONTAS_PAGAR_ABERTOS[DATA_VCTO]&gt;='Resumo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3" s="108">
        <f t="array" ref="H123">SUM(IF((Tabela_padrão__GM_CONTAS_PAGAR_ABERTOS[COD_CONTA]='Resumo Realizar'!$B123)*(Tabela_padrão__GM_CONTAS_PAGAR_ABERTOS[DATA_VCTO]&gt;='Resumo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3" s="108">
        <f t="array" ref="I123">SUM(IF((Tabela_padrão__GM_CONTAS_PAGAR_ABERTOS[COD_CONTA]='Resumo Realizar'!$B123)*(Tabela_padrão__GM_CONTAS_PAGAR_ABERTOS[DATA_VCTO]&gt;='Resumo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3" s="108">
        <f t="array" ref="J123">SUM(IF((Tabela_padrão__GM_CONTAS_PAGAR_ABERTOS[COD_CONTA]='Resumo Realizar'!$B123)*(Tabela_padrão__GM_CONTAS_PAGAR_ABERTOS[DATA_VCTO]&gt;='Resumo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3" s="108">
        <f t="array" ref="K123">SUM(IF((Tabela_padrão__GM_CONTAS_PAGAR_ABERTOS[COD_CONTA]='Resumo Realizar'!$B123)*(Tabela_padrão__GM_CONTAS_PAGAR_ABERTOS[DATA_VCTO]&gt;='Resumo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3" s="108">
        <f t="array" ref="L123">SUM(IF((Tabela_padrão__GM_CONTAS_PAGAR_ABERTOS[COD_CONTA]='Resumo Realizar'!$B123)*(Tabela_padrão__GM_CONTAS_PAGAR_ABERTOS[DATA_VCTO]&gt;='Resumo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3" s="108"/>
      <c r="N123" s="108">
        <f t="array" ref="N123">SUM(IF((Tabela_padrão__GM_CONTAS_PAGAR_ABERTOS[COD_CONTA]='Resumo Realizar'!$B123)*(Tabela_padrão__GM_CONTAS_PAGAR_ABERTOS[DATA_VCTO]&gt;='Resumo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3" s="108">
        <f t="array" ref="O123">SUM(IF((Tabela_padrão__GM_CONTAS_PAGAR_ABERTOS[COD_CONTA]='Resumo Realizar'!$B123)*(Tabela_padrão__GM_CONTAS_PAGAR_ABERTOS[DATA_VCTO]&gt;='Resumo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3" s="108">
        <f t="array" ref="P123">SUM(IF((Tabela_padrão__GM_CONTAS_PAGAR_ABERTOS[COD_CONTA]='Resumo Realizar'!$B123)*(Tabela_padrão__GM_CONTAS_PAGAR_ABERTOS[DATA_VCTO]&gt;='Resumo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3" s="108">
        <f t="array" ref="Q123">SUM(IF((Tabela_padrão__GM_CONTAS_PAGAR_ABERTOS[COD_CONTA]='Resumo Realizar'!$B123)*(Tabela_padrão__GM_CONTAS_PAGAR_ABERTOS[DATA_VCTO]&gt;='Resumo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3" s="108">
        <f t="array" ref="R123">SUM(IF((Tabela_padrão__GM_CONTAS_PAGAR_ABERTOS[COD_CONTA]='Resumo Realizar'!$B123)*(Tabela_padrão__GM_CONTAS_PAGAR_ABERTOS[DATA_VCTO]&gt;='Resumo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3" s="108">
        <f t="array" ref="S123">SUM(IF((Tabela_padrão__GM_CONTAS_PAGAR_ABERTOS[COD_CONTA]='Resumo Realizar'!$B123)*(Tabela_padrão__GM_CONTAS_PAGAR_ABERTOS[DATA_VCTO]&gt;='Resumo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3" s="108"/>
      <c r="U123" s="108">
        <f t="array" ref="U123">SUM(IF((Tabela_padrão__GM_CONTAS_PAGAR_ABERTOS[COD_CONTA]='Resumo Realizar'!$B123)*(Tabela_padrão__GM_CONTAS_PAGAR_ABERTOS[DATA_VCTO]&gt;='Resumo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3" s="108">
        <f t="array" ref="V123">SUM(IF((Tabela_padrão__GM_CONTAS_PAGAR_ABERTOS[COD_CONTA]='Resumo Realizar'!$B123)*(Tabela_padrão__GM_CONTAS_PAGAR_ABERTOS[DATA_VCTO]&gt;='Resumo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3" s="108">
        <f t="array" ref="W123">SUM(IF((Tabela_padrão__GM_CONTAS_PAGAR_ABERTOS[COD_CONTA]='Resumo Realizar'!$B123)*(Tabela_padrão__GM_CONTAS_PAGAR_ABERTOS[DATA_VCTO]&gt;='Resumo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3" s="108">
        <f t="array" ref="X123">SUM(IF((Tabela_padrão__GM_CONTAS_PAGAR_ABERTOS[COD_CONTA]='Resumo Realizar'!$B123)*(Tabela_padrão__GM_CONTAS_PAGAR_ABERTOS[DATA_VCTO]&gt;='Resumo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3" s="108">
        <f t="array" ref="Y123">SUM(IF((Tabela_padrão__GM_CONTAS_PAGAR_ABERTOS[COD_CONTA]='Resumo Realizar'!$B123)*(Tabela_padrão__GM_CONTAS_PAGAR_ABERTOS[DATA_VCTO]&gt;='Resumo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3" s="108">
        <f t="array" ref="Z123">SUM(IF((Tabela_padrão__GM_CONTAS_PAGAR_ABERTOS[COD_CONTA]='Resumo Realizar'!$B123)*(Tabela_padrão__GM_CONTAS_PAGAR_ABERTOS[DATA_VCTO]&gt;='Resumo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3" s="108"/>
      <c r="AB123" s="108">
        <f t="array" ref="AB123">SUM(IF((Tabela_padrão__GM_CONTAS_PAGAR_ABERTOS[COD_CONTA]='Resumo Realizar'!$B123)*(Tabela_padrão__GM_CONTAS_PAGAR_ABERTOS[DATA_VCTO]&gt;='Resumo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3" s="108">
        <f t="array" ref="AC123">SUM(IF((Tabela_padrão__GM_CONTAS_PAGAR_ABERTOS[COD_CONTA]='Resumo Realizar'!$B123)*(Tabela_padrão__GM_CONTAS_PAGAR_ABERTOS[DATA_VCTO]&gt;='Resumo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3" s="108">
        <f t="array" ref="AD123">SUM(IF((Tabela_padrão__GM_CONTAS_PAGAR_ABERTOS[COD_CONTA]='Resumo Realizar'!$B123)*(Tabela_padrão__GM_CONTAS_PAGAR_ABERTOS[DATA_VCTO]&gt;='Resumo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3" s="108">
        <f t="array" ref="AE123">SUM(IF((Tabela_padrão__GM_CONTAS_PAGAR_ABERTOS[COD_CONTA]='Resumo Realizar'!$B123)*(Tabela_padrão__GM_CONTAS_PAGAR_ABERTOS[DATA_VCTO]&gt;='Resumo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3" s="108">
        <f t="array" ref="AF123">SUM(IF((Tabela_padrão__GM_CONTAS_PAGAR_ABERTOS[COD_CONTA]='Resumo Realizar'!$B123)*(Tabela_padrão__GM_CONTAS_PAGAR_ABERTOS[DATA_VCTO]&gt;='Resumo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3" s="108">
        <f t="array" ref="AG123">SUM(IF((Tabela_padrão__GM_CONTAS_PAGAR_ABERTOS[COD_CONTA]='Resumo Realizar'!$B123)*(Tabela_padrão__GM_CONTAS_PAGAR_ABERTOS[DATA_VCTO]&gt;='Resumo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4" spans="2:33" hidden="1" outlineLevel="1" thickBot="1">
      <c r="B124" s="112">
        <v>13108011</v>
      </c>
      <c r="C124" s="112" t="s">
        <v>214</v>
      </c>
      <c r="D124" s="107">
        <f t="shared" si="52"/>
        <v>0</v>
      </c>
      <c r="E124" s="107">
        <f t="shared" si="53"/>
        <v>0</v>
      </c>
      <c r="F124" s="108"/>
      <c r="G124" s="108">
        <f t="array" ref="G124">SUM(IF((Tabela_padrão__GM_CONTAS_PAGAR_ABERTOS[COD_CONTA]='Resumo Realizar'!$B124)*(Tabela_padrão__GM_CONTAS_PAGAR_ABERTOS[DATA_VCTO]&gt;='Resumo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4" s="108">
        <f t="array" ref="H124">SUM(IF((Tabela_padrão__GM_CONTAS_PAGAR_ABERTOS[COD_CONTA]='Resumo Realizar'!$B124)*(Tabela_padrão__GM_CONTAS_PAGAR_ABERTOS[DATA_VCTO]&gt;='Resumo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4" s="108">
        <f t="array" ref="I124">SUM(IF((Tabela_padrão__GM_CONTAS_PAGAR_ABERTOS[COD_CONTA]='Resumo Realizar'!$B124)*(Tabela_padrão__GM_CONTAS_PAGAR_ABERTOS[DATA_VCTO]&gt;='Resumo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4" s="108">
        <f t="array" ref="J124">SUM(IF((Tabela_padrão__GM_CONTAS_PAGAR_ABERTOS[COD_CONTA]='Resumo Realizar'!$B124)*(Tabela_padrão__GM_CONTAS_PAGAR_ABERTOS[DATA_VCTO]&gt;='Resumo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4" s="108">
        <f t="array" ref="K124">SUM(IF((Tabela_padrão__GM_CONTAS_PAGAR_ABERTOS[COD_CONTA]='Resumo Realizar'!$B124)*(Tabela_padrão__GM_CONTAS_PAGAR_ABERTOS[DATA_VCTO]&gt;='Resumo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4" s="108">
        <f t="array" ref="L124">SUM(IF((Tabela_padrão__GM_CONTAS_PAGAR_ABERTOS[COD_CONTA]='Resumo Realizar'!$B124)*(Tabela_padrão__GM_CONTAS_PAGAR_ABERTOS[DATA_VCTO]&gt;='Resumo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4" s="108"/>
      <c r="N124" s="108">
        <f t="array" ref="N124">SUM(IF((Tabela_padrão__GM_CONTAS_PAGAR_ABERTOS[COD_CONTA]='Resumo Realizar'!$B124)*(Tabela_padrão__GM_CONTAS_PAGAR_ABERTOS[DATA_VCTO]&gt;='Resumo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4" s="108">
        <f t="array" ref="O124">SUM(IF((Tabela_padrão__GM_CONTAS_PAGAR_ABERTOS[COD_CONTA]='Resumo Realizar'!$B124)*(Tabela_padrão__GM_CONTAS_PAGAR_ABERTOS[DATA_VCTO]&gt;='Resumo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4" s="108">
        <f t="array" ref="P124">SUM(IF((Tabela_padrão__GM_CONTAS_PAGAR_ABERTOS[COD_CONTA]='Resumo Realizar'!$B124)*(Tabela_padrão__GM_CONTAS_PAGAR_ABERTOS[DATA_VCTO]&gt;='Resumo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4" s="108">
        <f t="array" ref="Q124">SUM(IF((Tabela_padrão__GM_CONTAS_PAGAR_ABERTOS[COD_CONTA]='Resumo Realizar'!$B124)*(Tabela_padrão__GM_CONTAS_PAGAR_ABERTOS[DATA_VCTO]&gt;='Resumo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4" s="108">
        <f t="array" ref="R124">SUM(IF((Tabela_padrão__GM_CONTAS_PAGAR_ABERTOS[COD_CONTA]='Resumo Realizar'!$B124)*(Tabela_padrão__GM_CONTAS_PAGAR_ABERTOS[DATA_VCTO]&gt;='Resumo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4" s="108">
        <f t="array" ref="S124">SUM(IF((Tabela_padrão__GM_CONTAS_PAGAR_ABERTOS[COD_CONTA]='Resumo Realizar'!$B124)*(Tabela_padrão__GM_CONTAS_PAGAR_ABERTOS[DATA_VCTO]&gt;='Resumo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4" s="108"/>
      <c r="U124" s="108">
        <f t="array" ref="U124">SUM(IF((Tabela_padrão__GM_CONTAS_PAGAR_ABERTOS[COD_CONTA]='Resumo Realizar'!$B124)*(Tabela_padrão__GM_CONTAS_PAGAR_ABERTOS[DATA_VCTO]&gt;='Resumo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4" s="108">
        <f t="array" ref="V124">SUM(IF((Tabela_padrão__GM_CONTAS_PAGAR_ABERTOS[COD_CONTA]='Resumo Realizar'!$B124)*(Tabela_padrão__GM_CONTAS_PAGAR_ABERTOS[DATA_VCTO]&gt;='Resumo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4" s="108">
        <f t="array" ref="W124">SUM(IF((Tabela_padrão__GM_CONTAS_PAGAR_ABERTOS[COD_CONTA]='Resumo Realizar'!$B124)*(Tabela_padrão__GM_CONTAS_PAGAR_ABERTOS[DATA_VCTO]&gt;='Resumo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4" s="108">
        <f t="array" ref="X124">SUM(IF((Tabela_padrão__GM_CONTAS_PAGAR_ABERTOS[COD_CONTA]='Resumo Realizar'!$B124)*(Tabela_padrão__GM_CONTAS_PAGAR_ABERTOS[DATA_VCTO]&gt;='Resumo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4" s="108">
        <f t="array" ref="Y124">SUM(IF((Tabela_padrão__GM_CONTAS_PAGAR_ABERTOS[COD_CONTA]='Resumo Realizar'!$B124)*(Tabela_padrão__GM_CONTAS_PAGAR_ABERTOS[DATA_VCTO]&gt;='Resumo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4" s="108">
        <f t="array" ref="Z124">SUM(IF((Tabela_padrão__GM_CONTAS_PAGAR_ABERTOS[COD_CONTA]='Resumo Realizar'!$B124)*(Tabela_padrão__GM_CONTAS_PAGAR_ABERTOS[DATA_VCTO]&gt;='Resumo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4" s="108"/>
      <c r="AB124" s="108">
        <f t="array" ref="AB124">SUM(IF((Tabela_padrão__GM_CONTAS_PAGAR_ABERTOS[COD_CONTA]='Resumo Realizar'!$B124)*(Tabela_padrão__GM_CONTAS_PAGAR_ABERTOS[DATA_VCTO]&gt;='Resumo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4" s="108">
        <f t="array" ref="AC124">SUM(IF((Tabela_padrão__GM_CONTAS_PAGAR_ABERTOS[COD_CONTA]='Resumo Realizar'!$B124)*(Tabela_padrão__GM_CONTAS_PAGAR_ABERTOS[DATA_VCTO]&gt;='Resumo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4" s="108">
        <f t="array" ref="AD124">SUM(IF((Tabela_padrão__GM_CONTAS_PAGAR_ABERTOS[COD_CONTA]='Resumo Realizar'!$B124)*(Tabela_padrão__GM_CONTAS_PAGAR_ABERTOS[DATA_VCTO]&gt;='Resumo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4" s="108">
        <f t="array" ref="AE124">SUM(IF((Tabela_padrão__GM_CONTAS_PAGAR_ABERTOS[COD_CONTA]='Resumo Realizar'!$B124)*(Tabela_padrão__GM_CONTAS_PAGAR_ABERTOS[DATA_VCTO]&gt;='Resumo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4" s="108">
        <f t="array" ref="AF124">SUM(IF((Tabela_padrão__GM_CONTAS_PAGAR_ABERTOS[COD_CONTA]='Resumo Realizar'!$B124)*(Tabela_padrão__GM_CONTAS_PAGAR_ABERTOS[DATA_VCTO]&gt;='Resumo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4" s="108">
        <f t="array" ref="AG124">SUM(IF((Tabela_padrão__GM_CONTAS_PAGAR_ABERTOS[COD_CONTA]='Resumo Realizar'!$B124)*(Tabela_padrão__GM_CONTAS_PAGAR_ABERTOS[DATA_VCTO]&gt;='Resumo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5" spans="2:33" hidden="1" outlineLevel="1" thickBot="1">
      <c r="B125" s="112">
        <v>13108012</v>
      </c>
      <c r="C125" s="112" t="s">
        <v>215</v>
      </c>
      <c r="D125" s="107">
        <f t="shared" si="52"/>
        <v>0</v>
      </c>
      <c r="E125" s="107">
        <f t="shared" si="53"/>
        <v>0</v>
      </c>
      <c r="F125" s="108"/>
      <c r="G125" s="108">
        <f t="array" ref="G125">SUM(IF((Tabela_padrão__GM_CONTAS_PAGAR_ABERTOS[COD_CONTA]='Resumo Realizar'!$B125)*(Tabela_padrão__GM_CONTAS_PAGAR_ABERTOS[DATA_VCTO]&gt;='Resumo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5" s="108">
        <f t="array" ref="H125">SUM(IF((Tabela_padrão__GM_CONTAS_PAGAR_ABERTOS[COD_CONTA]='Resumo Realizar'!$B125)*(Tabela_padrão__GM_CONTAS_PAGAR_ABERTOS[DATA_VCTO]&gt;='Resumo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5" s="108">
        <f t="array" ref="I125">SUM(IF((Tabela_padrão__GM_CONTAS_PAGAR_ABERTOS[COD_CONTA]='Resumo Realizar'!$B125)*(Tabela_padrão__GM_CONTAS_PAGAR_ABERTOS[DATA_VCTO]&gt;='Resumo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5" s="108">
        <f t="array" ref="J125">SUM(IF((Tabela_padrão__GM_CONTAS_PAGAR_ABERTOS[COD_CONTA]='Resumo Realizar'!$B125)*(Tabela_padrão__GM_CONTAS_PAGAR_ABERTOS[DATA_VCTO]&gt;='Resumo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5" s="108">
        <f t="array" ref="K125">SUM(IF((Tabela_padrão__GM_CONTAS_PAGAR_ABERTOS[COD_CONTA]='Resumo Realizar'!$B125)*(Tabela_padrão__GM_CONTAS_PAGAR_ABERTOS[DATA_VCTO]&gt;='Resumo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5" s="108">
        <f t="array" ref="L125">SUM(IF((Tabela_padrão__GM_CONTAS_PAGAR_ABERTOS[COD_CONTA]='Resumo Realizar'!$B125)*(Tabela_padrão__GM_CONTAS_PAGAR_ABERTOS[DATA_VCTO]&gt;='Resumo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5" s="108"/>
      <c r="N125" s="108">
        <f t="array" ref="N125">SUM(IF((Tabela_padrão__GM_CONTAS_PAGAR_ABERTOS[COD_CONTA]='Resumo Realizar'!$B125)*(Tabela_padrão__GM_CONTAS_PAGAR_ABERTOS[DATA_VCTO]&gt;='Resumo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5" s="108">
        <f t="array" ref="O125">SUM(IF((Tabela_padrão__GM_CONTAS_PAGAR_ABERTOS[COD_CONTA]='Resumo Realizar'!$B125)*(Tabela_padrão__GM_CONTAS_PAGAR_ABERTOS[DATA_VCTO]&gt;='Resumo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5" s="108">
        <f t="array" ref="P125">SUM(IF((Tabela_padrão__GM_CONTAS_PAGAR_ABERTOS[COD_CONTA]='Resumo Realizar'!$B125)*(Tabela_padrão__GM_CONTAS_PAGAR_ABERTOS[DATA_VCTO]&gt;='Resumo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5" s="108">
        <f t="array" ref="Q125">SUM(IF((Tabela_padrão__GM_CONTAS_PAGAR_ABERTOS[COD_CONTA]='Resumo Realizar'!$B125)*(Tabela_padrão__GM_CONTAS_PAGAR_ABERTOS[DATA_VCTO]&gt;='Resumo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5" s="108">
        <f t="array" ref="R125">SUM(IF((Tabela_padrão__GM_CONTAS_PAGAR_ABERTOS[COD_CONTA]='Resumo Realizar'!$B125)*(Tabela_padrão__GM_CONTAS_PAGAR_ABERTOS[DATA_VCTO]&gt;='Resumo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5" s="108">
        <f t="array" ref="S125">SUM(IF((Tabela_padrão__GM_CONTAS_PAGAR_ABERTOS[COD_CONTA]='Resumo Realizar'!$B125)*(Tabela_padrão__GM_CONTAS_PAGAR_ABERTOS[DATA_VCTO]&gt;='Resumo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5" s="108"/>
      <c r="U125" s="108">
        <f t="array" ref="U125">SUM(IF((Tabela_padrão__GM_CONTAS_PAGAR_ABERTOS[COD_CONTA]='Resumo Realizar'!$B125)*(Tabela_padrão__GM_CONTAS_PAGAR_ABERTOS[DATA_VCTO]&gt;='Resumo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5" s="108">
        <f t="array" ref="V125">SUM(IF((Tabela_padrão__GM_CONTAS_PAGAR_ABERTOS[COD_CONTA]='Resumo Realizar'!$B125)*(Tabela_padrão__GM_CONTAS_PAGAR_ABERTOS[DATA_VCTO]&gt;='Resumo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5" s="108">
        <f t="array" ref="W125">SUM(IF((Tabela_padrão__GM_CONTAS_PAGAR_ABERTOS[COD_CONTA]='Resumo Realizar'!$B125)*(Tabela_padrão__GM_CONTAS_PAGAR_ABERTOS[DATA_VCTO]&gt;='Resumo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5" s="108">
        <f t="array" ref="X125">SUM(IF((Tabela_padrão__GM_CONTAS_PAGAR_ABERTOS[COD_CONTA]='Resumo Realizar'!$B125)*(Tabela_padrão__GM_CONTAS_PAGAR_ABERTOS[DATA_VCTO]&gt;='Resumo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5" s="108">
        <f t="array" ref="Y125">SUM(IF((Tabela_padrão__GM_CONTAS_PAGAR_ABERTOS[COD_CONTA]='Resumo Realizar'!$B125)*(Tabela_padrão__GM_CONTAS_PAGAR_ABERTOS[DATA_VCTO]&gt;='Resumo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5" s="108">
        <f t="array" ref="Z125">SUM(IF((Tabela_padrão__GM_CONTAS_PAGAR_ABERTOS[COD_CONTA]='Resumo Realizar'!$B125)*(Tabela_padrão__GM_CONTAS_PAGAR_ABERTOS[DATA_VCTO]&gt;='Resumo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5" s="108"/>
      <c r="AB125" s="108">
        <f t="array" ref="AB125">SUM(IF((Tabela_padrão__GM_CONTAS_PAGAR_ABERTOS[COD_CONTA]='Resumo Realizar'!$B125)*(Tabela_padrão__GM_CONTAS_PAGAR_ABERTOS[DATA_VCTO]&gt;='Resumo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5" s="108">
        <f t="array" ref="AC125">SUM(IF((Tabela_padrão__GM_CONTAS_PAGAR_ABERTOS[COD_CONTA]='Resumo Realizar'!$B125)*(Tabela_padrão__GM_CONTAS_PAGAR_ABERTOS[DATA_VCTO]&gt;='Resumo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5" s="108">
        <f t="array" ref="AD125">SUM(IF((Tabela_padrão__GM_CONTAS_PAGAR_ABERTOS[COD_CONTA]='Resumo Realizar'!$B125)*(Tabela_padrão__GM_CONTAS_PAGAR_ABERTOS[DATA_VCTO]&gt;='Resumo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5" s="108">
        <f t="array" ref="AE125">SUM(IF((Tabela_padrão__GM_CONTAS_PAGAR_ABERTOS[COD_CONTA]='Resumo Realizar'!$B125)*(Tabela_padrão__GM_CONTAS_PAGAR_ABERTOS[DATA_VCTO]&gt;='Resumo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5" s="108">
        <f t="array" ref="AF125">SUM(IF((Tabela_padrão__GM_CONTAS_PAGAR_ABERTOS[COD_CONTA]='Resumo Realizar'!$B125)*(Tabela_padrão__GM_CONTAS_PAGAR_ABERTOS[DATA_VCTO]&gt;='Resumo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5" s="108">
        <f t="array" ref="AG125">SUM(IF((Tabela_padrão__GM_CONTAS_PAGAR_ABERTOS[COD_CONTA]='Resumo Realizar'!$B125)*(Tabela_padrão__GM_CONTAS_PAGAR_ABERTOS[DATA_VCTO]&gt;='Resumo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6" spans="2:33" hidden="1" outlineLevel="1" thickBot="1">
      <c r="B126" s="112">
        <v>13108013</v>
      </c>
      <c r="C126" s="112" t="s">
        <v>216</v>
      </c>
      <c r="D126" s="107">
        <f t="shared" si="52"/>
        <v>0</v>
      </c>
      <c r="E126" s="107">
        <f t="shared" si="53"/>
        <v>0</v>
      </c>
      <c r="F126" s="108"/>
      <c r="G126" s="108">
        <f t="array" ref="G126">SUM(IF((Tabela_padrão__GM_CONTAS_PAGAR_ABERTOS[COD_CONTA]='Resumo Realizar'!$B126)*(Tabela_padrão__GM_CONTAS_PAGAR_ABERTOS[DATA_VCTO]&gt;='Resumo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6" s="108">
        <f t="array" ref="H126">SUM(IF((Tabela_padrão__GM_CONTAS_PAGAR_ABERTOS[COD_CONTA]='Resumo Realizar'!$B126)*(Tabela_padrão__GM_CONTAS_PAGAR_ABERTOS[DATA_VCTO]&gt;='Resumo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6" s="108">
        <f t="array" ref="I126">SUM(IF((Tabela_padrão__GM_CONTAS_PAGAR_ABERTOS[COD_CONTA]='Resumo Realizar'!$B126)*(Tabela_padrão__GM_CONTAS_PAGAR_ABERTOS[DATA_VCTO]&gt;='Resumo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6" s="108">
        <f t="array" ref="J126">SUM(IF((Tabela_padrão__GM_CONTAS_PAGAR_ABERTOS[COD_CONTA]='Resumo Realizar'!$B126)*(Tabela_padrão__GM_CONTAS_PAGAR_ABERTOS[DATA_VCTO]&gt;='Resumo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6" s="108">
        <f t="array" ref="K126">SUM(IF((Tabela_padrão__GM_CONTAS_PAGAR_ABERTOS[COD_CONTA]='Resumo Realizar'!$B126)*(Tabela_padrão__GM_CONTAS_PAGAR_ABERTOS[DATA_VCTO]&gt;='Resumo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6" s="108">
        <f t="array" ref="L126">SUM(IF((Tabela_padrão__GM_CONTAS_PAGAR_ABERTOS[COD_CONTA]='Resumo Realizar'!$B126)*(Tabela_padrão__GM_CONTAS_PAGAR_ABERTOS[DATA_VCTO]&gt;='Resumo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6" s="108"/>
      <c r="N126" s="108">
        <f t="array" ref="N126">SUM(IF((Tabela_padrão__GM_CONTAS_PAGAR_ABERTOS[COD_CONTA]='Resumo Realizar'!$B126)*(Tabela_padrão__GM_CONTAS_PAGAR_ABERTOS[DATA_VCTO]&gt;='Resumo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6" s="108">
        <f t="array" ref="O126">SUM(IF((Tabela_padrão__GM_CONTAS_PAGAR_ABERTOS[COD_CONTA]='Resumo Realizar'!$B126)*(Tabela_padrão__GM_CONTAS_PAGAR_ABERTOS[DATA_VCTO]&gt;='Resumo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6" s="108">
        <f t="array" ref="P126">SUM(IF((Tabela_padrão__GM_CONTAS_PAGAR_ABERTOS[COD_CONTA]='Resumo Realizar'!$B126)*(Tabela_padrão__GM_CONTAS_PAGAR_ABERTOS[DATA_VCTO]&gt;='Resumo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6" s="108">
        <f t="array" ref="Q126">SUM(IF((Tabela_padrão__GM_CONTAS_PAGAR_ABERTOS[COD_CONTA]='Resumo Realizar'!$B126)*(Tabela_padrão__GM_CONTAS_PAGAR_ABERTOS[DATA_VCTO]&gt;='Resumo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6" s="108">
        <f t="array" ref="R126">SUM(IF((Tabela_padrão__GM_CONTAS_PAGAR_ABERTOS[COD_CONTA]='Resumo Realizar'!$B126)*(Tabela_padrão__GM_CONTAS_PAGAR_ABERTOS[DATA_VCTO]&gt;='Resumo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6" s="108">
        <f t="array" ref="S126">SUM(IF((Tabela_padrão__GM_CONTAS_PAGAR_ABERTOS[COD_CONTA]='Resumo Realizar'!$B126)*(Tabela_padrão__GM_CONTAS_PAGAR_ABERTOS[DATA_VCTO]&gt;='Resumo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6" s="108"/>
      <c r="U126" s="108">
        <f t="array" ref="U126">SUM(IF((Tabela_padrão__GM_CONTAS_PAGAR_ABERTOS[COD_CONTA]='Resumo Realizar'!$B126)*(Tabela_padrão__GM_CONTAS_PAGAR_ABERTOS[DATA_VCTO]&gt;='Resumo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6" s="108">
        <f t="array" ref="V126">SUM(IF((Tabela_padrão__GM_CONTAS_PAGAR_ABERTOS[COD_CONTA]='Resumo Realizar'!$B126)*(Tabela_padrão__GM_CONTAS_PAGAR_ABERTOS[DATA_VCTO]&gt;='Resumo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6" s="108">
        <f t="array" ref="W126">SUM(IF((Tabela_padrão__GM_CONTAS_PAGAR_ABERTOS[COD_CONTA]='Resumo Realizar'!$B126)*(Tabela_padrão__GM_CONTAS_PAGAR_ABERTOS[DATA_VCTO]&gt;='Resumo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6" s="108">
        <f t="array" ref="X126">SUM(IF((Tabela_padrão__GM_CONTAS_PAGAR_ABERTOS[COD_CONTA]='Resumo Realizar'!$B126)*(Tabela_padrão__GM_CONTAS_PAGAR_ABERTOS[DATA_VCTO]&gt;='Resumo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6" s="108">
        <f t="array" ref="Y126">SUM(IF((Tabela_padrão__GM_CONTAS_PAGAR_ABERTOS[COD_CONTA]='Resumo Realizar'!$B126)*(Tabela_padrão__GM_CONTAS_PAGAR_ABERTOS[DATA_VCTO]&gt;='Resumo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6" s="108">
        <f t="array" ref="Z126">SUM(IF((Tabela_padrão__GM_CONTAS_PAGAR_ABERTOS[COD_CONTA]='Resumo Realizar'!$B126)*(Tabela_padrão__GM_CONTAS_PAGAR_ABERTOS[DATA_VCTO]&gt;='Resumo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6" s="108"/>
      <c r="AB126" s="108">
        <f t="array" ref="AB126">SUM(IF((Tabela_padrão__GM_CONTAS_PAGAR_ABERTOS[COD_CONTA]='Resumo Realizar'!$B126)*(Tabela_padrão__GM_CONTAS_PAGAR_ABERTOS[DATA_VCTO]&gt;='Resumo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6" s="108">
        <f t="array" ref="AC126">SUM(IF((Tabela_padrão__GM_CONTAS_PAGAR_ABERTOS[COD_CONTA]='Resumo Realizar'!$B126)*(Tabela_padrão__GM_CONTAS_PAGAR_ABERTOS[DATA_VCTO]&gt;='Resumo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6" s="108">
        <f t="array" ref="AD126">SUM(IF((Tabela_padrão__GM_CONTAS_PAGAR_ABERTOS[COD_CONTA]='Resumo Realizar'!$B126)*(Tabela_padrão__GM_CONTAS_PAGAR_ABERTOS[DATA_VCTO]&gt;='Resumo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6" s="108">
        <f t="array" ref="AE126">SUM(IF((Tabela_padrão__GM_CONTAS_PAGAR_ABERTOS[COD_CONTA]='Resumo Realizar'!$B126)*(Tabela_padrão__GM_CONTAS_PAGAR_ABERTOS[DATA_VCTO]&gt;='Resumo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6" s="108">
        <f t="array" ref="AF126">SUM(IF((Tabela_padrão__GM_CONTAS_PAGAR_ABERTOS[COD_CONTA]='Resumo Realizar'!$B126)*(Tabela_padrão__GM_CONTAS_PAGAR_ABERTOS[DATA_VCTO]&gt;='Resumo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6" s="108">
        <f t="array" ref="AG126">SUM(IF((Tabela_padrão__GM_CONTAS_PAGAR_ABERTOS[COD_CONTA]='Resumo Realizar'!$B126)*(Tabela_padrão__GM_CONTAS_PAGAR_ABERTOS[DATA_VCTO]&gt;='Resumo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7" spans="2:33" hidden="1" outlineLevel="1" thickBot="1">
      <c r="B127" s="112">
        <v>13108014</v>
      </c>
      <c r="C127" s="112" t="s">
        <v>217</v>
      </c>
      <c r="D127" s="107">
        <f t="shared" si="52"/>
        <v>0</v>
      </c>
      <c r="E127" s="107">
        <f t="shared" si="53"/>
        <v>0</v>
      </c>
      <c r="F127" s="108"/>
      <c r="G127" s="108">
        <f t="array" ref="G127">SUM(IF((Tabela_padrão__GM_CONTAS_PAGAR_ABERTOS[COD_CONTA]='Resumo Realizar'!$B127)*(Tabela_padrão__GM_CONTAS_PAGAR_ABERTOS[DATA_VCTO]&gt;='Resumo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7" s="108">
        <f t="array" ref="H127">SUM(IF((Tabela_padrão__GM_CONTAS_PAGAR_ABERTOS[COD_CONTA]='Resumo Realizar'!$B127)*(Tabela_padrão__GM_CONTAS_PAGAR_ABERTOS[DATA_VCTO]&gt;='Resumo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7" s="108">
        <f t="array" ref="I127">SUM(IF((Tabela_padrão__GM_CONTAS_PAGAR_ABERTOS[COD_CONTA]='Resumo Realizar'!$B127)*(Tabela_padrão__GM_CONTAS_PAGAR_ABERTOS[DATA_VCTO]&gt;='Resumo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7" s="108">
        <f t="array" ref="J127">SUM(IF((Tabela_padrão__GM_CONTAS_PAGAR_ABERTOS[COD_CONTA]='Resumo Realizar'!$B127)*(Tabela_padrão__GM_CONTAS_PAGAR_ABERTOS[DATA_VCTO]&gt;='Resumo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7" s="108">
        <f t="array" ref="K127">SUM(IF((Tabela_padrão__GM_CONTAS_PAGAR_ABERTOS[COD_CONTA]='Resumo Realizar'!$B127)*(Tabela_padrão__GM_CONTAS_PAGAR_ABERTOS[DATA_VCTO]&gt;='Resumo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7" s="108">
        <f t="array" ref="L127">SUM(IF((Tabela_padrão__GM_CONTAS_PAGAR_ABERTOS[COD_CONTA]='Resumo Realizar'!$B127)*(Tabela_padrão__GM_CONTAS_PAGAR_ABERTOS[DATA_VCTO]&gt;='Resumo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7" s="108"/>
      <c r="N127" s="108">
        <f t="array" ref="N127">SUM(IF((Tabela_padrão__GM_CONTAS_PAGAR_ABERTOS[COD_CONTA]='Resumo Realizar'!$B127)*(Tabela_padrão__GM_CONTAS_PAGAR_ABERTOS[DATA_VCTO]&gt;='Resumo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7" s="108">
        <f t="array" ref="O127">SUM(IF((Tabela_padrão__GM_CONTAS_PAGAR_ABERTOS[COD_CONTA]='Resumo Realizar'!$B127)*(Tabela_padrão__GM_CONTAS_PAGAR_ABERTOS[DATA_VCTO]&gt;='Resumo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7" s="108">
        <f t="array" ref="P127">SUM(IF((Tabela_padrão__GM_CONTAS_PAGAR_ABERTOS[COD_CONTA]='Resumo Realizar'!$B127)*(Tabela_padrão__GM_CONTAS_PAGAR_ABERTOS[DATA_VCTO]&gt;='Resumo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7" s="108">
        <f t="array" ref="Q127">SUM(IF((Tabela_padrão__GM_CONTAS_PAGAR_ABERTOS[COD_CONTA]='Resumo Realizar'!$B127)*(Tabela_padrão__GM_CONTAS_PAGAR_ABERTOS[DATA_VCTO]&gt;='Resumo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7" s="108">
        <f t="array" ref="R127">SUM(IF((Tabela_padrão__GM_CONTAS_PAGAR_ABERTOS[COD_CONTA]='Resumo Realizar'!$B127)*(Tabela_padrão__GM_CONTAS_PAGAR_ABERTOS[DATA_VCTO]&gt;='Resumo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7" s="108">
        <f t="array" ref="S127">SUM(IF((Tabela_padrão__GM_CONTAS_PAGAR_ABERTOS[COD_CONTA]='Resumo Realizar'!$B127)*(Tabela_padrão__GM_CONTAS_PAGAR_ABERTOS[DATA_VCTO]&gt;='Resumo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7" s="108"/>
      <c r="U127" s="108">
        <f t="array" ref="U127">SUM(IF((Tabela_padrão__GM_CONTAS_PAGAR_ABERTOS[COD_CONTA]='Resumo Realizar'!$B127)*(Tabela_padrão__GM_CONTAS_PAGAR_ABERTOS[DATA_VCTO]&gt;='Resumo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7" s="108">
        <f t="array" ref="V127">SUM(IF((Tabela_padrão__GM_CONTAS_PAGAR_ABERTOS[COD_CONTA]='Resumo Realizar'!$B127)*(Tabela_padrão__GM_CONTAS_PAGAR_ABERTOS[DATA_VCTO]&gt;='Resumo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7" s="108">
        <f t="array" ref="W127">SUM(IF((Tabela_padrão__GM_CONTAS_PAGAR_ABERTOS[COD_CONTA]='Resumo Realizar'!$B127)*(Tabela_padrão__GM_CONTAS_PAGAR_ABERTOS[DATA_VCTO]&gt;='Resumo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7" s="108">
        <f t="array" ref="X127">SUM(IF((Tabela_padrão__GM_CONTAS_PAGAR_ABERTOS[COD_CONTA]='Resumo Realizar'!$B127)*(Tabela_padrão__GM_CONTAS_PAGAR_ABERTOS[DATA_VCTO]&gt;='Resumo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7" s="108">
        <f t="array" ref="Y127">SUM(IF((Tabela_padrão__GM_CONTAS_PAGAR_ABERTOS[COD_CONTA]='Resumo Realizar'!$B127)*(Tabela_padrão__GM_CONTAS_PAGAR_ABERTOS[DATA_VCTO]&gt;='Resumo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7" s="108">
        <f t="array" ref="Z127">SUM(IF((Tabela_padrão__GM_CONTAS_PAGAR_ABERTOS[COD_CONTA]='Resumo Realizar'!$B127)*(Tabela_padrão__GM_CONTAS_PAGAR_ABERTOS[DATA_VCTO]&gt;='Resumo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7" s="108"/>
      <c r="AB127" s="108">
        <f t="array" ref="AB127">SUM(IF((Tabela_padrão__GM_CONTAS_PAGAR_ABERTOS[COD_CONTA]='Resumo Realizar'!$B127)*(Tabela_padrão__GM_CONTAS_PAGAR_ABERTOS[DATA_VCTO]&gt;='Resumo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7" s="108">
        <f t="array" ref="AC127">SUM(IF((Tabela_padrão__GM_CONTAS_PAGAR_ABERTOS[COD_CONTA]='Resumo Realizar'!$B127)*(Tabela_padrão__GM_CONTAS_PAGAR_ABERTOS[DATA_VCTO]&gt;='Resumo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7" s="108">
        <f t="array" ref="AD127">SUM(IF((Tabela_padrão__GM_CONTAS_PAGAR_ABERTOS[COD_CONTA]='Resumo Realizar'!$B127)*(Tabela_padrão__GM_CONTAS_PAGAR_ABERTOS[DATA_VCTO]&gt;='Resumo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7" s="108">
        <f t="array" ref="AE127">SUM(IF((Tabela_padrão__GM_CONTAS_PAGAR_ABERTOS[COD_CONTA]='Resumo Realizar'!$B127)*(Tabela_padrão__GM_CONTAS_PAGAR_ABERTOS[DATA_VCTO]&gt;='Resumo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7" s="108">
        <f t="array" ref="AF127">SUM(IF((Tabela_padrão__GM_CONTAS_PAGAR_ABERTOS[COD_CONTA]='Resumo Realizar'!$B127)*(Tabela_padrão__GM_CONTAS_PAGAR_ABERTOS[DATA_VCTO]&gt;='Resumo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7" s="108">
        <f t="array" ref="AG127">SUM(IF((Tabela_padrão__GM_CONTAS_PAGAR_ABERTOS[COD_CONTA]='Resumo Realizar'!$B127)*(Tabela_padrão__GM_CONTAS_PAGAR_ABERTOS[DATA_VCTO]&gt;='Resumo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8" spans="2:33" hidden="1" outlineLevel="1" thickBot="1">
      <c r="B128" s="112">
        <v>13108015</v>
      </c>
      <c r="C128" s="112" t="s">
        <v>218</v>
      </c>
      <c r="D128" s="107">
        <f t="shared" si="52"/>
        <v>0</v>
      </c>
      <c r="E128" s="107">
        <f t="shared" si="53"/>
        <v>0</v>
      </c>
      <c r="F128" s="108"/>
      <c r="G128" s="108">
        <f t="array" ref="G128">SUM(IF((Tabela_padrão__GM_CONTAS_PAGAR_ABERTOS[COD_CONTA]='Resumo Realizar'!$B128)*(Tabela_padrão__GM_CONTAS_PAGAR_ABERTOS[DATA_VCTO]&gt;='Resumo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8" s="108">
        <f t="array" ref="H128">SUM(IF((Tabela_padrão__GM_CONTAS_PAGAR_ABERTOS[COD_CONTA]='Resumo Realizar'!$B128)*(Tabela_padrão__GM_CONTAS_PAGAR_ABERTOS[DATA_VCTO]&gt;='Resumo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8" s="108">
        <f t="array" ref="I128">SUM(IF((Tabela_padrão__GM_CONTAS_PAGAR_ABERTOS[COD_CONTA]='Resumo Realizar'!$B128)*(Tabela_padrão__GM_CONTAS_PAGAR_ABERTOS[DATA_VCTO]&gt;='Resumo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8" s="108">
        <f t="array" ref="J128">SUM(IF((Tabela_padrão__GM_CONTAS_PAGAR_ABERTOS[COD_CONTA]='Resumo Realizar'!$B128)*(Tabela_padrão__GM_CONTAS_PAGAR_ABERTOS[DATA_VCTO]&gt;='Resumo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8" s="108">
        <f t="array" ref="K128">SUM(IF((Tabela_padrão__GM_CONTAS_PAGAR_ABERTOS[COD_CONTA]='Resumo Realizar'!$B128)*(Tabela_padrão__GM_CONTAS_PAGAR_ABERTOS[DATA_VCTO]&gt;='Resumo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8" s="108">
        <f t="array" ref="L128">SUM(IF((Tabela_padrão__GM_CONTAS_PAGAR_ABERTOS[COD_CONTA]='Resumo Realizar'!$B128)*(Tabela_padrão__GM_CONTAS_PAGAR_ABERTOS[DATA_VCTO]&gt;='Resumo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8" s="108"/>
      <c r="N128" s="108">
        <f t="array" ref="N128">SUM(IF((Tabela_padrão__GM_CONTAS_PAGAR_ABERTOS[COD_CONTA]='Resumo Realizar'!$B128)*(Tabela_padrão__GM_CONTAS_PAGAR_ABERTOS[DATA_VCTO]&gt;='Resumo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8" s="108">
        <f t="array" ref="O128">SUM(IF((Tabela_padrão__GM_CONTAS_PAGAR_ABERTOS[COD_CONTA]='Resumo Realizar'!$B128)*(Tabela_padrão__GM_CONTAS_PAGAR_ABERTOS[DATA_VCTO]&gt;='Resumo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8" s="108">
        <f t="array" ref="P128">SUM(IF((Tabela_padrão__GM_CONTAS_PAGAR_ABERTOS[COD_CONTA]='Resumo Realizar'!$B128)*(Tabela_padrão__GM_CONTAS_PAGAR_ABERTOS[DATA_VCTO]&gt;='Resumo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8" s="108">
        <f t="array" ref="Q128">SUM(IF((Tabela_padrão__GM_CONTAS_PAGAR_ABERTOS[COD_CONTA]='Resumo Realizar'!$B128)*(Tabela_padrão__GM_CONTAS_PAGAR_ABERTOS[DATA_VCTO]&gt;='Resumo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8" s="108">
        <f t="array" ref="R128">SUM(IF((Tabela_padrão__GM_CONTAS_PAGAR_ABERTOS[COD_CONTA]='Resumo Realizar'!$B128)*(Tabela_padrão__GM_CONTAS_PAGAR_ABERTOS[DATA_VCTO]&gt;='Resumo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8" s="108">
        <f t="array" ref="S128">SUM(IF((Tabela_padrão__GM_CONTAS_PAGAR_ABERTOS[COD_CONTA]='Resumo Realizar'!$B128)*(Tabela_padrão__GM_CONTAS_PAGAR_ABERTOS[DATA_VCTO]&gt;='Resumo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8" s="108"/>
      <c r="U128" s="108">
        <f t="array" ref="U128">SUM(IF((Tabela_padrão__GM_CONTAS_PAGAR_ABERTOS[COD_CONTA]='Resumo Realizar'!$B128)*(Tabela_padrão__GM_CONTAS_PAGAR_ABERTOS[DATA_VCTO]&gt;='Resumo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8" s="108">
        <f t="array" ref="V128">SUM(IF((Tabela_padrão__GM_CONTAS_PAGAR_ABERTOS[COD_CONTA]='Resumo Realizar'!$B128)*(Tabela_padrão__GM_CONTAS_PAGAR_ABERTOS[DATA_VCTO]&gt;='Resumo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8" s="108">
        <f t="array" ref="W128">SUM(IF((Tabela_padrão__GM_CONTAS_PAGAR_ABERTOS[COD_CONTA]='Resumo Realizar'!$B128)*(Tabela_padrão__GM_CONTAS_PAGAR_ABERTOS[DATA_VCTO]&gt;='Resumo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8" s="108">
        <f t="array" ref="X128">SUM(IF((Tabela_padrão__GM_CONTAS_PAGAR_ABERTOS[COD_CONTA]='Resumo Realizar'!$B128)*(Tabela_padrão__GM_CONTAS_PAGAR_ABERTOS[DATA_VCTO]&gt;='Resumo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8" s="108">
        <f t="array" ref="Y128">SUM(IF((Tabela_padrão__GM_CONTAS_PAGAR_ABERTOS[COD_CONTA]='Resumo Realizar'!$B128)*(Tabela_padrão__GM_CONTAS_PAGAR_ABERTOS[DATA_VCTO]&gt;='Resumo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8" s="108">
        <f t="array" ref="Z128">SUM(IF((Tabela_padrão__GM_CONTAS_PAGAR_ABERTOS[COD_CONTA]='Resumo Realizar'!$B128)*(Tabela_padrão__GM_CONTAS_PAGAR_ABERTOS[DATA_VCTO]&gt;='Resumo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8" s="108"/>
      <c r="AB128" s="108">
        <f t="array" ref="AB128">SUM(IF((Tabela_padrão__GM_CONTAS_PAGAR_ABERTOS[COD_CONTA]='Resumo Realizar'!$B128)*(Tabela_padrão__GM_CONTAS_PAGAR_ABERTOS[DATA_VCTO]&gt;='Resumo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8" s="108">
        <f t="array" ref="AC128">SUM(IF((Tabela_padrão__GM_CONTAS_PAGAR_ABERTOS[COD_CONTA]='Resumo Realizar'!$B128)*(Tabela_padrão__GM_CONTAS_PAGAR_ABERTOS[DATA_VCTO]&gt;='Resumo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8" s="108">
        <f t="array" ref="AD128">SUM(IF((Tabela_padrão__GM_CONTAS_PAGAR_ABERTOS[COD_CONTA]='Resumo Realizar'!$B128)*(Tabela_padrão__GM_CONTAS_PAGAR_ABERTOS[DATA_VCTO]&gt;='Resumo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8" s="108">
        <f t="array" ref="AE128">SUM(IF((Tabela_padrão__GM_CONTAS_PAGAR_ABERTOS[COD_CONTA]='Resumo Realizar'!$B128)*(Tabela_padrão__GM_CONTAS_PAGAR_ABERTOS[DATA_VCTO]&gt;='Resumo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8" s="108">
        <f t="array" ref="AF128">SUM(IF((Tabela_padrão__GM_CONTAS_PAGAR_ABERTOS[COD_CONTA]='Resumo Realizar'!$B128)*(Tabela_padrão__GM_CONTAS_PAGAR_ABERTOS[DATA_VCTO]&gt;='Resumo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8" s="108">
        <f t="array" ref="AG128">SUM(IF((Tabela_padrão__GM_CONTAS_PAGAR_ABERTOS[COD_CONTA]='Resumo Realizar'!$B128)*(Tabela_padrão__GM_CONTAS_PAGAR_ABERTOS[DATA_VCTO]&gt;='Resumo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29" spans="2:33" hidden="1" outlineLevel="1" thickBot="1">
      <c r="B129" s="112">
        <v>13108016</v>
      </c>
      <c r="C129" s="112" t="s">
        <v>219</v>
      </c>
      <c r="D129" s="107">
        <f t="shared" si="52"/>
        <v>0</v>
      </c>
      <c r="E129" s="107">
        <f t="shared" si="53"/>
        <v>0</v>
      </c>
      <c r="F129" s="108"/>
      <c r="G129" s="108">
        <f t="array" ref="G129">SUM(IF((Tabela_padrão__GM_CONTAS_PAGAR_ABERTOS[COD_CONTA]='Resumo Realizar'!$B129)*(Tabela_padrão__GM_CONTAS_PAGAR_ABERTOS[DATA_VCTO]&gt;='Resumo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29" s="108">
        <f t="array" ref="H129">SUM(IF((Tabela_padrão__GM_CONTAS_PAGAR_ABERTOS[COD_CONTA]='Resumo Realizar'!$B129)*(Tabela_padrão__GM_CONTAS_PAGAR_ABERTOS[DATA_VCTO]&gt;='Resumo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29" s="108">
        <f t="array" ref="I129">SUM(IF((Tabela_padrão__GM_CONTAS_PAGAR_ABERTOS[COD_CONTA]='Resumo Realizar'!$B129)*(Tabela_padrão__GM_CONTAS_PAGAR_ABERTOS[DATA_VCTO]&gt;='Resumo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29" s="108">
        <f t="array" ref="J129">SUM(IF((Tabela_padrão__GM_CONTAS_PAGAR_ABERTOS[COD_CONTA]='Resumo Realizar'!$B129)*(Tabela_padrão__GM_CONTAS_PAGAR_ABERTOS[DATA_VCTO]&gt;='Resumo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29" s="108">
        <f t="array" ref="K129">SUM(IF((Tabela_padrão__GM_CONTAS_PAGAR_ABERTOS[COD_CONTA]='Resumo Realizar'!$B129)*(Tabela_padrão__GM_CONTAS_PAGAR_ABERTOS[DATA_VCTO]&gt;='Resumo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29" s="108">
        <f t="array" ref="L129">SUM(IF((Tabela_padrão__GM_CONTAS_PAGAR_ABERTOS[COD_CONTA]='Resumo Realizar'!$B129)*(Tabela_padrão__GM_CONTAS_PAGAR_ABERTOS[DATA_VCTO]&gt;='Resumo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29" s="108"/>
      <c r="N129" s="108">
        <f t="array" ref="N129">SUM(IF((Tabela_padrão__GM_CONTAS_PAGAR_ABERTOS[COD_CONTA]='Resumo Realizar'!$B129)*(Tabela_padrão__GM_CONTAS_PAGAR_ABERTOS[DATA_VCTO]&gt;='Resumo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29" s="108">
        <f t="array" ref="O129">SUM(IF((Tabela_padrão__GM_CONTAS_PAGAR_ABERTOS[COD_CONTA]='Resumo Realizar'!$B129)*(Tabela_padrão__GM_CONTAS_PAGAR_ABERTOS[DATA_VCTO]&gt;='Resumo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29" s="108">
        <f t="array" ref="P129">SUM(IF((Tabela_padrão__GM_CONTAS_PAGAR_ABERTOS[COD_CONTA]='Resumo Realizar'!$B129)*(Tabela_padrão__GM_CONTAS_PAGAR_ABERTOS[DATA_VCTO]&gt;='Resumo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29" s="108">
        <f t="array" ref="Q129">SUM(IF((Tabela_padrão__GM_CONTAS_PAGAR_ABERTOS[COD_CONTA]='Resumo Realizar'!$B129)*(Tabela_padrão__GM_CONTAS_PAGAR_ABERTOS[DATA_VCTO]&gt;='Resumo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29" s="108">
        <f t="array" ref="R129">SUM(IF((Tabela_padrão__GM_CONTAS_PAGAR_ABERTOS[COD_CONTA]='Resumo Realizar'!$B129)*(Tabela_padrão__GM_CONTAS_PAGAR_ABERTOS[DATA_VCTO]&gt;='Resumo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29" s="108">
        <f t="array" ref="S129">SUM(IF((Tabela_padrão__GM_CONTAS_PAGAR_ABERTOS[COD_CONTA]='Resumo Realizar'!$B129)*(Tabela_padrão__GM_CONTAS_PAGAR_ABERTOS[DATA_VCTO]&gt;='Resumo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29" s="108"/>
      <c r="U129" s="108">
        <f t="array" ref="U129">SUM(IF((Tabela_padrão__GM_CONTAS_PAGAR_ABERTOS[COD_CONTA]='Resumo Realizar'!$B129)*(Tabela_padrão__GM_CONTAS_PAGAR_ABERTOS[DATA_VCTO]&gt;='Resumo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29" s="108">
        <f t="array" ref="V129">SUM(IF((Tabela_padrão__GM_CONTAS_PAGAR_ABERTOS[COD_CONTA]='Resumo Realizar'!$B129)*(Tabela_padrão__GM_CONTAS_PAGAR_ABERTOS[DATA_VCTO]&gt;='Resumo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29" s="108">
        <f t="array" ref="W129">SUM(IF((Tabela_padrão__GM_CONTAS_PAGAR_ABERTOS[COD_CONTA]='Resumo Realizar'!$B129)*(Tabela_padrão__GM_CONTAS_PAGAR_ABERTOS[DATA_VCTO]&gt;='Resumo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29" s="108">
        <f t="array" ref="X129">SUM(IF((Tabela_padrão__GM_CONTAS_PAGAR_ABERTOS[COD_CONTA]='Resumo Realizar'!$B129)*(Tabela_padrão__GM_CONTAS_PAGAR_ABERTOS[DATA_VCTO]&gt;='Resumo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29" s="108">
        <f t="array" ref="Y129">SUM(IF((Tabela_padrão__GM_CONTAS_PAGAR_ABERTOS[COD_CONTA]='Resumo Realizar'!$B129)*(Tabela_padrão__GM_CONTAS_PAGAR_ABERTOS[DATA_VCTO]&gt;='Resumo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29" s="108">
        <f t="array" ref="Z129">SUM(IF((Tabela_padrão__GM_CONTAS_PAGAR_ABERTOS[COD_CONTA]='Resumo Realizar'!$B129)*(Tabela_padrão__GM_CONTAS_PAGAR_ABERTOS[DATA_VCTO]&gt;='Resumo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29" s="108"/>
      <c r="AB129" s="108">
        <f t="array" ref="AB129">SUM(IF((Tabela_padrão__GM_CONTAS_PAGAR_ABERTOS[COD_CONTA]='Resumo Realizar'!$B129)*(Tabela_padrão__GM_CONTAS_PAGAR_ABERTOS[DATA_VCTO]&gt;='Resumo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29" s="108">
        <f t="array" ref="AC129">SUM(IF((Tabela_padrão__GM_CONTAS_PAGAR_ABERTOS[COD_CONTA]='Resumo Realizar'!$B129)*(Tabela_padrão__GM_CONTAS_PAGAR_ABERTOS[DATA_VCTO]&gt;='Resumo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29" s="108">
        <f t="array" ref="AD129">SUM(IF((Tabela_padrão__GM_CONTAS_PAGAR_ABERTOS[COD_CONTA]='Resumo Realizar'!$B129)*(Tabela_padrão__GM_CONTAS_PAGAR_ABERTOS[DATA_VCTO]&gt;='Resumo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29" s="108">
        <f t="array" ref="AE129">SUM(IF((Tabela_padrão__GM_CONTAS_PAGAR_ABERTOS[COD_CONTA]='Resumo Realizar'!$B129)*(Tabela_padrão__GM_CONTAS_PAGAR_ABERTOS[DATA_VCTO]&gt;='Resumo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29" s="108">
        <f t="array" ref="AF129">SUM(IF((Tabela_padrão__GM_CONTAS_PAGAR_ABERTOS[COD_CONTA]='Resumo Realizar'!$B129)*(Tabela_padrão__GM_CONTAS_PAGAR_ABERTOS[DATA_VCTO]&gt;='Resumo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29" s="108">
        <f t="array" ref="AG129">SUM(IF((Tabela_padrão__GM_CONTAS_PAGAR_ABERTOS[COD_CONTA]='Resumo Realizar'!$B129)*(Tabela_padrão__GM_CONTAS_PAGAR_ABERTOS[DATA_VCTO]&gt;='Resumo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0" spans="2:33" hidden="1" outlineLevel="1" thickBot="1">
      <c r="B130" s="112">
        <v>13108017</v>
      </c>
      <c r="C130" s="112" t="s">
        <v>220</v>
      </c>
      <c r="D130" s="107">
        <f t="shared" si="52"/>
        <v>0</v>
      </c>
      <c r="E130" s="107">
        <f t="shared" si="53"/>
        <v>0</v>
      </c>
      <c r="F130" s="108"/>
      <c r="G130" s="108">
        <f t="array" ref="G130">SUM(IF((Tabela_padrão__GM_CONTAS_PAGAR_ABERTOS[COD_CONTA]='Resumo Realizar'!$B130)*(Tabela_padrão__GM_CONTAS_PAGAR_ABERTOS[DATA_VCTO]&gt;='Resumo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0" s="108">
        <f t="array" ref="H130">SUM(IF((Tabela_padrão__GM_CONTAS_PAGAR_ABERTOS[COD_CONTA]='Resumo Realizar'!$B130)*(Tabela_padrão__GM_CONTAS_PAGAR_ABERTOS[DATA_VCTO]&gt;='Resumo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0" s="108">
        <f t="array" ref="I130">SUM(IF((Tabela_padrão__GM_CONTAS_PAGAR_ABERTOS[COD_CONTA]='Resumo Realizar'!$B130)*(Tabela_padrão__GM_CONTAS_PAGAR_ABERTOS[DATA_VCTO]&gt;='Resumo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0" s="108">
        <f t="array" ref="J130">SUM(IF((Tabela_padrão__GM_CONTAS_PAGAR_ABERTOS[COD_CONTA]='Resumo Realizar'!$B130)*(Tabela_padrão__GM_CONTAS_PAGAR_ABERTOS[DATA_VCTO]&gt;='Resumo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0" s="108">
        <f t="array" ref="K130">SUM(IF((Tabela_padrão__GM_CONTAS_PAGAR_ABERTOS[COD_CONTA]='Resumo Realizar'!$B130)*(Tabela_padrão__GM_CONTAS_PAGAR_ABERTOS[DATA_VCTO]&gt;='Resumo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0" s="108">
        <f t="array" ref="L130">SUM(IF((Tabela_padrão__GM_CONTAS_PAGAR_ABERTOS[COD_CONTA]='Resumo Realizar'!$B130)*(Tabela_padrão__GM_CONTAS_PAGAR_ABERTOS[DATA_VCTO]&gt;='Resumo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0" s="108"/>
      <c r="N130" s="108">
        <f t="array" ref="N130">SUM(IF((Tabela_padrão__GM_CONTAS_PAGAR_ABERTOS[COD_CONTA]='Resumo Realizar'!$B130)*(Tabela_padrão__GM_CONTAS_PAGAR_ABERTOS[DATA_VCTO]&gt;='Resumo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0" s="108">
        <f t="array" ref="O130">SUM(IF((Tabela_padrão__GM_CONTAS_PAGAR_ABERTOS[COD_CONTA]='Resumo Realizar'!$B130)*(Tabela_padrão__GM_CONTAS_PAGAR_ABERTOS[DATA_VCTO]&gt;='Resumo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0" s="108">
        <f t="array" ref="P130">SUM(IF((Tabela_padrão__GM_CONTAS_PAGAR_ABERTOS[COD_CONTA]='Resumo Realizar'!$B130)*(Tabela_padrão__GM_CONTAS_PAGAR_ABERTOS[DATA_VCTO]&gt;='Resumo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0" s="108">
        <f t="array" ref="Q130">SUM(IF((Tabela_padrão__GM_CONTAS_PAGAR_ABERTOS[COD_CONTA]='Resumo Realizar'!$B130)*(Tabela_padrão__GM_CONTAS_PAGAR_ABERTOS[DATA_VCTO]&gt;='Resumo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0" s="108">
        <f t="array" ref="R130">SUM(IF((Tabela_padrão__GM_CONTAS_PAGAR_ABERTOS[COD_CONTA]='Resumo Realizar'!$B130)*(Tabela_padrão__GM_CONTAS_PAGAR_ABERTOS[DATA_VCTO]&gt;='Resumo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0" s="108">
        <f t="array" ref="S130">SUM(IF((Tabela_padrão__GM_CONTAS_PAGAR_ABERTOS[COD_CONTA]='Resumo Realizar'!$B130)*(Tabela_padrão__GM_CONTAS_PAGAR_ABERTOS[DATA_VCTO]&gt;='Resumo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0" s="108"/>
      <c r="U130" s="108">
        <f t="array" ref="U130">SUM(IF((Tabela_padrão__GM_CONTAS_PAGAR_ABERTOS[COD_CONTA]='Resumo Realizar'!$B130)*(Tabela_padrão__GM_CONTAS_PAGAR_ABERTOS[DATA_VCTO]&gt;='Resumo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0" s="108">
        <f t="array" ref="V130">SUM(IF((Tabela_padrão__GM_CONTAS_PAGAR_ABERTOS[COD_CONTA]='Resumo Realizar'!$B130)*(Tabela_padrão__GM_CONTAS_PAGAR_ABERTOS[DATA_VCTO]&gt;='Resumo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0" s="108">
        <f t="array" ref="W130">SUM(IF((Tabela_padrão__GM_CONTAS_PAGAR_ABERTOS[COD_CONTA]='Resumo Realizar'!$B130)*(Tabela_padrão__GM_CONTAS_PAGAR_ABERTOS[DATA_VCTO]&gt;='Resumo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0" s="108">
        <f t="array" ref="X130">SUM(IF((Tabela_padrão__GM_CONTAS_PAGAR_ABERTOS[COD_CONTA]='Resumo Realizar'!$B130)*(Tabela_padrão__GM_CONTAS_PAGAR_ABERTOS[DATA_VCTO]&gt;='Resumo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0" s="108">
        <f t="array" ref="Y130">SUM(IF((Tabela_padrão__GM_CONTAS_PAGAR_ABERTOS[COD_CONTA]='Resumo Realizar'!$B130)*(Tabela_padrão__GM_CONTAS_PAGAR_ABERTOS[DATA_VCTO]&gt;='Resumo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0" s="108">
        <f t="array" ref="Z130">SUM(IF((Tabela_padrão__GM_CONTAS_PAGAR_ABERTOS[COD_CONTA]='Resumo Realizar'!$B130)*(Tabela_padrão__GM_CONTAS_PAGAR_ABERTOS[DATA_VCTO]&gt;='Resumo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0" s="108"/>
      <c r="AB130" s="108">
        <f t="array" ref="AB130">SUM(IF((Tabela_padrão__GM_CONTAS_PAGAR_ABERTOS[COD_CONTA]='Resumo Realizar'!$B130)*(Tabela_padrão__GM_CONTAS_PAGAR_ABERTOS[DATA_VCTO]&gt;='Resumo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0" s="108">
        <f t="array" ref="AC130">SUM(IF((Tabela_padrão__GM_CONTAS_PAGAR_ABERTOS[COD_CONTA]='Resumo Realizar'!$B130)*(Tabela_padrão__GM_CONTAS_PAGAR_ABERTOS[DATA_VCTO]&gt;='Resumo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0" s="108">
        <f t="array" ref="AD130">SUM(IF((Tabela_padrão__GM_CONTAS_PAGAR_ABERTOS[COD_CONTA]='Resumo Realizar'!$B130)*(Tabela_padrão__GM_CONTAS_PAGAR_ABERTOS[DATA_VCTO]&gt;='Resumo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0" s="108">
        <f t="array" ref="AE130">SUM(IF((Tabela_padrão__GM_CONTAS_PAGAR_ABERTOS[COD_CONTA]='Resumo Realizar'!$B130)*(Tabela_padrão__GM_CONTAS_PAGAR_ABERTOS[DATA_VCTO]&gt;='Resumo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0" s="108">
        <f t="array" ref="AF130">SUM(IF((Tabela_padrão__GM_CONTAS_PAGAR_ABERTOS[COD_CONTA]='Resumo Realizar'!$B130)*(Tabela_padrão__GM_CONTAS_PAGAR_ABERTOS[DATA_VCTO]&gt;='Resumo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0" s="108">
        <f t="array" ref="AG130">SUM(IF((Tabela_padrão__GM_CONTAS_PAGAR_ABERTOS[COD_CONTA]='Resumo Realizar'!$B130)*(Tabela_padrão__GM_CONTAS_PAGAR_ABERTOS[DATA_VCTO]&gt;='Resumo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1" spans="2:33" hidden="1" outlineLevel="1" thickBot="1">
      <c r="B131" s="112">
        <v>13108018</v>
      </c>
      <c r="C131" s="112" t="s">
        <v>221</v>
      </c>
      <c r="D131" s="107">
        <f t="shared" si="52"/>
        <v>0</v>
      </c>
      <c r="E131" s="107">
        <f t="shared" si="53"/>
        <v>0</v>
      </c>
      <c r="F131" s="108"/>
      <c r="G131" s="108">
        <f t="array" ref="G131">SUM(IF((Tabela_padrão__GM_CONTAS_PAGAR_ABERTOS[COD_CONTA]='Resumo Realizar'!$B131)*(Tabela_padrão__GM_CONTAS_PAGAR_ABERTOS[DATA_VCTO]&gt;='Resumo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1" s="108">
        <f t="array" ref="H131">SUM(IF((Tabela_padrão__GM_CONTAS_PAGAR_ABERTOS[COD_CONTA]='Resumo Realizar'!$B131)*(Tabela_padrão__GM_CONTAS_PAGAR_ABERTOS[DATA_VCTO]&gt;='Resumo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1" s="108">
        <f t="array" ref="I131">SUM(IF((Tabela_padrão__GM_CONTAS_PAGAR_ABERTOS[COD_CONTA]='Resumo Realizar'!$B131)*(Tabela_padrão__GM_CONTAS_PAGAR_ABERTOS[DATA_VCTO]&gt;='Resumo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1" s="108">
        <f t="array" ref="J131">SUM(IF((Tabela_padrão__GM_CONTAS_PAGAR_ABERTOS[COD_CONTA]='Resumo Realizar'!$B131)*(Tabela_padrão__GM_CONTAS_PAGAR_ABERTOS[DATA_VCTO]&gt;='Resumo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1" s="108">
        <f t="array" ref="K131">SUM(IF((Tabela_padrão__GM_CONTAS_PAGAR_ABERTOS[COD_CONTA]='Resumo Realizar'!$B131)*(Tabela_padrão__GM_CONTAS_PAGAR_ABERTOS[DATA_VCTO]&gt;='Resumo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1" s="108">
        <f t="array" ref="L131">SUM(IF((Tabela_padrão__GM_CONTAS_PAGAR_ABERTOS[COD_CONTA]='Resumo Realizar'!$B131)*(Tabela_padrão__GM_CONTAS_PAGAR_ABERTOS[DATA_VCTO]&gt;='Resumo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1" s="108"/>
      <c r="N131" s="108">
        <f t="array" ref="N131">SUM(IF((Tabela_padrão__GM_CONTAS_PAGAR_ABERTOS[COD_CONTA]='Resumo Realizar'!$B131)*(Tabela_padrão__GM_CONTAS_PAGAR_ABERTOS[DATA_VCTO]&gt;='Resumo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1" s="108">
        <f t="array" ref="O131">SUM(IF((Tabela_padrão__GM_CONTAS_PAGAR_ABERTOS[COD_CONTA]='Resumo Realizar'!$B131)*(Tabela_padrão__GM_CONTAS_PAGAR_ABERTOS[DATA_VCTO]&gt;='Resumo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1" s="108">
        <f t="array" ref="P131">SUM(IF((Tabela_padrão__GM_CONTAS_PAGAR_ABERTOS[COD_CONTA]='Resumo Realizar'!$B131)*(Tabela_padrão__GM_CONTAS_PAGAR_ABERTOS[DATA_VCTO]&gt;='Resumo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1" s="108">
        <f t="array" ref="Q131">SUM(IF((Tabela_padrão__GM_CONTAS_PAGAR_ABERTOS[COD_CONTA]='Resumo Realizar'!$B131)*(Tabela_padrão__GM_CONTAS_PAGAR_ABERTOS[DATA_VCTO]&gt;='Resumo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1" s="108">
        <f t="array" ref="R131">SUM(IF((Tabela_padrão__GM_CONTAS_PAGAR_ABERTOS[COD_CONTA]='Resumo Realizar'!$B131)*(Tabela_padrão__GM_CONTAS_PAGAR_ABERTOS[DATA_VCTO]&gt;='Resumo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1" s="108">
        <f t="array" ref="S131">SUM(IF((Tabela_padrão__GM_CONTAS_PAGAR_ABERTOS[COD_CONTA]='Resumo Realizar'!$B131)*(Tabela_padrão__GM_CONTAS_PAGAR_ABERTOS[DATA_VCTO]&gt;='Resumo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1" s="108"/>
      <c r="U131" s="108">
        <f t="array" ref="U131">SUM(IF((Tabela_padrão__GM_CONTAS_PAGAR_ABERTOS[COD_CONTA]='Resumo Realizar'!$B131)*(Tabela_padrão__GM_CONTAS_PAGAR_ABERTOS[DATA_VCTO]&gt;='Resumo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1" s="108">
        <f t="array" ref="V131">SUM(IF((Tabela_padrão__GM_CONTAS_PAGAR_ABERTOS[COD_CONTA]='Resumo Realizar'!$B131)*(Tabela_padrão__GM_CONTAS_PAGAR_ABERTOS[DATA_VCTO]&gt;='Resumo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1" s="108">
        <f t="array" ref="W131">SUM(IF((Tabela_padrão__GM_CONTAS_PAGAR_ABERTOS[COD_CONTA]='Resumo Realizar'!$B131)*(Tabela_padrão__GM_CONTAS_PAGAR_ABERTOS[DATA_VCTO]&gt;='Resumo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1" s="108">
        <f t="array" ref="X131">SUM(IF((Tabela_padrão__GM_CONTAS_PAGAR_ABERTOS[COD_CONTA]='Resumo Realizar'!$B131)*(Tabela_padrão__GM_CONTAS_PAGAR_ABERTOS[DATA_VCTO]&gt;='Resumo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1" s="108">
        <f t="array" ref="Y131">SUM(IF((Tabela_padrão__GM_CONTAS_PAGAR_ABERTOS[COD_CONTA]='Resumo Realizar'!$B131)*(Tabela_padrão__GM_CONTAS_PAGAR_ABERTOS[DATA_VCTO]&gt;='Resumo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1" s="108">
        <f t="array" ref="Z131">SUM(IF((Tabela_padrão__GM_CONTAS_PAGAR_ABERTOS[COD_CONTA]='Resumo Realizar'!$B131)*(Tabela_padrão__GM_CONTAS_PAGAR_ABERTOS[DATA_VCTO]&gt;='Resumo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1" s="108"/>
      <c r="AB131" s="108">
        <f t="array" ref="AB131">SUM(IF((Tabela_padrão__GM_CONTAS_PAGAR_ABERTOS[COD_CONTA]='Resumo Realizar'!$B131)*(Tabela_padrão__GM_CONTAS_PAGAR_ABERTOS[DATA_VCTO]&gt;='Resumo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1" s="108">
        <f t="array" ref="AC131">SUM(IF((Tabela_padrão__GM_CONTAS_PAGAR_ABERTOS[COD_CONTA]='Resumo Realizar'!$B131)*(Tabela_padrão__GM_CONTAS_PAGAR_ABERTOS[DATA_VCTO]&gt;='Resumo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1" s="108">
        <f t="array" ref="AD131">SUM(IF((Tabela_padrão__GM_CONTAS_PAGAR_ABERTOS[COD_CONTA]='Resumo Realizar'!$B131)*(Tabela_padrão__GM_CONTAS_PAGAR_ABERTOS[DATA_VCTO]&gt;='Resumo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1" s="108">
        <f t="array" ref="AE131">SUM(IF((Tabela_padrão__GM_CONTAS_PAGAR_ABERTOS[COD_CONTA]='Resumo Realizar'!$B131)*(Tabela_padrão__GM_CONTAS_PAGAR_ABERTOS[DATA_VCTO]&gt;='Resumo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1" s="108">
        <f t="array" ref="AF131">SUM(IF((Tabela_padrão__GM_CONTAS_PAGAR_ABERTOS[COD_CONTA]='Resumo Realizar'!$B131)*(Tabela_padrão__GM_CONTAS_PAGAR_ABERTOS[DATA_VCTO]&gt;='Resumo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1" s="108">
        <f t="array" ref="AG131">SUM(IF((Tabela_padrão__GM_CONTAS_PAGAR_ABERTOS[COD_CONTA]='Resumo Realizar'!$B131)*(Tabela_padrão__GM_CONTAS_PAGAR_ABERTOS[DATA_VCTO]&gt;='Resumo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2" spans="2:33" hidden="1" outlineLevel="1" thickBot="1">
      <c r="B132" s="112">
        <v>13108020</v>
      </c>
      <c r="C132" s="112" t="s">
        <v>222</v>
      </c>
      <c r="D132" s="107">
        <f t="shared" si="52"/>
        <v>0</v>
      </c>
      <c r="E132" s="107">
        <f t="shared" si="53"/>
        <v>0</v>
      </c>
      <c r="F132" s="108"/>
      <c r="G132" s="108">
        <f t="array" ref="G132">SUM(IF((Tabela_padrão__GM_CONTAS_PAGAR_ABERTOS[COD_CONTA]='Resumo Realizar'!$B132)*(Tabela_padrão__GM_CONTAS_PAGAR_ABERTOS[DATA_VCTO]&gt;='Resumo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2" s="108">
        <f t="array" ref="H132">SUM(IF((Tabela_padrão__GM_CONTAS_PAGAR_ABERTOS[COD_CONTA]='Resumo Realizar'!$B132)*(Tabela_padrão__GM_CONTAS_PAGAR_ABERTOS[DATA_VCTO]&gt;='Resumo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2" s="108">
        <f t="array" ref="I132">SUM(IF((Tabela_padrão__GM_CONTAS_PAGAR_ABERTOS[COD_CONTA]='Resumo Realizar'!$B132)*(Tabela_padrão__GM_CONTAS_PAGAR_ABERTOS[DATA_VCTO]&gt;='Resumo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2" s="108">
        <f t="array" ref="J132">SUM(IF((Tabela_padrão__GM_CONTAS_PAGAR_ABERTOS[COD_CONTA]='Resumo Realizar'!$B132)*(Tabela_padrão__GM_CONTAS_PAGAR_ABERTOS[DATA_VCTO]&gt;='Resumo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2" s="108">
        <f t="array" ref="K132">SUM(IF((Tabela_padrão__GM_CONTAS_PAGAR_ABERTOS[COD_CONTA]='Resumo Realizar'!$B132)*(Tabela_padrão__GM_CONTAS_PAGAR_ABERTOS[DATA_VCTO]&gt;='Resumo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2" s="108">
        <f t="array" ref="L132">SUM(IF((Tabela_padrão__GM_CONTAS_PAGAR_ABERTOS[COD_CONTA]='Resumo Realizar'!$B132)*(Tabela_padrão__GM_CONTAS_PAGAR_ABERTOS[DATA_VCTO]&gt;='Resumo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2" s="108"/>
      <c r="N132" s="108">
        <f t="array" ref="N132">SUM(IF((Tabela_padrão__GM_CONTAS_PAGAR_ABERTOS[COD_CONTA]='Resumo Realizar'!$B132)*(Tabela_padrão__GM_CONTAS_PAGAR_ABERTOS[DATA_VCTO]&gt;='Resumo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2" s="108">
        <f t="array" ref="O132">SUM(IF((Tabela_padrão__GM_CONTAS_PAGAR_ABERTOS[COD_CONTA]='Resumo Realizar'!$B132)*(Tabela_padrão__GM_CONTAS_PAGAR_ABERTOS[DATA_VCTO]&gt;='Resumo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2" s="108">
        <f t="array" ref="P132">SUM(IF((Tabela_padrão__GM_CONTAS_PAGAR_ABERTOS[COD_CONTA]='Resumo Realizar'!$B132)*(Tabela_padrão__GM_CONTAS_PAGAR_ABERTOS[DATA_VCTO]&gt;='Resumo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2" s="108">
        <f t="array" ref="Q132">SUM(IF((Tabela_padrão__GM_CONTAS_PAGAR_ABERTOS[COD_CONTA]='Resumo Realizar'!$B132)*(Tabela_padrão__GM_CONTAS_PAGAR_ABERTOS[DATA_VCTO]&gt;='Resumo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2" s="108">
        <f t="array" ref="R132">SUM(IF((Tabela_padrão__GM_CONTAS_PAGAR_ABERTOS[COD_CONTA]='Resumo Realizar'!$B132)*(Tabela_padrão__GM_CONTAS_PAGAR_ABERTOS[DATA_VCTO]&gt;='Resumo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2" s="108">
        <f t="array" ref="S132">SUM(IF((Tabela_padrão__GM_CONTAS_PAGAR_ABERTOS[COD_CONTA]='Resumo Realizar'!$B132)*(Tabela_padrão__GM_CONTAS_PAGAR_ABERTOS[DATA_VCTO]&gt;='Resumo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2" s="108"/>
      <c r="U132" s="108">
        <f t="array" ref="U132">SUM(IF((Tabela_padrão__GM_CONTAS_PAGAR_ABERTOS[COD_CONTA]='Resumo Realizar'!$B132)*(Tabela_padrão__GM_CONTAS_PAGAR_ABERTOS[DATA_VCTO]&gt;='Resumo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2" s="108">
        <f t="array" ref="V132">SUM(IF((Tabela_padrão__GM_CONTAS_PAGAR_ABERTOS[COD_CONTA]='Resumo Realizar'!$B132)*(Tabela_padrão__GM_CONTAS_PAGAR_ABERTOS[DATA_VCTO]&gt;='Resumo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2" s="108">
        <f t="array" ref="W132">SUM(IF((Tabela_padrão__GM_CONTAS_PAGAR_ABERTOS[COD_CONTA]='Resumo Realizar'!$B132)*(Tabela_padrão__GM_CONTAS_PAGAR_ABERTOS[DATA_VCTO]&gt;='Resumo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2" s="108">
        <f t="array" ref="X132">SUM(IF((Tabela_padrão__GM_CONTAS_PAGAR_ABERTOS[COD_CONTA]='Resumo Realizar'!$B132)*(Tabela_padrão__GM_CONTAS_PAGAR_ABERTOS[DATA_VCTO]&gt;='Resumo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2" s="108">
        <f t="array" ref="Y132">SUM(IF((Tabela_padrão__GM_CONTAS_PAGAR_ABERTOS[COD_CONTA]='Resumo Realizar'!$B132)*(Tabela_padrão__GM_CONTAS_PAGAR_ABERTOS[DATA_VCTO]&gt;='Resumo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2" s="108">
        <f t="array" ref="Z132">SUM(IF((Tabela_padrão__GM_CONTAS_PAGAR_ABERTOS[COD_CONTA]='Resumo Realizar'!$B132)*(Tabela_padrão__GM_CONTAS_PAGAR_ABERTOS[DATA_VCTO]&gt;='Resumo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2" s="108"/>
      <c r="AB132" s="108">
        <f t="array" ref="AB132">SUM(IF((Tabela_padrão__GM_CONTAS_PAGAR_ABERTOS[COD_CONTA]='Resumo Realizar'!$B132)*(Tabela_padrão__GM_CONTAS_PAGAR_ABERTOS[DATA_VCTO]&gt;='Resumo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2" s="108">
        <f t="array" ref="AC132">SUM(IF((Tabela_padrão__GM_CONTAS_PAGAR_ABERTOS[COD_CONTA]='Resumo Realizar'!$B132)*(Tabela_padrão__GM_CONTAS_PAGAR_ABERTOS[DATA_VCTO]&gt;='Resumo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2" s="108">
        <f t="array" ref="AD132">SUM(IF((Tabela_padrão__GM_CONTAS_PAGAR_ABERTOS[COD_CONTA]='Resumo Realizar'!$B132)*(Tabela_padrão__GM_CONTAS_PAGAR_ABERTOS[DATA_VCTO]&gt;='Resumo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2" s="108">
        <f t="array" ref="AE132">SUM(IF((Tabela_padrão__GM_CONTAS_PAGAR_ABERTOS[COD_CONTA]='Resumo Realizar'!$B132)*(Tabela_padrão__GM_CONTAS_PAGAR_ABERTOS[DATA_VCTO]&gt;='Resumo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2" s="108">
        <f t="array" ref="AF132">SUM(IF((Tabela_padrão__GM_CONTAS_PAGAR_ABERTOS[COD_CONTA]='Resumo Realizar'!$B132)*(Tabela_padrão__GM_CONTAS_PAGAR_ABERTOS[DATA_VCTO]&gt;='Resumo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2" s="108">
        <f t="array" ref="AG132">SUM(IF((Tabela_padrão__GM_CONTAS_PAGAR_ABERTOS[COD_CONTA]='Resumo Realizar'!$B132)*(Tabela_padrão__GM_CONTAS_PAGAR_ABERTOS[DATA_VCTO]&gt;='Resumo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3" spans="2:33" hidden="1" outlineLevel="1" thickBot="1">
      <c r="B133" s="112">
        <v>13108021</v>
      </c>
      <c r="C133" s="112" t="s">
        <v>223</v>
      </c>
      <c r="D133" s="107">
        <f t="shared" si="52"/>
        <v>0</v>
      </c>
      <c r="E133" s="107">
        <f t="shared" si="53"/>
        <v>0</v>
      </c>
      <c r="F133" s="108"/>
      <c r="G133" s="108">
        <f t="array" ref="G133">SUM(IF((Tabela_padrão__GM_CONTAS_PAGAR_ABERTOS[COD_CONTA]='Resumo Realizar'!$B133)*(Tabela_padrão__GM_CONTAS_PAGAR_ABERTOS[DATA_VCTO]&gt;='Resumo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3" s="108">
        <f t="array" ref="H133">SUM(IF((Tabela_padrão__GM_CONTAS_PAGAR_ABERTOS[COD_CONTA]='Resumo Realizar'!$B133)*(Tabela_padrão__GM_CONTAS_PAGAR_ABERTOS[DATA_VCTO]&gt;='Resumo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3" s="108">
        <f t="array" ref="I133">SUM(IF((Tabela_padrão__GM_CONTAS_PAGAR_ABERTOS[COD_CONTA]='Resumo Realizar'!$B133)*(Tabela_padrão__GM_CONTAS_PAGAR_ABERTOS[DATA_VCTO]&gt;='Resumo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3" s="108">
        <f t="array" ref="J133">SUM(IF((Tabela_padrão__GM_CONTAS_PAGAR_ABERTOS[COD_CONTA]='Resumo Realizar'!$B133)*(Tabela_padrão__GM_CONTAS_PAGAR_ABERTOS[DATA_VCTO]&gt;='Resumo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3" s="108">
        <f t="array" ref="K133">SUM(IF((Tabela_padrão__GM_CONTAS_PAGAR_ABERTOS[COD_CONTA]='Resumo Realizar'!$B133)*(Tabela_padrão__GM_CONTAS_PAGAR_ABERTOS[DATA_VCTO]&gt;='Resumo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3" s="108">
        <f t="array" ref="L133">SUM(IF((Tabela_padrão__GM_CONTAS_PAGAR_ABERTOS[COD_CONTA]='Resumo Realizar'!$B133)*(Tabela_padrão__GM_CONTAS_PAGAR_ABERTOS[DATA_VCTO]&gt;='Resumo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3" s="108"/>
      <c r="N133" s="108">
        <f t="array" ref="N133">SUM(IF((Tabela_padrão__GM_CONTAS_PAGAR_ABERTOS[COD_CONTA]='Resumo Realizar'!$B133)*(Tabela_padrão__GM_CONTAS_PAGAR_ABERTOS[DATA_VCTO]&gt;='Resumo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3" s="108">
        <f t="array" ref="O133">SUM(IF((Tabela_padrão__GM_CONTAS_PAGAR_ABERTOS[COD_CONTA]='Resumo Realizar'!$B133)*(Tabela_padrão__GM_CONTAS_PAGAR_ABERTOS[DATA_VCTO]&gt;='Resumo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3" s="108">
        <f t="array" ref="P133">SUM(IF((Tabela_padrão__GM_CONTAS_PAGAR_ABERTOS[COD_CONTA]='Resumo Realizar'!$B133)*(Tabela_padrão__GM_CONTAS_PAGAR_ABERTOS[DATA_VCTO]&gt;='Resumo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3" s="108">
        <f t="array" ref="Q133">SUM(IF((Tabela_padrão__GM_CONTAS_PAGAR_ABERTOS[COD_CONTA]='Resumo Realizar'!$B133)*(Tabela_padrão__GM_CONTAS_PAGAR_ABERTOS[DATA_VCTO]&gt;='Resumo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3" s="108">
        <f t="array" ref="R133">SUM(IF((Tabela_padrão__GM_CONTAS_PAGAR_ABERTOS[COD_CONTA]='Resumo Realizar'!$B133)*(Tabela_padrão__GM_CONTAS_PAGAR_ABERTOS[DATA_VCTO]&gt;='Resumo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3" s="108">
        <f t="array" ref="S133">SUM(IF((Tabela_padrão__GM_CONTAS_PAGAR_ABERTOS[COD_CONTA]='Resumo Realizar'!$B133)*(Tabela_padrão__GM_CONTAS_PAGAR_ABERTOS[DATA_VCTO]&gt;='Resumo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3" s="108"/>
      <c r="U133" s="108">
        <f t="array" ref="U133">SUM(IF((Tabela_padrão__GM_CONTAS_PAGAR_ABERTOS[COD_CONTA]='Resumo Realizar'!$B133)*(Tabela_padrão__GM_CONTAS_PAGAR_ABERTOS[DATA_VCTO]&gt;='Resumo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3" s="108">
        <f t="array" ref="V133">SUM(IF((Tabela_padrão__GM_CONTAS_PAGAR_ABERTOS[COD_CONTA]='Resumo Realizar'!$B133)*(Tabela_padrão__GM_CONTAS_PAGAR_ABERTOS[DATA_VCTO]&gt;='Resumo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3" s="108">
        <f t="array" ref="W133">SUM(IF((Tabela_padrão__GM_CONTAS_PAGAR_ABERTOS[COD_CONTA]='Resumo Realizar'!$B133)*(Tabela_padrão__GM_CONTAS_PAGAR_ABERTOS[DATA_VCTO]&gt;='Resumo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3" s="108">
        <f t="array" ref="X133">SUM(IF((Tabela_padrão__GM_CONTAS_PAGAR_ABERTOS[COD_CONTA]='Resumo Realizar'!$B133)*(Tabela_padrão__GM_CONTAS_PAGAR_ABERTOS[DATA_VCTO]&gt;='Resumo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3" s="108">
        <f t="array" ref="Y133">SUM(IF((Tabela_padrão__GM_CONTAS_PAGAR_ABERTOS[COD_CONTA]='Resumo Realizar'!$B133)*(Tabela_padrão__GM_CONTAS_PAGAR_ABERTOS[DATA_VCTO]&gt;='Resumo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3" s="108">
        <f t="array" ref="Z133">SUM(IF((Tabela_padrão__GM_CONTAS_PAGAR_ABERTOS[COD_CONTA]='Resumo Realizar'!$B133)*(Tabela_padrão__GM_CONTAS_PAGAR_ABERTOS[DATA_VCTO]&gt;='Resumo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3" s="108"/>
      <c r="AB133" s="108">
        <f t="array" ref="AB133">SUM(IF((Tabela_padrão__GM_CONTAS_PAGAR_ABERTOS[COD_CONTA]='Resumo Realizar'!$B133)*(Tabela_padrão__GM_CONTAS_PAGAR_ABERTOS[DATA_VCTO]&gt;='Resumo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3" s="108">
        <f t="array" ref="AC133">SUM(IF((Tabela_padrão__GM_CONTAS_PAGAR_ABERTOS[COD_CONTA]='Resumo Realizar'!$B133)*(Tabela_padrão__GM_CONTAS_PAGAR_ABERTOS[DATA_VCTO]&gt;='Resumo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3" s="108">
        <f t="array" ref="AD133">SUM(IF((Tabela_padrão__GM_CONTAS_PAGAR_ABERTOS[COD_CONTA]='Resumo Realizar'!$B133)*(Tabela_padrão__GM_CONTAS_PAGAR_ABERTOS[DATA_VCTO]&gt;='Resumo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3" s="108">
        <f t="array" ref="AE133">SUM(IF((Tabela_padrão__GM_CONTAS_PAGAR_ABERTOS[COD_CONTA]='Resumo Realizar'!$B133)*(Tabela_padrão__GM_CONTAS_PAGAR_ABERTOS[DATA_VCTO]&gt;='Resumo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3" s="108">
        <f t="array" ref="AF133">SUM(IF((Tabela_padrão__GM_CONTAS_PAGAR_ABERTOS[COD_CONTA]='Resumo Realizar'!$B133)*(Tabela_padrão__GM_CONTAS_PAGAR_ABERTOS[DATA_VCTO]&gt;='Resumo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3" s="108">
        <f t="array" ref="AG133">SUM(IF((Tabela_padrão__GM_CONTAS_PAGAR_ABERTOS[COD_CONTA]='Resumo Realizar'!$B133)*(Tabela_padrão__GM_CONTAS_PAGAR_ABERTOS[DATA_VCTO]&gt;='Resumo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4" spans="2:33" hidden="1" outlineLevel="1" thickBot="1">
      <c r="B134" s="112">
        <v>13108022</v>
      </c>
      <c r="C134" s="112" t="s">
        <v>224</v>
      </c>
      <c r="D134" s="107">
        <f t="shared" si="52"/>
        <v>0</v>
      </c>
      <c r="E134" s="107">
        <f t="shared" si="53"/>
        <v>0</v>
      </c>
      <c r="F134" s="108"/>
      <c r="G134" s="108">
        <f t="array" ref="G134">SUM(IF((Tabela_padrão__GM_CONTAS_PAGAR_ABERTOS[COD_CONTA]='Resumo Realizar'!$B134)*(Tabela_padrão__GM_CONTAS_PAGAR_ABERTOS[DATA_VCTO]&gt;='Resumo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4" s="108">
        <f t="array" ref="H134">SUM(IF((Tabela_padrão__GM_CONTAS_PAGAR_ABERTOS[COD_CONTA]='Resumo Realizar'!$B134)*(Tabela_padrão__GM_CONTAS_PAGAR_ABERTOS[DATA_VCTO]&gt;='Resumo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4" s="108">
        <f t="array" ref="I134">SUM(IF((Tabela_padrão__GM_CONTAS_PAGAR_ABERTOS[COD_CONTA]='Resumo Realizar'!$B134)*(Tabela_padrão__GM_CONTAS_PAGAR_ABERTOS[DATA_VCTO]&gt;='Resumo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4" s="108">
        <f t="array" ref="J134">SUM(IF((Tabela_padrão__GM_CONTAS_PAGAR_ABERTOS[COD_CONTA]='Resumo Realizar'!$B134)*(Tabela_padrão__GM_CONTAS_PAGAR_ABERTOS[DATA_VCTO]&gt;='Resumo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4" s="108">
        <f t="array" ref="K134">SUM(IF((Tabela_padrão__GM_CONTAS_PAGAR_ABERTOS[COD_CONTA]='Resumo Realizar'!$B134)*(Tabela_padrão__GM_CONTAS_PAGAR_ABERTOS[DATA_VCTO]&gt;='Resumo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4" s="108">
        <f t="array" ref="L134">SUM(IF((Tabela_padrão__GM_CONTAS_PAGAR_ABERTOS[COD_CONTA]='Resumo Realizar'!$B134)*(Tabela_padrão__GM_CONTAS_PAGAR_ABERTOS[DATA_VCTO]&gt;='Resumo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4" s="108"/>
      <c r="N134" s="108">
        <f t="array" ref="N134">SUM(IF((Tabela_padrão__GM_CONTAS_PAGAR_ABERTOS[COD_CONTA]='Resumo Realizar'!$B134)*(Tabela_padrão__GM_CONTAS_PAGAR_ABERTOS[DATA_VCTO]&gt;='Resumo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4" s="108">
        <f t="array" ref="O134">SUM(IF((Tabela_padrão__GM_CONTAS_PAGAR_ABERTOS[COD_CONTA]='Resumo Realizar'!$B134)*(Tabela_padrão__GM_CONTAS_PAGAR_ABERTOS[DATA_VCTO]&gt;='Resumo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4" s="108">
        <f t="array" ref="P134">SUM(IF((Tabela_padrão__GM_CONTAS_PAGAR_ABERTOS[COD_CONTA]='Resumo Realizar'!$B134)*(Tabela_padrão__GM_CONTAS_PAGAR_ABERTOS[DATA_VCTO]&gt;='Resumo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4" s="108">
        <f t="array" ref="Q134">SUM(IF((Tabela_padrão__GM_CONTAS_PAGAR_ABERTOS[COD_CONTA]='Resumo Realizar'!$B134)*(Tabela_padrão__GM_CONTAS_PAGAR_ABERTOS[DATA_VCTO]&gt;='Resumo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4" s="108">
        <f t="array" ref="R134">SUM(IF((Tabela_padrão__GM_CONTAS_PAGAR_ABERTOS[COD_CONTA]='Resumo Realizar'!$B134)*(Tabela_padrão__GM_CONTAS_PAGAR_ABERTOS[DATA_VCTO]&gt;='Resumo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4" s="108">
        <f t="array" ref="S134">SUM(IF((Tabela_padrão__GM_CONTAS_PAGAR_ABERTOS[COD_CONTA]='Resumo Realizar'!$B134)*(Tabela_padrão__GM_CONTAS_PAGAR_ABERTOS[DATA_VCTO]&gt;='Resumo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4" s="108"/>
      <c r="U134" s="108">
        <f t="array" ref="U134">SUM(IF((Tabela_padrão__GM_CONTAS_PAGAR_ABERTOS[COD_CONTA]='Resumo Realizar'!$B134)*(Tabela_padrão__GM_CONTAS_PAGAR_ABERTOS[DATA_VCTO]&gt;='Resumo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4" s="108">
        <f t="array" ref="V134">SUM(IF((Tabela_padrão__GM_CONTAS_PAGAR_ABERTOS[COD_CONTA]='Resumo Realizar'!$B134)*(Tabela_padrão__GM_CONTAS_PAGAR_ABERTOS[DATA_VCTO]&gt;='Resumo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4" s="108">
        <f t="array" ref="W134">SUM(IF((Tabela_padrão__GM_CONTAS_PAGAR_ABERTOS[COD_CONTA]='Resumo Realizar'!$B134)*(Tabela_padrão__GM_CONTAS_PAGAR_ABERTOS[DATA_VCTO]&gt;='Resumo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4" s="108">
        <f t="array" ref="X134">SUM(IF((Tabela_padrão__GM_CONTAS_PAGAR_ABERTOS[COD_CONTA]='Resumo Realizar'!$B134)*(Tabela_padrão__GM_CONTAS_PAGAR_ABERTOS[DATA_VCTO]&gt;='Resumo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4" s="108">
        <f t="array" ref="Y134">SUM(IF((Tabela_padrão__GM_CONTAS_PAGAR_ABERTOS[COD_CONTA]='Resumo Realizar'!$B134)*(Tabela_padrão__GM_CONTAS_PAGAR_ABERTOS[DATA_VCTO]&gt;='Resumo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4" s="108">
        <f t="array" ref="Z134">SUM(IF((Tabela_padrão__GM_CONTAS_PAGAR_ABERTOS[COD_CONTA]='Resumo Realizar'!$B134)*(Tabela_padrão__GM_CONTAS_PAGAR_ABERTOS[DATA_VCTO]&gt;='Resumo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4" s="108"/>
      <c r="AB134" s="108">
        <f t="array" ref="AB134">SUM(IF((Tabela_padrão__GM_CONTAS_PAGAR_ABERTOS[COD_CONTA]='Resumo Realizar'!$B134)*(Tabela_padrão__GM_CONTAS_PAGAR_ABERTOS[DATA_VCTO]&gt;='Resumo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4" s="108">
        <f t="array" ref="AC134">SUM(IF((Tabela_padrão__GM_CONTAS_PAGAR_ABERTOS[COD_CONTA]='Resumo Realizar'!$B134)*(Tabela_padrão__GM_CONTAS_PAGAR_ABERTOS[DATA_VCTO]&gt;='Resumo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4" s="108">
        <f t="array" ref="AD134">SUM(IF((Tabela_padrão__GM_CONTAS_PAGAR_ABERTOS[COD_CONTA]='Resumo Realizar'!$B134)*(Tabela_padrão__GM_CONTAS_PAGAR_ABERTOS[DATA_VCTO]&gt;='Resumo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4" s="108">
        <f t="array" ref="AE134">SUM(IF((Tabela_padrão__GM_CONTAS_PAGAR_ABERTOS[COD_CONTA]='Resumo Realizar'!$B134)*(Tabela_padrão__GM_CONTAS_PAGAR_ABERTOS[DATA_VCTO]&gt;='Resumo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4" s="108">
        <f t="array" ref="AF134">SUM(IF((Tabela_padrão__GM_CONTAS_PAGAR_ABERTOS[COD_CONTA]='Resumo Realizar'!$B134)*(Tabela_padrão__GM_CONTAS_PAGAR_ABERTOS[DATA_VCTO]&gt;='Resumo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4" s="108">
        <f t="array" ref="AG134">SUM(IF((Tabela_padrão__GM_CONTAS_PAGAR_ABERTOS[COD_CONTA]='Resumo Realizar'!$B134)*(Tabela_padrão__GM_CONTAS_PAGAR_ABERTOS[DATA_VCTO]&gt;='Resumo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5" spans="2:33" hidden="1" outlineLevel="1" thickBot="1">
      <c r="B135" s="112">
        <v>13108023</v>
      </c>
      <c r="C135" s="112" t="s">
        <v>225</v>
      </c>
      <c r="D135" s="107">
        <f t="shared" si="52"/>
        <v>0</v>
      </c>
      <c r="E135" s="107">
        <f t="shared" si="53"/>
        <v>0</v>
      </c>
      <c r="F135" s="108"/>
      <c r="G135" s="108">
        <f t="array" ref="G135">SUM(IF((Tabela_padrão__GM_CONTAS_PAGAR_ABERTOS[COD_CONTA]='Resumo Realizar'!$B135)*(Tabela_padrão__GM_CONTAS_PAGAR_ABERTOS[DATA_VCTO]&gt;='Resumo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5" s="108">
        <f t="array" ref="H135">SUM(IF((Tabela_padrão__GM_CONTAS_PAGAR_ABERTOS[COD_CONTA]='Resumo Realizar'!$B135)*(Tabela_padrão__GM_CONTAS_PAGAR_ABERTOS[DATA_VCTO]&gt;='Resumo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5" s="108">
        <f t="array" ref="I135">SUM(IF((Tabela_padrão__GM_CONTAS_PAGAR_ABERTOS[COD_CONTA]='Resumo Realizar'!$B135)*(Tabela_padrão__GM_CONTAS_PAGAR_ABERTOS[DATA_VCTO]&gt;='Resumo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5" s="108">
        <f t="array" ref="J135">SUM(IF((Tabela_padrão__GM_CONTAS_PAGAR_ABERTOS[COD_CONTA]='Resumo Realizar'!$B135)*(Tabela_padrão__GM_CONTAS_PAGAR_ABERTOS[DATA_VCTO]&gt;='Resumo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5" s="108">
        <f t="array" ref="K135">SUM(IF((Tabela_padrão__GM_CONTAS_PAGAR_ABERTOS[COD_CONTA]='Resumo Realizar'!$B135)*(Tabela_padrão__GM_CONTAS_PAGAR_ABERTOS[DATA_VCTO]&gt;='Resumo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5" s="108">
        <f t="array" ref="L135">SUM(IF((Tabela_padrão__GM_CONTAS_PAGAR_ABERTOS[COD_CONTA]='Resumo Realizar'!$B135)*(Tabela_padrão__GM_CONTAS_PAGAR_ABERTOS[DATA_VCTO]&gt;='Resumo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5" s="108"/>
      <c r="N135" s="108">
        <f t="array" ref="N135">SUM(IF((Tabela_padrão__GM_CONTAS_PAGAR_ABERTOS[COD_CONTA]='Resumo Realizar'!$B135)*(Tabela_padrão__GM_CONTAS_PAGAR_ABERTOS[DATA_VCTO]&gt;='Resumo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5" s="108">
        <f t="array" ref="O135">SUM(IF((Tabela_padrão__GM_CONTAS_PAGAR_ABERTOS[COD_CONTA]='Resumo Realizar'!$B135)*(Tabela_padrão__GM_CONTAS_PAGAR_ABERTOS[DATA_VCTO]&gt;='Resumo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5" s="108">
        <f t="array" ref="P135">SUM(IF((Tabela_padrão__GM_CONTAS_PAGAR_ABERTOS[COD_CONTA]='Resumo Realizar'!$B135)*(Tabela_padrão__GM_CONTAS_PAGAR_ABERTOS[DATA_VCTO]&gt;='Resumo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5" s="108">
        <f t="array" ref="Q135">SUM(IF((Tabela_padrão__GM_CONTAS_PAGAR_ABERTOS[COD_CONTA]='Resumo Realizar'!$B135)*(Tabela_padrão__GM_CONTAS_PAGAR_ABERTOS[DATA_VCTO]&gt;='Resumo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5" s="108">
        <f t="array" ref="R135">SUM(IF((Tabela_padrão__GM_CONTAS_PAGAR_ABERTOS[COD_CONTA]='Resumo Realizar'!$B135)*(Tabela_padrão__GM_CONTAS_PAGAR_ABERTOS[DATA_VCTO]&gt;='Resumo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5" s="108">
        <f t="array" ref="S135">SUM(IF((Tabela_padrão__GM_CONTAS_PAGAR_ABERTOS[COD_CONTA]='Resumo Realizar'!$B135)*(Tabela_padrão__GM_CONTAS_PAGAR_ABERTOS[DATA_VCTO]&gt;='Resumo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5" s="108"/>
      <c r="U135" s="108">
        <f t="array" ref="U135">SUM(IF((Tabela_padrão__GM_CONTAS_PAGAR_ABERTOS[COD_CONTA]='Resumo Realizar'!$B135)*(Tabela_padrão__GM_CONTAS_PAGAR_ABERTOS[DATA_VCTO]&gt;='Resumo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5" s="108">
        <f t="array" ref="V135">SUM(IF((Tabela_padrão__GM_CONTAS_PAGAR_ABERTOS[COD_CONTA]='Resumo Realizar'!$B135)*(Tabela_padrão__GM_CONTAS_PAGAR_ABERTOS[DATA_VCTO]&gt;='Resumo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5" s="108">
        <f t="array" ref="W135">SUM(IF((Tabela_padrão__GM_CONTAS_PAGAR_ABERTOS[COD_CONTA]='Resumo Realizar'!$B135)*(Tabela_padrão__GM_CONTAS_PAGAR_ABERTOS[DATA_VCTO]&gt;='Resumo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5" s="108">
        <f t="array" ref="X135">SUM(IF((Tabela_padrão__GM_CONTAS_PAGAR_ABERTOS[COD_CONTA]='Resumo Realizar'!$B135)*(Tabela_padrão__GM_CONTAS_PAGAR_ABERTOS[DATA_VCTO]&gt;='Resumo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5" s="108">
        <f t="array" ref="Y135">SUM(IF((Tabela_padrão__GM_CONTAS_PAGAR_ABERTOS[COD_CONTA]='Resumo Realizar'!$B135)*(Tabela_padrão__GM_CONTAS_PAGAR_ABERTOS[DATA_VCTO]&gt;='Resumo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5" s="108">
        <f t="array" ref="Z135">SUM(IF((Tabela_padrão__GM_CONTAS_PAGAR_ABERTOS[COD_CONTA]='Resumo Realizar'!$B135)*(Tabela_padrão__GM_CONTAS_PAGAR_ABERTOS[DATA_VCTO]&gt;='Resumo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5" s="108"/>
      <c r="AB135" s="108">
        <f t="array" ref="AB135">SUM(IF((Tabela_padrão__GM_CONTAS_PAGAR_ABERTOS[COD_CONTA]='Resumo Realizar'!$B135)*(Tabela_padrão__GM_CONTAS_PAGAR_ABERTOS[DATA_VCTO]&gt;='Resumo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5" s="108">
        <f t="array" ref="AC135">SUM(IF((Tabela_padrão__GM_CONTAS_PAGAR_ABERTOS[COD_CONTA]='Resumo Realizar'!$B135)*(Tabela_padrão__GM_CONTAS_PAGAR_ABERTOS[DATA_VCTO]&gt;='Resumo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5" s="108">
        <f t="array" ref="AD135">SUM(IF((Tabela_padrão__GM_CONTAS_PAGAR_ABERTOS[COD_CONTA]='Resumo Realizar'!$B135)*(Tabela_padrão__GM_CONTAS_PAGAR_ABERTOS[DATA_VCTO]&gt;='Resumo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5" s="108">
        <f t="array" ref="AE135">SUM(IF((Tabela_padrão__GM_CONTAS_PAGAR_ABERTOS[COD_CONTA]='Resumo Realizar'!$B135)*(Tabela_padrão__GM_CONTAS_PAGAR_ABERTOS[DATA_VCTO]&gt;='Resumo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5" s="108">
        <f t="array" ref="AF135">SUM(IF((Tabela_padrão__GM_CONTAS_PAGAR_ABERTOS[COD_CONTA]='Resumo Realizar'!$B135)*(Tabela_padrão__GM_CONTAS_PAGAR_ABERTOS[DATA_VCTO]&gt;='Resumo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5" s="108">
        <f t="array" ref="AG135">SUM(IF((Tabela_padrão__GM_CONTAS_PAGAR_ABERTOS[COD_CONTA]='Resumo Realizar'!$B135)*(Tabela_padrão__GM_CONTAS_PAGAR_ABERTOS[DATA_VCTO]&gt;='Resumo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6" spans="2:33" hidden="1" outlineLevel="1" thickBot="1">
      <c r="B136" s="112">
        <v>13108024</v>
      </c>
      <c r="C136" s="112" t="s">
        <v>226</v>
      </c>
      <c r="D136" s="107">
        <f t="shared" si="52"/>
        <v>0</v>
      </c>
      <c r="E136" s="107">
        <f t="shared" si="53"/>
        <v>0</v>
      </c>
      <c r="F136" s="108"/>
      <c r="G136" s="108">
        <f t="array" ref="G136">SUM(IF((Tabela_padrão__GM_CONTAS_PAGAR_ABERTOS[COD_CONTA]='Resumo Realizar'!$B136)*(Tabela_padrão__GM_CONTAS_PAGAR_ABERTOS[DATA_VCTO]&gt;='Resumo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6" s="108">
        <f t="array" ref="H136">SUM(IF((Tabela_padrão__GM_CONTAS_PAGAR_ABERTOS[COD_CONTA]='Resumo Realizar'!$B136)*(Tabela_padrão__GM_CONTAS_PAGAR_ABERTOS[DATA_VCTO]&gt;='Resumo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6" s="108">
        <f t="array" ref="I136">SUM(IF((Tabela_padrão__GM_CONTAS_PAGAR_ABERTOS[COD_CONTA]='Resumo Realizar'!$B136)*(Tabela_padrão__GM_CONTAS_PAGAR_ABERTOS[DATA_VCTO]&gt;='Resumo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6" s="108">
        <f t="array" ref="J136">SUM(IF((Tabela_padrão__GM_CONTAS_PAGAR_ABERTOS[COD_CONTA]='Resumo Realizar'!$B136)*(Tabela_padrão__GM_CONTAS_PAGAR_ABERTOS[DATA_VCTO]&gt;='Resumo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6" s="108">
        <f t="array" ref="K136">SUM(IF((Tabela_padrão__GM_CONTAS_PAGAR_ABERTOS[COD_CONTA]='Resumo Realizar'!$B136)*(Tabela_padrão__GM_CONTAS_PAGAR_ABERTOS[DATA_VCTO]&gt;='Resumo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6" s="108">
        <f t="array" ref="L136">SUM(IF((Tabela_padrão__GM_CONTAS_PAGAR_ABERTOS[COD_CONTA]='Resumo Realizar'!$B136)*(Tabela_padrão__GM_CONTAS_PAGAR_ABERTOS[DATA_VCTO]&gt;='Resumo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6" s="108"/>
      <c r="N136" s="108">
        <f t="array" ref="N136">SUM(IF((Tabela_padrão__GM_CONTAS_PAGAR_ABERTOS[COD_CONTA]='Resumo Realizar'!$B136)*(Tabela_padrão__GM_CONTAS_PAGAR_ABERTOS[DATA_VCTO]&gt;='Resumo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6" s="108">
        <f t="array" ref="O136">SUM(IF((Tabela_padrão__GM_CONTAS_PAGAR_ABERTOS[COD_CONTA]='Resumo Realizar'!$B136)*(Tabela_padrão__GM_CONTAS_PAGAR_ABERTOS[DATA_VCTO]&gt;='Resumo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6" s="108">
        <f t="array" ref="P136">SUM(IF((Tabela_padrão__GM_CONTAS_PAGAR_ABERTOS[COD_CONTA]='Resumo Realizar'!$B136)*(Tabela_padrão__GM_CONTAS_PAGAR_ABERTOS[DATA_VCTO]&gt;='Resumo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6" s="108">
        <f t="array" ref="Q136">SUM(IF((Tabela_padrão__GM_CONTAS_PAGAR_ABERTOS[COD_CONTA]='Resumo Realizar'!$B136)*(Tabela_padrão__GM_CONTAS_PAGAR_ABERTOS[DATA_VCTO]&gt;='Resumo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6" s="108">
        <f t="array" ref="R136">SUM(IF((Tabela_padrão__GM_CONTAS_PAGAR_ABERTOS[COD_CONTA]='Resumo Realizar'!$B136)*(Tabela_padrão__GM_CONTAS_PAGAR_ABERTOS[DATA_VCTO]&gt;='Resumo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6" s="108">
        <f t="array" ref="S136">SUM(IF((Tabela_padrão__GM_CONTAS_PAGAR_ABERTOS[COD_CONTA]='Resumo Realizar'!$B136)*(Tabela_padrão__GM_CONTAS_PAGAR_ABERTOS[DATA_VCTO]&gt;='Resumo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6" s="108"/>
      <c r="U136" s="108">
        <f t="array" ref="U136">SUM(IF((Tabela_padrão__GM_CONTAS_PAGAR_ABERTOS[COD_CONTA]='Resumo Realizar'!$B136)*(Tabela_padrão__GM_CONTAS_PAGAR_ABERTOS[DATA_VCTO]&gt;='Resumo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6" s="108">
        <f t="array" ref="V136">SUM(IF((Tabela_padrão__GM_CONTAS_PAGAR_ABERTOS[COD_CONTA]='Resumo Realizar'!$B136)*(Tabela_padrão__GM_CONTAS_PAGAR_ABERTOS[DATA_VCTO]&gt;='Resumo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6" s="108">
        <f t="array" ref="W136">SUM(IF((Tabela_padrão__GM_CONTAS_PAGAR_ABERTOS[COD_CONTA]='Resumo Realizar'!$B136)*(Tabela_padrão__GM_CONTAS_PAGAR_ABERTOS[DATA_VCTO]&gt;='Resumo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6" s="108">
        <f t="array" ref="X136">SUM(IF((Tabela_padrão__GM_CONTAS_PAGAR_ABERTOS[COD_CONTA]='Resumo Realizar'!$B136)*(Tabela_padrão__GM_CONTAS_PAGAR_ABERTOS[DATA_VCTO]&gt;='Resumo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6" s="108">
        <f t="array" ref="Y136">SUM(IF((Tabela_padrão__GM_CONTAS_PAGAR_ABERTOS[COD_CONTA]='Resumo Realizar'!$B136)*(Tabela_padrão__GM_CONTAS_PAGAR_ABERTOS[DATA_VCTO]&gt;='Resumo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6" s="108">
        <f t="array" ref="Z136">SUM(IF((Tabela_padrão__GM_CONTAS_PAGAR_ABERTOS[COD_CONTA]='Resumo Realizar'!$B136)*(Tabela_padrão__GM_CONTAS_PAGAR_ABERTOS[DATA_VCTO]&gt;='Resumo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6" s="108"/>
      <c r="AB136" s="108">
        <f t="array" ref="AB136">SUM(IF((Tabela_padrão__GM_CONTAS_PAGAR_ABERTOS[COD_CONTA]='Resumo Realizar'!$B136)*(Tabela_padrão__GM_CONTAS_PAGAR_ABERTOS[DATA_VCTO]&gt;='Resumo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6" s="108">
        <f t="array" ref="AC136">SUM(IF((Tabela_padrão__GM_CONTAS_PAGAR_ABERTOS[COD_CONTA]='Resumo Realizar'!$B136)*(Tabela_padrão__GM_CONTAS_PAGAR_ABERTOS[DATA_VCTO]&gt;='Resumo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6" s="108">
        <f t="array" ref="AD136">SUM(IF((Tabela_padrão__GM_CONTAS_PAGAR_ABERTOS[COD_CONTA]='Resumo Realizar'!$B136)*(Tabela_padrão__GM_CONTAS_PAGAR_ABERTOS[DATA_VCTO]&gt;='Resumo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6" s="108">
        <f t="array" ref="AE136">SUM(IF((Tabela_padrão__GM_CONTAS_PAGAR_ABERTOS[COD_CONTA]='Resumo Realizar'!$B136)*(Tabela_padrão__GM_CONTAS_PAGAR_ABERTOS[DATA_VCTO]&gt;='Resumo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6" s="108">
        <f t="array" ref="AF136">SUM(IF((Tabela_padrão__GM_CONTAS_PAGAR_ABERTOS[COD_CONTA]='Resumo Realizar'!$B136)*(Tabela_padrão__GM_CONTAS_PAGAR_ABERTOS[DATA_VCTO]&gt;='Resumo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6" s="108">
        <f t="array" ref="AG136">SUM(IF((Tabela_padrão__GM_CONTAS_PAGAR_ABERTOS[COD_CONTA]='Resumo Realizar'!$B136)*(Tabela_padrão__GM_CONTAS_PAGAR_ABERTOS[DATA_VCTO]&gt;='Resumo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7" spans="2:33" hidden="1" outlineLevel="1" thickBot="1">
      <c r="B137" s="112">
        <v>13108025</v>
      </c>
      <c r="C137" s="112" t="s">
        <v>227</v>
      </c>
      <c r="D137" s="107">
        <f t="shared" si="52"/>
        <v>0</v>
      </c>
      <c r="E137" s="107">
        <f t="shared" si="53"/>
        <v>0</v>
      </c>
      <c r="F137" s="108"/>
      <c r="G137" s="108">
        <f t="array" ref="G137">SUM(IF((Tabela_padrão__GM_CONTAS_PAGAR_ABERTOS[COD_CONTA]='Resumo Realizar'!$B137)*(Tabela_padrão__GM_CONTAS_PAGAR_ABERTOS[DATA_VCTO]&gt;='Resumo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7" s="108">
        <f t="array" ref="H137">SUM(IF((Tabela_padrão__GM_CONTAS_PAGAR_ABERTOS[COD_CONTA]='Resumo Realizar'!$B137)*(Tabela_padrão__GM_CONTAS_PAGAR_ABERTOS[DATA_VCTO]&gt;='Resumo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7" s="108">
        <f t="array" ref="I137">SUM(IF((Tabela_padrão__GM_CONTAS_PAGAR_ABERTOS[COD_CONTA]='Resumo Realizar'!$B137)*(Tabela_padrão__GM_CONTAS_PAGAR_ABERTOS[DATA_VCTO]&gt;='Resumo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7" s="108">
        <f t="array" ref="J137">SUM(IF((Tabela_padrão__GM_CONTAS_PAGAR_ABERTOS[COD_CONTA]='Resumo Realizar'!$B137)*(Tabela_padrão__GM_CONTAS_PAGAR_ABERTOS[DATA_VCTO]&gt;='Resumo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7" s="108">
        <f t="array" ref="K137">SUM(IF((Tabela_padrão__GM_CONTAS_PAGAR_ABERTOS[COD_CONTA]='Resumo Realizar'!$B137)*(Tabela_padrão__GM_CONTAS_PAGAR_ABERTOS[DATA_VCTO]&gt;='Resumo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7" s="108">
        <f t="array" ref="L137">SUM(IF((Tabela_padrão__GM_CONTAS_PAGAR_ABERTOS[COD_CONTA]='Resumo Realizar'!$B137)*(Tabela_padrão__GM_CONTAS_PAGAR_ABERTOS[DATA_VCTO]&gt;='Resumo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7" s="108"/>
      <c r="N137" s="108">
        <f t="array" ref="N137">SUM(IF((Tabela_padrão__GM_CONTAS_PAGAR_ABERTOS[COD_CONTA]='Resumo Realizar'!$B137)*(Tabela_padrão__GM_CONTAS_PAGAR_ABERTOS[DATA_VCTO]&gt;='Resumo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7" s="108">
        <f t="array" ref="O137">SUM(IF((Tabela_padrão__GM_CONTAS_PAGAR_ABERTOS[COD_CONTA]='Resumo Realizar'!$B137)*(Tabela_padrão__GM_CONTAS_PAGAR_ABERTOS[DATA_VCTO]&gt;='Resumo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37" s="108">
        <f t="array" ref="P137">SUM(IF((Tabela_padrão__GM_CONTAS_PAGAR_ABERTOS[COD_CONTA]='Resumo Realizar'!$B137)*(Tabela_padrão__GM_CONTAS_PAGAR_ABERTOS[DATA_VCTO]&gt;='Resumo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7" s="108">
        <f t="array" ref="Q137">SUM(IF((Tabela_padrão__GM_CONTAS_PAGAR_ABERTOS[COD_CONTA]='Resumo Realizar'!$B137)*(Tabela_padrão__GM_CONTAS_PAGAR_ABERTOS[DATA_VCTO]&gt;='Resumo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7" s="108">
        <f t="array" ref="R137">SUM(IF((Tabela_padrão__GM_CONTAS_PAGAR_ABERTOS[COD_CONTA]='Resumo Realizar'!$B137)*(Tabela_padrão__GM_CONTAS_PAGAR_ABERTOS[DATA_VCTO]&gt;='Resumo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7" s="108">
        <f t="array" ref="S137">SUM(IF((Tabela_padrão__GM_CONTAS_PAGAR_ABERTOS[COD_CONTA]='Resumo Realizar'!$B137)*(Tabela_padrão__GM_CONTAS_PAGAR_ABERTOS[DATA_VCTO]&gt;='Resumo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7" s="108"/>
      <c r="U137" s="108">
        <f t="array" ref="U137">SUM(IF((Tabela_padrão__GM_CONTAS_PAGAR_ABERTOS[COD_CONTA]='Resumo Realizar'!$B137)*(Tabela_padrão__GM_CONTAS_PAGAR_ABERTOS[DATA_VCTO]&gt;='Resumo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7" s="108">
        <f t="array" ref="V137">SUM(IF((Tabela_padrão__GM_CONTAS_PAGAR_ABERTOS[COD_CONTA]='Resumo Realizar'!$B137)*(Tabela_padrão__GM_CONTAS_PAGAR_ABERTOS[DATA_VCTO]&gt;='Resumo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7" s="108">
        <f t="array" ref="W137">SUM(IF((Tabela_padrão__GM_CONTAS_PAGAR_ABERTOS[COD_CONTA]='Resumo Realizar'!$B137)*(Tabela_padrão__GM_CONTAS_PAGAR_ABERTOS[DATA_VCTO]&gt;='Resumo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7" s="108">
        <f t="array" ref="X137">SUM(IF((Tabela_padrão__GM_CONTAS_PAGAR_ABERTOS[COD_CONTA]='Resumo Realizar'!$B137)*(Tabela_padrão__GM_CONTAS_PAGAR_ABERTOS[DATA_VCTO]&gt;='Resumo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7" s="108">
        <f t="array" ref="Y137">SUM(IF((Tabela_padrão__GM_CONTAS_PAGAR_ABERTOS[COD_CONTA]='Resumo Realizar'!$B137)*(Tabela_padrão__GM_CONTAS_PAGAR_ABERTOS[DATA_VCTO]&gt;='Resumo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7" s="108">
        <f t="array" ref="Z137">SUM(IF((Tabela_padrão__GM_CONTAS_PAGAR_ABERTOS[COD_CONTA]='Resumo Realizar'!$B137)*(Tabela_padrão__GM_CONTAS_PAGAR_ABERTOS[DATA_VCTO]&gt;='Resumo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7" s="108"/>
      <c r="AB137" s="108">
        <f t="array" ref="AB137">SUM(IF((Tabela_padrão__GM_CONTAS_PAGAR_ABERTOS[COD_CONTA]='Resumo Realizar'!$B137)*(Tabela_padrão__GM_CONTAS_PAGAR_ABERTOS[DATA_VCTO]&gt;='Resumo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7" s="108">
        <f t="array" ref="AC137">SUM(IF((Tabela_padrão__GM_CONTAS_PAGAR_ABERTOS[COD_CONTA]='Resumo Realizar'!$B137)*(Tabela_padrão__GM_CONTAS_PAGAR_ABERTOS[DATA_VCTO]&gt;='Resumo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7" s="108">
        <f t="array" ref="AD137">SUM(IF((Tabela_padrão__GM_CONTAS_PAGAR_ABERTOS[COD_CONTA]='Resumo Realizar'!$B137)*(Tabela_padrão__GM_CONTAS_PAGAR_ABERTOS[DATA_VCTO]&gt;='Resumo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7" s="108">
        <f t="array" ref="AE137">SUM(IF((Tabela_padrão__GM_CONTAS_PAGAR_ABERTOS[COD_CONTA]='Resumo Realizar'!$B137)*(Tabela_padrão__GM_CONTAS_PAGAR_ABERTOS[DATA_VCTO]&gt;='Resumo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7" s="108">
        <f t="array" ref="AF137">SUM(IF((Tabela_padrão__GM_CONTAS_PAGAR_ABERTOS[COD_CONTA]='Resumo Realizar'!$B137)*(Tabela_padrão__GM_CONTAS_PAGAR_ABERTOS[DATA_VCTO]&gt;='Resumo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7" s="108">
        <f t="array" ref="AG137">SUM(IF((Tabela_padrão__GM_CONTAS_PAGAR_ABERTOS[COD_CONTA]='Resumo Realizar'!$B137)*(Tabela_padrão__GM_CONTAS_PAGAR_ABERTOS[DATA_VCTO]&gt;='Resumo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38" spans="2:33" s="63" customFormat="1" collapsed="1" thickBot="1">
      <c r="B138" s="103">
        <v>13115</v>
      </c>
      <c r="C138" s="103" t="s">
        <v>46</v>
      </c>
      <c r="D138" s="104">
        <f t="shared" ref="D138:E138" si="54">SUM(D139:D167)</f>
        <v>0</v>
      </c>
      <c r="E138" s="104">
        <f t="shared" si="54"/>
        <v>-469.39947000000001</v>
      </c>
      <c r="F138" s="105"/>
      <c r="G138" s="104">
        <f>SUM(G139:G167)</f>
        <v>0</v>
      </c>
      <c r="H138" s="104">
        <f t="shared" ref="H138" si="55">SUM(H139:H167)</f>
        <v>-3.9864199999999999</v>
      </c>
      <c r="I138" s="104">
        <f t="shared" ref="I138" si="56">SUM(I139:I167)</f>
        <v>0</v>
      </c>
      <c r="J138" s="104">
        <f t="shared" ref="J138:K138" si="57">SUM(J139:J167)</f>
        <v>-1.9864200000000001</v>
      </c>
      <c r="K138" s="104">
        <f t="shared" si="57"/>
        <v>0</v>
      </c>
      <c r="L138" s="104">
        <f t="shared" ref="L138" si="58">SUM(L139:L167)</f>
        <v>-1.9864200000000001</v>
      </c>
      <c r="M138" s="105"/>
      <c r="N138" s="104">
        <f t="shared" ref="N138:O138" si="59">SUM(N139:N167)</f>
        <v>0</v>
      </c>
      <c r="O138" s="104">
        <f t="shared" si="59"/>
        <v>-457.46737000000002</v>
      </c>
      <c r="P138" s="104">
        <f t="shared" ref="P138" si="60">SUM(P139:P167)</f>
        <v>0</v>
      </c>
      <c r="Q138" s="104">
        <f t="shared" ref="Q138" si="61">SUM(Q139:Q167)</f>
        <v>-1.9864200000000001</v>
      </c>
      <c r="R138" s="104">
        <f t="shared" ref="R138:S138" si="62">SUM(R139:R167)</f>
        <v>0</v>
      </c>
      <c r="S138" s="104">
        <f t="shared" si="62"/>
        <v>-1.9864200000000001</v>
      </c>
      <c r="T138" s="105"/>
      <c r="U138" s="104">
        <f t="shared" ref="U138" si="63">SUM(U139:U167)</f>
        <v>0</v>
      </c>
      <c r="V138" s="104">
        <f t="shared" ref="V138:W138" si="64">SUM(V139:V167)</f>
        <v>0</v>
      </c>
      <c r="W138" s="104">
        <f t="shared" si="64"/>
        <v>0</v>
      </c>
      <c r="X138" s="104">
        <f t="shared" ref="X138" si="65">SUM(X139:X167)</f>
        <v>0</v>
      </c>
      <c r="Y138" s="104">
        <f t="shared" ref="Y138" si="66">SUM(Y139:Y167)</f>
        <v>0</v>
      </c>
      <c r="Z138" s="104">
        <f t="shared" ref="Z138" si="67">SUM(Z139:Z167)</f>
        <v>0</v>
      </c>
      <c r="AA138" s="105"/>
      <c r="AB138" s="104">
        <f t="shared" ref="AB138" si="68">SUM(AB139:AB167)</f>
        <v>0</v>
      </c>
      <c r="AC138" s="104">
        <f t="shared" ref="AC138" si="69">SUM(AC139:AC167)</f>
        <v>0</v>
      </c>
      <c r="AD138" s="104">
        <f t="shared" ref="AD138:AE138" si="70">SUM(AD139:AD167)</f>
        <v>0</v>
      </c>
      <c r="AE138" s="104">
        <f t="shared" si="70"/>
        <v>0</v>
      </c>
      <c r="AF138" s="104">
        <f t="shared" ref="AF138" si="71">SUM(AF139:AF167)</f>
        <v>0</v>
      </c>
      <c r="AG138" s="104">
        <f t="shared" ref="AG138" si="72">SUM(AG139:AG167)</f>
        <v>0</v>
      </c>
    </row>
    <row r="139" spans="2:33" hidden="1" outlineLevel="1" thickBot="1">
      <c r="B139" s="112">
        <v>13115001</v>
      </c>
      <c r="C139" s="112" t="s">
        <v>228</v>
      </c>
      <c r="D139" s="107">
        <f t="shared" ref="D139:D167" si="73">G139+I139+K139+N139+P139+R139+U139+W139+Y139+AB139+AD139+AF139</f>
        <v>0</v>
      </c>
      <c r="E139" s="107">
        <f t="shared" ref="E139:E167" si="74">H139+J139+L139+O139+Q139+S139+V139+X139+Z139+AC139+AE139+AG139</f>
        <v>-455.48095000000001</v>
      </c>
      <c r="F139" s="108"/>
      <c r="G139" s="108">
        <f t="array" ref="G139">SUM(IF((Tabela_padrão__GM_CONTAS_PAGAR_ABERTOS[COD_CONTA]='Resumo Realizar'!$B139)*(Tabela_padrão__GM_CONTAS_PAGAR_ABERTOS[DATA_VCTO]&gt;='Resumo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39" s="108">
        <f t="array" ref="H139">SUM(IF((Tabela_padrão__GM_CONTAS_PAGAR_ABERTOS[COD_CONTA]='Resumo Realizar'!$B139)*(Tabela_padrão__GM_CONTAS_PAGAR_ABERTOS[DATA_VCTO]&gt;='Resumo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39" s="108">
        <f t="array" ref="I139">SUM(IF((Tabela_padrão__GM_CONTAS_PAGAR_ABERTOS[COD_CONTA]='Resumo Realizar'!$B139)*(Tabela_padrão__GM_CONTAS_PAGAR_ABERTOS[DATA_VCTO]&gt;='Resumo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39" s="108">
        <f t="array" ref="J139">SUM(IF((Tabela_padrão__GM_CONTAS_PAGAR_ABERTOS[COD_CONTA]='Resumo Realizar'!$B139)*(Tabela_padrão__GM_CONTAS_PAGAR_ABERTOS[DATA_VCTO]&gt;='Resumo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39" s="108">
        <f t="array" ref="K139">SUM(IF((Tabela_padrão__GM_CONTAS_PAGAR_ABERTOS[COD_CONTA]='Resumo Realizar'!$B139)*(Tabela_padrão__GM_CONTAS_PAGAR_ABERTOS[DATA_VCTO]&gt;='Resumo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39" s="108">
        <f t="array" ref="L139">SUM(IF((Tabela_padrão__GM_CONTAS_PAGAR_ABERTOS[COD_CONTA]='Resumo Realizar'!$B139)*(Tabela_padrão__GM_CONTAS_PAGAR_ABERTOS[DATA_VCTO]&gt;='Resumo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39" s="108"/>
      <c r="N139" s="108">
        <f t="array" ref="N139">SUM(IF((Tabela_padrão__GM_CONTAS_PAGAR_ABERTOS[COD_CONTA]='Resumo Realizar'!$B139)*(Tabela_padrão__GM_CONTAS_PAGAR_ABERTOS[DATA_VCTO]&gt;='Resumo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39" s="108">
        <f t="array" ref="O139">SUM(IF((Tabela_padrão__GM_CONTAS_PAGAR_ABERTOS[COD_CONTA]='Resumo Realizar'!$B139)*(Tabela_padrão__GM_CONTAS_PAGAR_ABERTOS[DATA_VCTO]&gt;='Resumo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-455.48095000000001</v>
      </c>
      <c r="P139" s="108">
        <f t="array" ref="P139">SUM(IF((Tabela_padrão__GM_CONTAS_PAGAR_ABERTOS[COD_CONTA]='Resumo Realizar'!$B139)*(Tabela_padrão__GM_CONTAS_PAGAR_ABERTOS[DATA_VCTO]&gt;='Resumo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39" s="108">
        <f t="array" ref="Q139">SUM(IF((Tabela_padrão__GM_CONTAS_PAGAR_ABERTOS[COD_CONTA]='Resumo Realizar'!$B139)*(Tabela_padrão__GM_CONTAS_PAGAR_ABERTOS[DATA_VCTO]&gt;='Resumo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39" s="108">
        <f t="array" ref="R139">SUM(IF((Tabela_padrão__GM_CONTAS_PAGAR_ABERTOS[COD_CONTA]='Resumo Realizar'!$B139)*(Tabela_padrão__GM_CONTAS_PAGAR_ABERTOS[DATA_VCTO]&gt;='Resumo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39" s="108">
        <f t="array" ref="S139">SUM(IF((Tabela_padrão__GM_CONTAS_PAGAR_ABERTOS[COD_CONTA]='Resumo Realizar'!$B139)*(Tabela_padrão__GM_CONTAS_PAGAR_ABERTOS[DATA_VCTO]&gt;='Resumo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39" s="108"/>
      <c r="U139" s="108">
        <f t="array" ref="U139">SUM(IF((Tabela_padrão__GM_CONTAS_PAGAR_ABERTOS[COD_CONTA]='Resumo Realizar'!$B139)*(Tabela_padrão__GM_CONTAS_PAGAR_ABERTOS[DATA_VCTO]&gt;='Resumo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39" s="108">
        <f t="array" ref="V139">SUM(IF((Tabela_padrão__GM_CONTAS_PAGAR_ABERTOS[COD_CONTA]='Resumo Realizar'!$B139)*(Tabela_padrão__GM_CONTAS_PAGAR_ABERTOS[DATA_VCTO]&gt;='Resumo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39" s="108">
        <f t="array" ref="W139">SUM(IF((Tabela_padrão__GM_CONTAS_PAGAR_ABERTOS[COD_CONTA]='Resumo Realizar'!$B139)*(Tabela_padrão__GM_CONTAS_PAGAR_ABERTOS[DATA_VCTO]&gt;='Resumo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39" s="108">
        <f t="array" ref="X139">SUM(IF((Tabela_padrão__GM_CONTAS_PAGAR_ABERTOS[COD_CONTA]='Resumo Realizar'!$B139)*(Tabela_padrão__GM_CONTAS_PAGAR_ABERTOS[DATA_VCTO]&gt;='Resumo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39" s="108">
        <f t="array" ref="Y139">SUM(IF((Tabela_padrão__GM_CONTAS_PAGAR_ABERTOS[COD_CONTA]='Resumo Realizar'!$B139)*(Tabela_padrão__GM_CONTAS_PAGAR_ABERTOS[DATA_VCTO]&gt;='Resumo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39" s="108">
        <f t="array" ref="Z139">SUM(IF((Tabela_padrão__GM_CONTAS_PAGAR_ABERTOS[COD_CONTA]='Resumo Realizar'!$B139)*(Tabela_padrão__GM_CONTAS_PAGAR_ABERTOS[DATA_VCTO]&gt;='Resumo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39" s="108"/>
      <c r="AB139" s="108">
        <f t="array" ref="AB139">SUM(IF((Tabela_padrão__GM_CONTAS_PAGAR_ABERTOS[COD_CONTA]='Resumo Realizar'!$B139)*(Tabela_padrão__GM_CONTAS_PAGAR_ABERTOS[DATA_VCTO]&gt;='Resumo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39" s="108">
        <f t="array" ref="AC139">SUM(IF((Tabela_padrão__GM_CONTAS_PAGAR_ABERTOS[COD_CONTA]='Resumo Realizar'!$B139)*(Tabela_padrão__GM_CONTAS_PAGAR_ABERTOS[DATA_VCTO]&gt;='Resumo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39" s="108">
        <f t="array" ref="AD139">SUM(IF((Tabela_padrão__GM_CONTAS_PAGAR_ABERTOS[COD_CONTA]='Resumo Realizar'!$B139)*(Tabela_padrão__GM_CONTAS_PAGAR_ABERTOS[DATA_VCTO]&gt;='Resumo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39" s="108">
        <f t="array" ref="AE139">SUM(IF((Tabela_padrão__GM_CONTAS_PAGAR_ABERTOS[COD_CONTA]='Resumo Realizar'!$B139)*(Tabela_padrão__GM_CONTAS_PAGAR_ABERTOS[DATA_VCTO]&gt;='Resumo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39" s="108">
        <f t="array" ref="AF139">SUM(IF((Tabela_padrão__GM_CONTAS_PAGAR_ABERTOS[COD_CONTA]='Resumo Realizar'!$B139)*(Tabela_padrão__GM_CONTAS_PAGAR_ABERTOS[DATA_VCTO]&gt;='Resumo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39" s="108">
        <f t="array" ref="AG139">SUM(IF((Tabela_padrão__GM_CONTAS_PAGAR_ABERTOS[COD_CONTA]='Resumo Realizar'!$B139)*(Tabela_padrão__GM_CONTAS_PAGAR_ABERTOS[DATA_VCTO]&gt;='Resumo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0" spans="2:33" hidden="1" outlineLevel="1" thickBot="1">
      <c r="B140" s="112">
        <v>13115002</v>
      </c>
      <c r="C140" s="112" t="s">
        <v>229</v>
      </c>
      <c r="D140" s="107">
        <f t="shared" si="73"/>
        <v>0</v>
      </c>
      <c r="E140" s="107">
        <f t="shared" si="74"/>
        <v>0</v>
      </c>
      <c r="F140" s="108"/>
      <c r="G140" s="108">
        <f t="array" ref="G140">SUM(IF((Tabela_padrão__GM_CONTAS_PAGAR_ABERTOS[COD_CONTA]='Resumo Realizar'!$B140)*(Tabela_padrão__GM_CONTAS_PAGAR_ABERTOS[DATA_VCTO]&gt;='Resumo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0" s="108">
        <f t="array" ref="H140">SUM(IF((Tabela_padrão__GM_CONTAS_PAGAR_ABERTOS[COD_CONTA]='Resumo Realizar'!$B140)*(Tabela_padrão__GM_CONTAS_PAGAR_ABERTOS[DATA_VCTO]&gt;='Resumo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0" s="108">
        <f t="array" ref="I140">SUM(IF((Tabela_padrão__GM_CONTAS_PAGAR_ABERTOS[COD_CONTA]='Resumo Realizar'!$B140)*(Tabela_padrão__GM_CONTAS_PAGAR_ABERTOS[DATA_VCTO]&gt;='Resumo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0" s="108">
        <f t="array" ref="J140">SUM(IF((Tabela_padrão__GM_CONTAS_PAGAR_ABERTOS[COD_CONTA]='Resumo Realizar'!$B140)*(Tabela_padrão__GM_CONTAS_PAGAR_ABERTOS[DATA_VCTO]&gt;='Resumo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0" s="108">
        <f t="array" ref="K140">SUM(IF((Tabela_padrão__GM_CONTAS_PAGAR_ABERTOS[COD_CONTA]='Resumo Realizar'!$B140)*(Tabela_padrão__GM_CONTAS_PAGAR_ABERTOS[DATA_VCTO]&gt;='Resumo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0" s="108">
        <f t="array" ref="L140">SUM(IF((Tabela_padrão__GM_CONTAS_PAGAR_ABERTOS[COD_CONTA]='Resumo Realizar'!$B140)*(Tabela_padrão__GM_CONTAS_PAGAR_ABERTOS[DATA_VCTO]&gt;='Resumo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0" s="108"/>
      <c r="N140" s="108">
        <f t="array" ref="N140">SUM(IF((Tabela_padrão__GM_CONTAS_PAGAR_ABERTOS[COD_CONTA]='Resumo Realizar'!$B140)*(Tabela_padrão__GM_CONTAS_PAGAR_ABERTOS[DATA_VCTO]&gt;='Resumo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0" s="108">
        <f t="array" ref="O140">SUM(IF((Tabela_padrão__GM_CONTAS_PAGAR_ABERTOS[COD_CONTA]='Resumo Realizar'!$B140)*(Tabela_padrão__GM_CONTAS_PAGAR_ABERTOS[DATA_VCTO]&gt;='Resumo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0" s="108">
        <f t="array" ref="P140">SUM(IF((Tabela_padrão__GM_CONTAS_PAGAR_ABERTOS[COD_CONTA]='Resumo Realizar'!$B140)*(Tabela_padrão__GM_CONTAS_PAGAR_ABERTOS[DATA_VCTO]&gt;='Resumo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0" s="108">
        <f t="array" ref="Q140">SUM(IF((Tabela_padrão__GM_CONTAS_PAGAR_ABERTOS[COD_CONTA]='Resumo Realizar'!$B140)*(Tabela_padrão__GM_CONTAS_PAGAR_ABERTOS[DATA_VCTO]&gt;='Resumo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0" s="108">
        <f t="array" ref="R140">SUM(IF((Tabela_padrão__GM_CONTAS_PAGAR_ABERTOS[COD_CONTA]='Resumo Realizar'!$B140)*(Tabela_padrão__GM_CONTAS_PAGAR_ABERTOS[DATA_VCTO]&gt;='Resumo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0" s="108">
        <f t="array" ref="S140">SUM(IF((Tabela_padrão__GM_CONTAS_PAGAR_ABERTOS[COD_CONTA]='Resumo Realizar'!$B140)*(Tabela_padrão__GM_CONTAS_PAGAR_ABERTOS[DATA_VCTO]&gt;='Resumo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0" s="108"/>
      <c r="U140" s="108">
        <f t="array" ref="U140">SUM(IF((Tabela_padrão__GM_CONTAS_PAGAR_ABERTOS[COD_CONTA]='Resumo Realizar'!$B140)*(Tabela_padrão__GM_CONTAS_PAGAR_ABERTOS[DATA_VCTO]&gt;='Resumo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0" s="108">
        <f t="array" ref="V140">SUM(IF((Tabela_padrão__GM_CONTAS_PAGAR_ABERTOS[COD_CONTA]='Resumo Realizar'!$B140)*(Tabela_padrão__GM_CONTAS_PAGAR_ABERTOS[DATA_VCTO]&gt;='Resumo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0" s="108">
        <f t="array" ref="W140">SUM(IF((Tabela_padrão__GM_CONTAS_PAGAR_ABERTOS[COD_CONTA]='Resumo Realizar'!$B140)*(Tabela_padrão__GM_CONTAS_PAGAR_ABERTOS[DATA_VCTO]&gt;='Resumo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0" s="108">
        <f t="array" ref="X140">SUM(IF((Tabela_padrão__GM_CONTAS_PAGAR_ABERTOS[COD_CONTA]='Resumo Realizar'!$B140)*(Tabela_padrão__GM_CONTAS_PAGAR_ABERTOS[DATA_VCTO]&gt;='Resumo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0" s="108">
        <f t="array" ref="Y140">SUM(IF((Tabela_padrão__GM_CONTAS_PAGAR_ABERTOS[COD_CONTA]='Resumo Realizar'!$B140)*(Tabela_padrão__GM_CONTAS_PAGAR_ABERTOS[DATA_VCTO]&gt;='Resumo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0" s="108">
        <f t="array" ref="Z140">SUM(IF((Tabela_padrão__GM_CONTAS_PAGAR_ABERTOS[COD_CONTA]='Resumo Realizar'!$B140)*(Tabela_padrão__GM_CONTAS_PAGAR_ABERTOS[DATA_VCTO]&gt;='Resumo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0" s="108"/>
      <c r="AB140" s="108">
        <f t="array" ref="AB140">SUM(IF((Tabela_padrão__GM_CONTAS_PAGAR_ABERTOS[COD_CONTA]='Resumo Realizar'!$B140)*(Tabela_padrão__GM_CONTAS_PAGAR_ABERTOS[DATA_VCTO]&gt;='Resumo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0" s="108">
        <f t="array" ref="AC140">SUM(IF((Tabela_padrão__GM_CONTAS_PAGAR_ABERTOS[COD_CONTA]='Resumo Realizar'!$B140)*(Tabela_padrão__GM_CONTAS_PAGAR_ABERTOS[DATA_VCTO]&gt;='Resumo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0" s="108">
        <f t="array" ref="AD140">SUM(IF((Tabela_padrão__GM_CONTAS_PAGAR_ABERTOS[COD_CONTA]='Resumo Realizar'!$B140)*(Tabela_padrão__GM_CONTAS_PAGAR_ABERTOS[DATA_VCTO]&gt;='Resumo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0" s="108">
        <f t="array" ref="AE140">SUM(IF((Tabela_padrão__GM_CONTAS_PAGAR_ABERTOS[COD_CONTA]='Resumo Realizar'!$B140)*(Tabela_padrão__GM_CONTAS_PAGAR_ABERTOS[DATA_VCTO]&gt;='Resumo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0" s="108">
        <f t="array" ref="AF140">SUM(IF((Tabela_padrão__GM_CONTAS_PAGAR_ABERTOS[COD_CONTA]='Resumo Realizar'!$B140)*(Tabela_padrão__GM_CONTAS_PAGAR_ABERTOS[DATA_VCTO]&gt;='Resumo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0" s="108">
        <f t="array" ref="AG140">SUM(IF((Tabela_padrão__GM_CONTAS_PAGAR_ABERTOS[COD_CONTA]='Resumo Realizar'!$B140)*(Tabela_padrão__GM_CONTAS_PAGAR_ABERTOS[DATA_VCTO]&gt;='Resumo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1" spans="2:33" hidden="1" outlineLevel="1" thickBot="1">
      <c r="B141" s="112">
        <v>13115003</v>
      </c>
      <c r="C141" s="112" t="s">
        <v>230</v>
      </c>
      <c r="D141" s="107">
        <f t="shared" si="73"/>
        <v>0</v>
      </c>
      <c r="E141" s="107">
        <f t="shared" si="74"/>
        <v>0</v>
      </c>
      <c r="F141" s="108"/>
      <c r="G141" s="108">
        <f t="array" ref="G141">SUM(IF((Tabela_padrão__GM_CONTAS_PAGAR_ABERTOS[COD_CONTA]='Resumo Realizar'!$B141)*(Tabela_padrão__GM_CONTAS_PAGAR_ABERTOS[DATA_VCTO]&gt;='Resumo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1" s="108">
        <f t="array" ref="H141">SUM(IF((Tabela_padrão__GM_CONTAS_PAGAR_ABERTOS[COD_CONTA]='Resumo Realizar'!$B141)*(Tabela_padrão__GM_CONTAS_PAGAR_ABERTOS[DATA_VCTO]&gt;='Resumo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1" s="108">
        <f t="array" ref="I141">SUM(IF((Tabela_padrão__GM_CONTAS_PAGAR_ABERTOS[COD_CONTA]='Resumo Realizar'!$B141)*(Tabela_padrão__GM_CONTAS_PAGAR_ABERTOS[DATA_VCTO]&gt;='Resumo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1" s="108">
        <f t="array" ref="J141">SUM(IF((Tabela_padrão__GM_CONTAS_PAGAR_ABERTOS[COD_CONTA]='Resumo Realizar'!$B141)*(Tabela_padrão__GM_CONTAS_PAGAR_ABERTOS[DATA_VCTO]&gt;='Resumo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1" s="108">
        <f t="array" ref="K141">SUM(IF((Tabela_padrão__GM_CONTAS_PAGAR_ABERTOS[COD_CONTA]='Resumo Realizar'!$B141)*(Tabela_padrão__GM_CONTAS_PAGAR_ABERTOS[DATA_VCTO]&gt;='Resumo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1" s="108">
        <f t="array" ref="L141">SUM(IF((Tabela_padrão__GM_CONTAS_PAGAR_ABERTOS[COD_CONTA]='Resumo Realizar'!$B141)*(Tabela_padrão__GM_CONTAS_PAGAR_ABERTOS[DATA_VCTO]&gt;='Resumo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1" s="108"/>
      <c r="N141" s="108">
        <f t="array" ref="N141">SUM(IF((Tabela_padrão__GM_CONTAS_PAGAR_ABERTOS[COD_CONTA]='Resumo Realizar'!$B141)*(Tabela_padrão__GM_CONTAS_PAGAR_ABERTOS[DATA_VCTO]&gt;='Resumo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1" s="108">
        <f t="array" ref="O141">SUM(IF((Tabela_padrão__GM_CONTAS_PAGAR_ABERTOS[COD_CONTA]='Resumo Realizar'!$B141)*(Tabela_padrão__GM_CONTAS_PAGAR_ABERTOS[DATA_VCTO]&gt;='Resumo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1" s="108">
        <f t="array" ref="P141">SUM(IF((Tabela_padrão__GM_CONTAS_PAGAR_ABERTOS[COD_CONTA]='Resumo Realizar'!$B141)*(Tabela_padrão__GM_CONTAS_PAGAR_ABERTOS[DATA_VCTO]&gt;='Resumo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1" s="108">
        <f t="array" ref="Q141">SUM(IF((Tabela_padrão__GM_CONTAS_PAGAR_ABERTOS[COD_CONTA]='Resumo Realizar'!$B141)*(Tabela_padrão__GM_CONTAS_PAGAR_ABERTOS[DATA_VCTO]&gt;='Resumo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1" s="108">
        <f t="array" ref="R141">SUM(IF((Tabela_padrão__GM_CONTAS_PAGAR_ABERTOS[COD_CONTA]='Resumo Realizar'!$B141)*(Tabela_padrão__GM_CONTAS_PAGAR_ABERTOS[DATA_VCTO]&gt;='Resumo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1" s="108">
        <f t="array" ref="S141">SUM(IF((Tabela_padrão__GM_CONTAS_PAGAR_ABERTOS[COD_CONTA]='Resumo Realizar'!$B141)*(Tabela_padrão__GM_CONTAS_PAGAR_ABERTOS[DATA_VCTO]&gt;='Resumo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1" s="108"/>
      <c r="U141" s="108">
        <f t="array" ref="U141">SUM(IF((Tabela_padrão__GM_CONTAS_PAGAR_ABERTOS[COD_CONTA]='Resumo Realizar'!$B141)*(Tabela_padrão__GM_CONTAS_PAGAR_ABERTOS[DATA_VCTO]&gt;='Resumo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1" s="108">
        <f t="array" ref="V141">SUM(IF((Tabela_padrão__GM_CONTAS_PAGAR_ABERTOS[COD_CONTA]='Resumo Realizar'!$B141)*(Tabela_padrão__GM_CONTAS_PAGAR_ABERTOS[DATA_VCTO]&gt;='Resumo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1" s="108">
        <f t="array" ref="W141">SUM(IF((Tabela_padrão__GM_CONTAS_PAGAR_ABERTOS[COD_CONTA]='Resumo Realizar'!$B141)*(Tabela_padrão__GM_CONTAS_PAGAR_ABERTOS[DATA_VCTO]&gt;='Resumo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1" s="108">
        <f t="array" ref="X141">SUM(IF((Tabela_padrão__GM_CONTAS_PAGAR_ABERTOS[COD_CONTA]='Resumo Realizar'!$B141)*(Tabela_padrão__GM_CONTAS_PAGAR_ABERTOS[DATA_VCTO]&gt;='Resumo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1" s="108">
        <f t="array" ref="Y141">SUM(IF((Tabela_padrão__GM_CONTAS_PAGAR_ABERTOS[COD_CONTA]='Resumo Realizar'!$B141)*(Tabela_padrão__GM_CONTAS_PAGAR_ABERTOS[DATA_VCTO]&gt;='Resumo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1" s="108">
        <f t="array" ref="Z141">SUM(IF((Tabela_padrão__GM_CONTAS_PAGAR_ABERTOS[COD_CONTA]='Resumo Realizar'!$B141)*(Tabela_padrão__GM_CONTAS_PAGAR_ABERTOS[DATA_VCTO]&gt;='Resumo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1" s="108"/>
      <c r="AB141" s="108">
        <f t="array" ref="AB141">SUM(IF((Tabela_padrão__GM_CONTAS_PAGAR_ABERTOS[COD_CONTA]='Resumo Realizar'!$B141)*(Tabela_padrão__GM_CONTAS_PAGAR_ABERTOS[DATA_VCTO]&gt;='Resumo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1" s="108">
        <f t="array" ref="AC141">SUM(IF((Tabela_padrão__GM_CONTAS_PAGAR_ABERTOS[COD_CONTA]='Resumo Realizar'!$B141)*(Tabela_padrão__GM_CONTAS_PAGAR_ABERTOS[DATA_VCTO]&gt;='Resumo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1" s="108">
        <f t="array" ref="AD141">SUM(IF((Tabela_padrão__GM_CONTAS_PAGAR_ABERTOS[COD_CONTA]='Resumo Realizar'!$B141)*(Tabela_padrão__GM_CONTAS_PAGAR_ABERTOS[DATA_VCTO]&gt;='Resumo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1" s="108">
        <f t="array" ref="AE141">SUM(IF((Tabela_padrão__GM_CONTAS_PAGAR_ABERTOS[COD_CONTA]='Resumo Realizar'!$B141)*(Tabela_padrão__GM_CONTAS_PAGAR_ABERTOS[DATA_VCTO]&gt;='Resumo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1" s="108">
        <f t="array" ref="AF141">SUM(IF((Tabela_padrão__GM_CONTAS_PAGAR_ABERTOS[COD_CONTA]='Resumo Realizar'!$B141)*(Tabela_padrão__GM_CONTAS_PAGAR_ABERTOS[DATA_VCTO]&gt;='Resumo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1" s="108">
        <f t="array" ref="AG141">SUM(IF((Tabela_padrão__GM_CONTAS_PAGAR_ABERTOS[COD_CONTA]='Resumo Realizar'!$B141)*(Tabela_padrão__GM_CONTAS_PAGAR_ABERTOS[DATA_VCTO]&gt;='Resumo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2" spans="2:33" hidden="1" outlineLevel="1" thickBot="1">
      <c r="B142" s="112">
        <v>13115004</v>
      </c>
      <c r="C142" s="112" t="s">
        <v>231</v>
      </c>
      <c r="D142" s="107">
        <f t="shared" si="73"/>
        <v>0</v>
      </c>
      <c r="E142" s="107">
        <f t="shared" si="74"/>
        <v>0</v>
      </c>
      <c r="F142" s="108"/>
      <c r="G142" s="108">
        <f t="array" ref="G142">SUM(IF((Tabela_padrão__GM_CONTAS_PAGAR_ABERTOS[COD_CONTA]='Resumo Realizar'!$B142)*(Tabela_padrão__GM_CONTAS_PAGAR_ABERTOS[DATA_VCTO]&gt;='Resumo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2" s="108">
        <f t="array" ref="H142">SUM(IF((Tabela_padrão__GM_CONTAS_PAGAR_ABERTOS[COD_CONTA]='Resumo Realizar'!$B142)*(Tabela_padrão__GM_CONTAS_PAGAR_ABERTOS[DATA_VCTO]&gt;='Resumo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2" s="108">
        <f t="array" ref="I142">SUM(IF((Tabela_padrão__GM_CONTAS_PAGAR_ABERTOS[COD_CONTA]='Resumo Realizar'!$B142)*(Tabela_padrão__GM_CONTAS_PAGAR_ABERTOS[DATA_VCTO]&gt;='Resumo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2" s="108">
        <f t="array" ref="J142">SUM(IF((Tabela_padrão__GM_CONTAS_PAGAR_ABERTOS[COD_CONTA]='Resumo Realizar'!$B142)*(Tabela_padrão__GM_CONTAS_PAGAR_ABERTOS[DATA_VCTO]&gt;='Resumo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2" s="108">
        <f t="array" ref="K142">SUM(IF((Tabela_padrão__GM_CONTAS_PAGAR_ABERTOS[COD_CONTA]='Resumo Realizar'!$B142)*(Tabela_padrão__GM_CONTAS_PAGAR_ABERTOS[DATA_VCTO]&gt;='Resumo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2" s="108">
        <f t="array" ref="L142">SUM(IF((Tabela_padrão__GM_CONTAS_PAGAR_ABERTOS[COD_CONTA]='Resumo Realizar'!$B142)*(Tabela_padrão__GM_CONTAS_PAGAR_ABERTOS[DATA_VCTO]&gt;='Resumo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2" s="108"/>
      <c r="N142" s="108">
        <f t="array" ref="N142">SUM(IF((Tabela_padrão__GM_CONTAS_PAGAR_ABERTOS[COD_CONTA]='Resumo Realizar'!$B142)*(Tabela_padrão__GM_CONTAS_PAGAR_ABERTOS[DATA_VCTO]&gt;='Resumo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2" s="108">
        <f t="array" ref="O142">SUM(IF((Tabela_padrão__GM_CONTAS_PAGAR_ABERTOS[COD_CONTA]='Resumo Realizar'!$B142)*(Tabela_padrão__GM_CONTAS_PAGAR_ABERTOS[DATA_VCTO]&gt;='Resumo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2" s="108">
        <f t="array" ref="P142">SUM(IF((Tabela_padrão__GM_CONTAS_PAGAR_ABERTOS[COD_CONTA]='Resumo Realizar'!$B142)*(Tabela_padrão__GM_CONTAS_PAGAR_ABERTOS[DATA_VCTO]&gt;='Resumo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2" s="108">
        <f t="array" ref="Q142">SUM(IF((Tabela_padrão__GM_CONTAS_PAGAR_ABERTOS[COD_CONTA]='Resumo Realizar'!$B142)*(Tabela_padrão__GM_CONTAS_PAGAR_ABERTOS[DATA_VCTO]&gt;='Resumo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2" s="108">
        <f t="array" ref="R142">SUM(IF((Tabela_padrão__GM_CONTAS_PAGAR_ABERTOS[COD_CONTA]='Resumo Realizar'!$B142)*(Tabela_padrão__GM_CONTAS_PAGAR_ABERTOS[DATA_VCTO]&gt;='Resumo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2" s="108">
        <f t="array" ref="S142">SUM(IF((Tabela_padrão__GM_CONTAS_PAGAR_ABERTOS[COD_CONTA]='Resumo Realizar'!$B142)*(Tabela_padrão__GM_CONTAS_PAGAR_ABERTOS[DATA_VCTO]&gt;='Resumo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2" s="108"/>
      <c r="U142" s="108">
        <f t="array" ref="U142">SUM(IF((Tabela_padrão__GM_CONTAS_PAGAR_ABERTOS[COD_CONTA]='Resumo Realizar'!$B142)*(Tabela_padrão__GM_CONTAS_PAGAR_ABERTOS[DATA_VCTO]&gt;='Resumo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2" s="108">
        <f t="array" ref="V142">SUM(IF((Tabela_padrão__GM_CONTAS_PAGAR_ABERTOS[COD_CONTA]='Resumo Realizar'!$B142)*(Tabela_padrão__GM_CONTAS_PAGAR_ABERTOS[DATA_VCTO]&gt;='Resumo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2" s="108">
        <f t="array" ref="W142">SUM(IF((Tabela_padrão__GM_CONTAS_PAGAR_ABERTOS[COD_CONTA]='Resumo Realizar'!$B142)*(Tabela_padrão__GM_CONTAS_PAGAR_ABERTOS[DATA_VCTO]&gt;='Resumo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2" s="108">
        <f t="array" ref="X142">SUM(IF((Tabela_padrão__GM_CONTAS_PAGAR_ABERTOS[COD_CONTA]='Resumo Realizar'!$B142)*(Tabela_padrão__GM_CONTAS_PAGAR_ABERTOS[DATA_VCTO]&gt;='Resumo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2" s="108">
        <f t="array" ref="Y142">SUM(IF((Tabela_padrão__GM_CONTAS_PAGAR_ABERTOS[COD_CONTA]='Resumo Realizar'!$B142)*(Tabela_padrão__GM_CONTAS_PAGAR_ABERTOS[DATA_VCTO]&gt;='Resumo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2" s="108">
        <f t="array" ref="Z142">SUM(IF((Tabela_padrão__GM_CONTAS_PAGAR_ABERTOS[COD_CONTA]='Resumo Realizar'!$B142)*(Tabela_padrão__GM_CONTAS_PAGAR_ABERTOS[DATA_VCTO]&gt;='Resumo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2" s="108"/>
      <c r="AB142" s="108">
        <f t="array" ref="AB142">SUM(IF((Tabela_padrão__GM_CONTAS_PAGAR_ABERTOS[COD_CONTA]='Resumo Realizar'!$B142)*(Tabela_padrão__GM_CONTAS_PAGAR_ABERTOS[DATA_VCTO]&gt;='Resumo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2" s="108">
        <f t="array" ref="AC142">SUM(IF((Tabela_padrão__GM_CONTAS_PAGAR_ABERTOS[COD_CONTA]='Resumo Realizar'!$B142)*(Tabela_padrão__GM_CONTAS_PAGAR_ABERTOS[DATA_VCTO]&gt;='Resumo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2" s="108">
        <f t="array" ref="AD142">SUM(IF((Tabela_padrão__GM_CONTAS_PAGAR_ABERTOS[COD_CONTA]='Resumo Realizar'!$B142)*(Tabela_padrão__GM_CONTAS_PAGAR_ABERTOS[DATA_VCTO]&gt;='Resumo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2" s="108">
        <f t="array" ref="AE142">SUM(IF((Tabela_padrão__GM_CONTAS_PAGAR_ABERTOS[COD_CONTA]='Resumo Realizar'!$B142)*(Tabela_padrão__GM_CONTAS_PAGAR_ABERTOS[DATA_VCTO]&gt;='Resumo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2" s="108">
        <f t="array" ref="AF142">SUM(IF((Tabela_padrão__GM_CONTAS_PAGAR_ABERTOS[COD_CONTA]='Resumo Realizar'!$B142)*(Tabela_padrão__GM_CONTAS_PAGAR_ABERTOS[DATA_VCTO]&gt;='Resumo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2" s="108">
        <f t="array" ref="AG142">SUM(IF((Tabela_padrão__GM_CONTAS_PAGAR_ABERTOS[COD_CONTA]='Resumo Realizar'!$B142)*(Tabela_padrão__GM_CONTAS_PAGAR_ABERTOS[DATA_VCTO]&gt;='Resumo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3" spans="2:33" hidden="1" outlineLevel="1" thickBot="1">
      <c r="B143" s="112">
        <v>13115005</v>
      </c>
      <c r="C143" s="112" t="s">
        <v>232</v>
      </c>
      <c r="D143" s="107">
        <f t="shared" si="73"/>
        <v>0</v>
      </c>
      <c r="E143" s="107">
        <f t="shared" si="74"/>
        <v>0</v>
      </c>
      <c r="F143" s="108"/>
      <c r="G143" s="108">
        <f t="array" ref="G143">SUM(IF((Tabela_padrão__GM_CONTAS_PAGAR_ABERTOS[COD_CONTA]='Resumo Realizar'!$B143)*(Tabela_padrão__GM_CONTAS_PAGAR_ABERTOS[DATA_VCTO]&gt;='Resumo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3" s="108">
        <f t="array" ref="H143">SUM(IF((Tabela_padrão__GM_CONTAS_PAGAR_ABERTOS[COD_CONTA]='Resumo Realizar'!$B143)*(Tabela_padrão__GM_CONTAS_PAGAR_ABERTOS[DATA_VCTO]&gt;='Resumo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3" s="108">
        <f t="array" ref="I143">SUM(IF((Tabela_padrão__GM_CONTAS_PAGAR_ABERTOS[COD_CONTA]='Resumo Realizar'!$B143)*(Tabela_padrão__GM_CONTAS_PAGAR_ABERTOS[DATA_VCTO]&gt;='Resumo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3" s="108">
        <f t="array" ref="J143">SUM(IF((Tabela_padrão__GM_CONTAS_PAGAR_ABERTOS[COD_CONTA]='Resumo Realizar'!$B143)*(Tabela_padrão__GM_CONTAS_PAGAR_ABERTOS[DATA_VCTO]&gt;='Resumo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3" s="108">
        <f t="array" ref="K143">SUM(IF((Tabela_padrão__GM_CONTAS_PAGAR_ABERTOS[COD_CONTA]='Resumo Realizar'!$B143)*(Tabela_padrão__GM_CONTAS_PAGAR_ABERTOS[DATA_VCTO]&gt;='Resumo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3" s="108">
        <f t="array" ref="L143">SUM(IF((Tabela_padrão__GM_CONTAS_PAGAR_ABERTOS[COD_CONTA]='Resumo Realizar'!$B143)*(Tabela_padrão__GM_CONTAS_PAGAR_ABERTOS[DATA_VCTO]&gt;='Resumo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3" s="108"/>
      <c r="N143" s="108">
        <f t="array" ref="N143">SUM(IF((Tabela_padrão__GM_CONTAS_PAGAR_ABERTOS[COD_CONTA]='Resumo Realizar'!$B143)*(Tabela_padrão__GM_CONTAS_PAGAR_ABERTOS[DATA_VCTO]&gt;='Resumo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3" s="108">
        <f t="array" ref="O143">SUM(IF((Tabela_padrão__GM_CONTAS_PAGAR_ABERTOS[COD_CONTA]='Resumo Realizar'!$B143)*(Tabela_padrão__GM_CONTAS_PAGAR_ABERTOS[DATA_VCTO]&gt;='Resumo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3" s="108">
        <f t="array" ref="P143">SUM(IF((Tabela_padrão__GM_CONTAS_PAGAR_ABERTOS[COD_CONTA]='Resumo Realizar'!$B143)*(Tabela_padrão__GM_CONTAS_PAGAR_ABERTOS[DATA_VCTO]&gt;='Resumo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3" s="108">
        <f t="array" ref="Q143">SUM(IF((Tabela_padrão__GM_CONTAS_PAGAR_ABERTOS[COD_CONTA]='Resumo Realizar'!$B143)*(Tabela_padrão__GM_CONTAS_PAGAR_ABERTOS[DATA_VCTO]&gt;='Resumo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3" s="108">
        <f t="array" ref="R143">SUM(IF((Tabela_padrão__GM_CONTAS_PAGAR_ABERTOS[COD_CONTA]='Resumo Realizar'!$B143)*(Tabela_padrão__GM_CONTAS_PAGAR_ABERTOS[DATA_VCTO]&gt;='Resumo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3" s="108">
        <f t="array" ref="S143">SUM(IF((Tabela_padrão__GM_CONTAS_PAGAR_ABERTOS[COD_CONTA]='Resumo Realizar'!$B143)*(Tabela_padrão__GM_CONTAS_PAGAR_ABERTOS[DATA_VCTO]&gt;='Resumo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3" s="108"/>
      <c r="U143" s="108">
        <f t="array" ref="U143">SUM(IF((Tabela_padrão__GM_CONTAS_PAGAR_ABERTOS[COD_CONTA]='Resumo Realizar'!$B143)*(Tabela_padrão__GM_CONTAS_PAGAR_ABERTOS[DATA_VCTO]&gt;='Resumo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3" s="108">
        <f t="array" ref="V143">SUM(IF((Tabela_padrão__GM_CONTAS_PAGAR_ABERTOS[COD_CONTA]='Resumo Realizar'!$B143)*(Tabela_padrão__GM_CONTAS_PAGAR_ABERTOS[DATA_VCTO]&gt;='Resumo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3" s="108">
        <f t="array" ref="W143">SUM(IF((Tabela_padrão__GM_CONTAS_PAGAR_ABERTOS[COD_CONTA]='Resumo Realizar'!$B143)*(Tabela_padrão__GM_CONTAS_PAGAR_ABERTOS[DATA_VCTO]&gt;='Resumo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3" s="108">
        <f t="array" ref="X143">SUM(IF((Tabela_padrão__GM_CONTAS_PAGAR_ABERTOS[COD_CONTA]='Resumo Realizar'!$B143)*(Tabela_padrão__GM_CONTAS_PAGAR_ABERTOS[DATA_VCTO]&gt;='Resumo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3" s="108">
        <f t="array" ref="Y143">SUM(IF((Tabela_padrão__GM_CONTAS_PAGAR_ABERTOS[COD_CONTA]='Resumo Realizar'!$B143)*(Tabela_padrão__GM_CONTAS_PAGAR_ABERTOS[DATA_VCTO]&gt;='Resumo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3" s="108">
        <f t="array" ref="Z143">SUM(IF((Tabela_padrão__GM_CONTAS_PAGAR_ABERTOS[COD_CONTA]='Resumo Realizar'!$B143)*(Tabela_padrão__GM_CONTAS_PAGAR_ABERTOS[DATA_VCTO]&gt;='Resumo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3" s="108"/>
      <c r="AB143" s="108">
        <f t="array" ref="AB143">SUM(IF((Tabela_padrão__GM_CONTAS_PAGAR_ABERTOS[COD_CONTA]='Resumo Realizar'!$B143)*(Tabela_padrão__GM_CONTAS_PAGAR_ABERTOS[DATA_VCTO]&gt;='Resumo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3" s="108">
        <f t="array" ref="AC143">SUM(IF((Tabela_padrão__GM_CONTAS_PAGAR_ABERTOS[COD_CONTA]='Resumo Realizar'!$B143)*(Tabela_padrão__GM_CONTAS_PAGAR_ABERTOS[DATA_VCTO]&gt;='Resumo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3" s="108">
        <f t="array" ref="AD143">SUM(IF((Tabela_padrão__GM_CONTAS_PAGAR_ABERTOS[COD_CONTA]='Resumo Realizar'!$B143)*(Tabela_padrão__GM_CONTAS_PAGAR_ABERTOS[DATA_VCTO]&gt;='Resumo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3" s="108">
        <f t="array" ref="AE143">SUM(IF((Tabela_padrão__GM_CONTAS_PAGAR_ABERTOS[COD_CONTA]='Resumo Realizar'!$B143)*(Tabela_padrão__GM_CONTAS_PAGAR_ABERTOS[DATA_VCTO]&gt;='Resumo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3" s="108">
        <f t="array" ref="AF143">SUM(IF((Tabela_padrão__GM_CONTAS_PAGAR_ABERTOS[COD_CONTA]='Resumo Realizar'!$B143)*(Tabela_padrão__GM_CONTAS_PAGAR_ABERTOS[DATA_VCTO]&gt;='Resumo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3" s="108">
        <f t="array" ref="AG143">SUM(IF((Tabela_padrão__GM_CONTAS_PAGAR_ABERTOS[COD_CONTA]='Resumo Realizar'!$B143)*(Tabela_padrão__GM_CONTAS_PAGAR_ABERTOS[DATA_VCTO]&gt;='Resumo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4" spans="2:33" hidden="1" outlineLevel="1" thickBot="1">
      <c r="B144" s="112">
        <v>13115006</v>
      </c>
      <c r="C144" s="112" t="s">
        <v>233</v>
      </c>
      <c r="D144" s="107">
        <f t="shared" si="73"/>
        <v>0</v>
      </c>
      <c r="E144" s="107">
        <f t="shared" si="74"/>
        <v>0</v>
      </c>
      <c r="F144" s="108"/>
      <c r="G144" s="108">
        <f t="array" ref="G144">SUM(IF((Tabela_padrão__GM_CONTAS_PAGAR_ABERTOS[COD_CONTA]='Resumo Realizar'!$B144)*(Tabela_padrão__GM_CONTAS_PAGAR_ABERTOS[DATA_VCTO]&gt;='Resumo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4" s="108">
        <f t="array" ref="H144">SUM(IF((Tabela_padrão__GM_CONTAS_PAGAR_ABERTOS[COD_CONTA]='Resumo Realizar'!$B144)*(Tabela_padrão__GM_CONTAS_PAGAR_ABERTOS[DATA_VCTO]&gt;='Resumo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4" s="108">
        <f t="array" ref="I144">SUM(IF((Tabela_padrão__GM_CONTAS_PAGAR_ABERTOS[COD_CONTA]='Resumo Realizar'!$B144)*(Tabela_padrão__GM_CONTAS_PAGAR_ABERTOS[DATA_VCTO]&gt;='Resumo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4" s="108">
        <f t="array" ref="J144">SUM(IF((Tabela_padrão__GM_CONTAS_PAGAR_ABERTOS[COD_CONTA]='Resumo Realizar'!$B144)*(Tabela_padrão__GM_CONTAS_PAGAR_ABERTOS[DATA_VCTO]&gt;='Resumo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4" s="108">
        <f t="array" ref="K144">SUM(IF((Tabela_padrão__GM_CONTAS_PAGAR_ABERTOS[COD_CONTA]='Resumo Realizar'!$B144)*(Tabela_padrão__GM_CONTAS_PAGAR_ABERTOS[DATA_VCTO]&gt;='Resumo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4" s="108">
        <f t="array" ref="L144">SUM(IF((Tabela_padrão__GM_CONTAS_PAGAR_ABERTOS[COD_CONTA]='Resumo Realizar'!$B144)*(Tabela_padrão__GM_CONTAS_PAGAR_ABERTOS[DATA_VCTO]&gt;='Resumo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4" s="108"/>
      <c r="N144" s="108">
        <f t="array" ref="N144">SUM(IF((Tabela_padrão__GM_CONTAS_PAGAR_ABERTOS[COD_CONTA]='Resumo Realizar'!$B144)*(Tabela_padrão__GM_CONTAS_PAGAR_ABERTOS[DATA_VCTO]&gt;='Resumo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4" s="108">
        <f t="array" ref="O144">SUM(IF((Tabela_padrão__GM_CONTAS_PAGAR_ABERTOS[COD_CONTA]='Resumo Realizar'!$B144)*(Tabela_padrão__GM_CONTAS_PAGAR_ABERTOS[DATA_VCTO]&gt;='Resumo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4" s="108">
        <f t="array" ref="P144">SUM(IF((Tabela_padrão__GM_CONTAS_PAGAR_ABERTOS[COD_CONTA]='Resumo Realizar'!$B144)*(Tabela_padrão__GM_CONTAS_PAGAR_ABERTOS[DATA_VCTO]&gt;='Resumo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4" s="108">
        <f t="array" ref="Q144">SUM(IF((Tabela_padrão__GM_CONTAS_PAGAR_ABERTOS[COD_CONTA]='Resumo Realizar'!$B144)*(Tabela_padrão__GM_CONTAS_PAGAR_ABERTOS[DATA_VCTO]&gt;='Resumo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4" s="108">
        <f t="array" ref="R144">SUM(IF((Tabela_padrão__GM_CONTAS_PAGAR_ABERTOS[COD_CONTA]='Resumo Realizar'!$B144)*(Tabela_padrão__GM_CONTAS_PAGAR_ABERTOS[DATA_VCTO]&gt;='Resumo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4" s="108">
        <f t="array" ref="S144">SUM(IF((Tabela_padrão__GM_CONTAS_PAGAR_ABERTOS[COD_CONTA]='Resumo Realizar'!$B144)*(Tabela_padrão__GM_CONTAS_PAGAR_ABERTOS[DATA_VCTO]&gt;='Resumo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4" s="108"/>
      <c r="U144" s="108">
        <f t="array" ref="U144">SUM(IF((Tabela_padrão__GM_CONTAS_PAGAR_ABERTOS[COD_CONTA]='Resumo Realizar'!$B144)*(Tabela_padrão__GM_CONTAS_PAGAR_ABERTOS[DATA_VCTO]&gt;='Resumo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4" s="108">
        <f t="array" ref="V144">SUM(IF((Tabela_padrão__GM_CONTAS_PAGAR_ABERTOS[COD_CONTA]='Resumo Realizar'!$B144)*(Tabela_padrão__GM_CONTAS_PAGAR_ABERTOS[DATA_VCTO]&gt;='Resumo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4" s="108">
        <f t="array" ref="W144">SUM(IF((Tabela_padrão__GM_CONTAS_PAGAR_ABERTOS[COD_CONTA]='Resumo Realizar'!$B144)*(Tabela_padrão__GM_CONTAS_PAGAR_ABERTOS[DATA_VCTO]&gt;='Resumo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4" s="108">
        <f t="array" ref="X144">SUM(IF((Tabela_padrão__GM_CONTAS_PAGAR_ABERTOS[COD_CONTA]='Resumo Realizar'!$B144)*(Tabela_padrão__GM_CONTAS_PAGAR_ABERTOS[DATA_VCTO]&gt;='Resumo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4" s="108">
        <f t="array" ref="Y144">SUM(IF((Tabela_padrão__GM_CONTAS_PAGAR_ABERTOS[COD_CONTA]='Resumo Realizar'!$B144)*(Tabela_padrão__GM_CONTAS_PAGAR_ABERTOS[DATA_VCTO]&gt;='Resumo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4" s="108">
        <f t="array" ref="Z144">SUM(IF((Tabela_padrão__GM_CONTAS_PAGAR_ABERTOS[COD_CONTA]='Resumo Realizar'!$B144)*(Tabela_padrão__GM_CONTAS_PAGAR_ABERTOS[DATA_VCTO]&gt;='Resumo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4" s="108"/>
      <c r="AB144" s="108">
        <f t="array" ref="AB144">SUM(IF((Tabela_padrão__GM_CONTAS_PAGAR_ABERTOS[COD_CONTA]='Resumo Realizar'!$B144)*(Tabela_padrão__GM_CONTAS_PAGAR_ABERTOS[DATA_VCTO]&gt;='Resumo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4" s="108">
        <f t="array" ref="AC144">SUM(IF((Tabela_padrão__GM_CONTAS_PAGAR_ABERTOS[COD_CONTA]='Resumo Realizar'!$B144)*(Tabela_padrão__GM_CONTAS_PAGAR_ABERTOS[DATA_VCTO]&gt;='Resumo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4" s="108">
        <f t="array" ref="AD144">SUM(IF((Tabela_padrão__GM_CONTAS_PAGAR_ABERTOS[COD_CONTA]='Resumo Realizar'!$B144)*(Tabela_padrão__GM_CONTAS_PAGAR_ABERTOS[DATA_VCTO]&gt;='Resumo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4" s="108">
        <f t="array" ref="AE144">SUM(IF((Tabela_padrão__GM_CONTAS_PAGAR_ABERTOS[COD_CONTA]='Resumo Realizar'!$B144)*(Tabela_padrão__GM_CONTAS_PAGAR_ABERTOS[DATA_VCTO]&gt;='Resumo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4" s="108">
        <f t="array" ref="AF144">SUM(IF((Tabela_padrão__GM_CONTAS_PAGAR_ABERTOS[COD_CONTA]='Resumo Realizar'!$B144)*(Tabela_padrão__GM_CONTAS_PAGAR_ABERTOS[DATA_VCTO]&gt;='Resumo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4" s="108">
        <f t="array" ref="AG144">SUM(IF((Tabela_padrão__GM_CONTAS_PAGAR_ABERTOS[COD_CONTA]='Resumo Realizar'!$B144)*(Tabela_padrão__GM_CONTAS_PAGAR_ABERTOS[DATA_VCTO]&gt;='Resumo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5" spans="2:33" hidden="1" outlineLevel="1" thickBot="1">
      <c r="B145" s="112">
        <v>13115007</v>
      </c>
      <c r="C145" s="112" t="s">
        <v>234</v>
      </c>
      <c r="D145" s="107">
        <f t="shared" si="73"/>
        <v>0</v>
      </c>
      <c r="E145" s="107">
        <f t="shared" si="74"/>
        <v>0</v>
      </c>
      <c r="F145" s="108"/>
      <c r="G145" s="108">
        <f t="array" ref="G145">SUM(IF((Tabela_padrão__GM_CONTAS_PAGAR_ABERTOS[COD_CONTA]='Resumo Realizar'!$B145)*(Tabela_padrão__GM_CONTAS_PAGAR_ABERTOS[DATA_VCTO]&gt;='Resumo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5" s="108">
        <f t="array" ref="H145">SUM(IF((Tabela_padrão__GM_CONTAS_PAGAR_ABERTOS[COD_CONTA]='Resumo Realizar'!$B145)*(Tabela_padrão__GM_CONTAS_PAGAR_ABERTOS[DATA_VCTO]&gt;='Resumo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5" s="108">
        <f t="array" ref="I145">SUM(IF((Tabela_padrão__GM_CONTAS_PAGAR_ABERTOS[COD_CONTA]='Resumo Realizar'!$B145)*(Tabela_padrão__GM_CONTAS_PAGAR_ABERTOS[DATA_VCTO]&gt;='Resumo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5" s="108">
        <f t="array" ref="J145">SUM(IF((Tabela_padrão__GM_CONTAS_PAGAR_ABERTOS[COD_CONTA]='Resumo Realizar'!$B145)*(Tabela_padrão__GM_CONTAS_PAGAR_ABERTOS[DATA_VCTO]&gt;='Resumo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5" s="108">
        <f t="array" ref="K145">SUM(IF((Tabela_padrão__GM_CONTAS_PAGAR_ABERTOS[COD_CONTA]='Resumo Realizar'!$B145)*(Tabela_padrão__GM_CONTAS_PAGAR_ABERTOS[DATA_VCTO]&gt;='Resumo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5" s="108">
        <f t="array" ref="L145">SUM(IF((Tabela_padrão__GM_CONTAS_PAGAR_ABERTOS[COD_CONTA]='Resumo Realizar'!$B145)*(Tabela_padrão__GM_CONTAS_PAGAR_ABERTOS[DATA_VCTO]&gt;='Resumo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5" s="108"/>
      <c r="N145" s="108">
        <f t="array" ref="N145">SUM(IF((Tabela_padrão__GM_CONTAS_PAGAR_ABERTOS[COD_CONTA]='Resumo Realizar'!$B145)*(Tabela_padrão__GM_CONTAS_PAGAR_ABERTOS[DATA_VCTO]&gt;='Resumo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5" s="108">
        <f t="array" ref="O145">SUM(IF((Tabela_padrão__GM_CONTAS_PAGAR_ABERTOS[COD_CONTA]='Resumo Realizar'!$B145)*(Tabela_padrão__GM_CONTAS_PAGAR_ABERTOS[DATA_VCTO]&gt;='Resumo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5" s="108">
        <f t="array" ref="P145">SUM(IF((Tabela_padrão__GM_CONTAS_PAGAR_ABERTOS[COD_CONTA]='Resumo Realizar'!$B145)*(Tabela_padrão__GM_CONTAS_PAGAR_ABERTOS[DATA_VCTO]&gt;='Resumo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5" s="108">
        <f t="array" ref="Q145">SUM(IF((Tabela_padrão__GM_CONTAS_PAGAR_ABERTOS[COD_CONTA]='Resumo Realizar'!$B145)*(Tabela_padrão__GM_CONTAS_PAGAR_ABERTOS[DATA_VCTO]&gt;='Resumo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5" s="108">
        <f t="array" ref="R145">SUM(IF((Tabela_padrão__GM_CONTAS_PAGAR_ABERTOS[COD_CONTA]='Resumo Realizar'!$B145)*(Tabela_padrão__GM_CONTAS_PAGAR_ABERTOS[DATA_VCTO]&gt;='Resumo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5" s="108">
        <f t="array" ref="S145">SUM(IF((Tabela_padrão__GM_CONTAS_PAGAR_ABERTOS[COD_CONTA]='Resumo Realizar'!$B145)*(Tabela_padrão__GM_CONTAS_PAGAR_ABERTOS[DATA_VCTO]&gt;='Resumo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5" s="108"/>
      <c r="U145" s="108">
        <f t="array" ref="U145">SUM(IF((Tabela_padrão__GM_CONTAS_PAGAR_ABERTOS[COD_CONTA]='Resumo Realizar'!$B145)*(Tabela_padrão__GM_CONTAS_PAGAR_ABERTOS[DATA_VCTO]&gt;='Resumo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5" s="108">
        <f t="array" ref="V145">SUM(IF((Tabela_padrão__GM_CONTAS_PAGAR_ABERTOS[COD_CONTA]='Resumo Realizar'!$B145)*(Tabela_padrão__GM_CONTAS_PAGAR_ABERTOS[DATA_VCTO]&gt;='Resumo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5" s="108">
        <f t="array" ref="W145">SUM(IF((Tabela_padrão__GM_CONTAS_PAGAR_ABERTOS[COD_CONTA]='Resumo Realizar'!$B145)*(Tabela_padrão__GM_CONTAS_PAGAR_ABERTOS[DATA_VCTO]&gt;='Resumo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5" s="108">
        <f t="array" ref="X145">SUM(IF((Tabela_padrão__GM_CONTAS_PAGAR_ABERTOS[COD_CONTA]='Resumo Realizar'!$B145)*(Tabela_padrão__GM_CONTAS_PAGAR_ABERTOS[DATA_VCTO]&gt;='Resumo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5" s="108">
        <f t="array" ref="Y145">SUM(IF((Tabela_padrão__GM_CONTAS_PAGAR_ABERTOS[COD_CONTA]='Resumo Realizar'!$B145)*(Tabela_padrão__GM_CONTAS_PAGAR_ABERTOS[DATA_VCTO]&gt;='Resumo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5" s="108">
        <f t="array" ref="Z145">SUM(IF((Tabela_padrão__GM_CONTAS_PAGAR_ABERTOS[COD_CONTA]='Resumo Realizar'!$B145)*(Tabela_padrão__GM_CONTAS_PAGAR_ABERTOS[DATA_VCTO]&gt;='Resumo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5" s="108"/>
      <c r="AB145" s="108">
        <f t="array" ref="AB145">SUM(IF((Tabela_padrão__GM_CONTAS_PAGAR_ABERTOS[COD_CONTA]='Resumo Realizar'!$B145)*(Tabela_padrão__GM_CONTAS_PAGAR_ABERTOS[DATA_VCTO]&gt;='Resumo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5" s="108">
        <f t="array" ref="AC145">SUM(IF((Tabela_padrão__GM_CONTAS_PAGAR_ABERTOS[COD_CONTA]='Resumo Realizar'!$B145)*(Tabela_padrão__GM_CONTAS_PAGAR_ABERTOS[DATA_VCTO]&gt;='Resumo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5" s="108">
        <f t="array" ref="AD145">SUM(IF((Tabela_padrão__GM_CONTAS_PAGAR_ABERTOS[COD_CONTA]='Resumo Realizar'!$B145)*(Tabela_padrão__GM_CONTAS_PAGAR_ABERTOS[DATA_VCTO]&gt;='Resumo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5" s="108">
        <f t="array" ref="AE145">SUM(IF((Tabela_padrão__GM_CONTAS_PAGAR_ABERTOS[COD_CONTA]='Resumo Realizar'!$B145)*(Tabela_padrão__GM_CONTAS_PAGAR_ABERTOS[DATA_VCTO]&gt;='Resumo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5" s="108">
        <f t="array" ref="AF145">SUM(IF((Tabela_padrão__GM_CONTAS_PAGAR_ABERTOS[COD_CONTA]='Resumo Realizar'!$B145)*(Tabela_padrão__GM_CONTAS_PAGAR_ABERTOS[DATA_VCTO]&gt;='Resumo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5" s="108">
        <f t="array" ref="AG145">SUM(IF((Tabela_padrão__GM_CONTAS_PAGAR_ABERTOS[COD_CONTA]='Resumo Realizar'!$B145)*(Tabela_padrão__GM_CONTAS_PAGAR_ABERTOS[DATA_VCTO]&gt;='Resumo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6" spans="2:33" hidden="1" outlineLevel="1" thickBot="1">
      <c r="B146" s="112">
        <v>13115008</v>
      </c>
      <c r="C146" s="112" t="s">
        <v>235</v>
      </c>
      <c r="D146" s="107">
        <f t="shared" si="73"/>
        <v>0</v>
      </c>
      <c r="E146" s="107">
        <f t="shared" si="74"/>
        <v>0</v>
      </c>
      <c r="F146" s="108"/>
      <c r="G146" s="108">
        <f t="array" ref="G146">SUM(IF((Tabela_padrão__GM_CONTAS_PAGAR_ABERTOS[COD_CONTA]='Resumo Realizar'!$B146)*(Tabela_padrão__GM_CONTAS_PAGAR_ABERTOS[DATA_VCTO]&gt;='Resumo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6" s="108">
        <f t="array" ref="H146">SUM(IF((Tabela_padrão__GM_CONTAS_PAGAR_ABERTOS[COD_CONTA]='Resumo Realizar'!$B146)*(Tabela_padrão__GM_CONTAS_PAGAR_ABERTOS[DATA_VCTO]&gt;='Resumo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6" s="108">
        <f t="array" ref="I146">SUM(IF((Tabela_padrão__GM_CONTAS_PAGAR_ABERTOS[COD_CONTA]='Resumo Realizar'!$B146)*(Tabela_padrão__GM_CONTAS_PAGAR_ABERTOS[DATA_VCTO]&gt;='Resumo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6" s="108">
        <f t="array" ref="J146">SUM(IF((Tabela_padrão__GM_CONTAS_PAGAR_ABERTOS[COD_CONTA]='Resumo Realizar'!$B146)*(Tabela_padrão__GM_CONTAS_PAGAR_ABERTOS[DATA_VCTO]&gt;='Resumo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6" s="108">
        <f t="array" ref="K146">SUM(IF((Tabela_padrão__GM_CONTAS_PAGAR_ABERTOS[COD_CONTA]='Resumo Realizar'!$B146)*(Tabela_padrão__GM_CONTAS_PAGAR_ABERTOS[DATA_VCTO]&gt;='Resumo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6" s="108">
        <f t="array" ref="L146">SUM(IF((Tabela_padrão__GM_CONTAS_PAGAR_ABERTOS[COD_CONTA]='Resumo Realizar'!$B146)*(Tabela_padrão__GM_CONTAS_PAGAR_ABERTOS[DATA_VCTO]&gt;='Resumo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6" s="108"/>
      <c r="N146" s="108">
        <f t="array" ref="N146">SUM(IF((Tabela_padrão__GM_CONTAS_PAGAR_ABERTOS[COD_CONTA]='Resumo Realizar'!$B146)*(Tabela_padrão__GM_CONTAS_PAGAR_ABERTOS[DATA_VCTO]&gt;='Resumo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6" s="108">
        <f t="array" ref="O146">SUM(IF((Tabela_padrão__GM_CONTAS_PAGAR_ABERTOS[COD_CONTA]='Resumo Realizar'!$B146)*(Tabela_padrão__GM_CONTAS_PAGAR_ABERTOS[DATA_VCTO]&gt;='Resumo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6" s="108">
        <f t="array" ref="P146">SUM(IF((Tabela_padrão__GM_CONTAS_PAGAR_ABERTOS[COD_CONTA]='Resumo Realizar'!$B146)*(Tabela_padrão__GM_CONTAS_PAGAR_ABERTOS[DATA_VCTO]&gt;='Resumo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6" s="108">
        <f t="array" ref="Q146">SUM(IF((Tabela_padrão__GM_CONTAS_PAGAR_ABERTOS[COD_CONTA]='Resumo Realizar'!$B146)*(Tabela_padrão__GM_CONTAS_PAGAR_ABERTOS[DATA_VCTO]&gt;='Resumo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6" s="108">
        <f t="array" ref="R146">SUM(IF((Tabela_padrão__GM_CONTAS_PAGAR_ABERTOS[COD_CONTA]='Resumo Realizar'!$B146)*(Tabela_padrão__GM_CONTAS_PAGAR_ABERTOS[DATA_VCTO]&gt;='Resumo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6" s="108">
        <f t="array" ref="S146">SUM(IF((Tabela_padrão__GM_CONTAS_PAGAR_ABERTOS[COD_CONTA]='Resumo Realizar'!$B146)*(Tabela_padrão__GM_CONTAS_PAGAR_ABERTOS[DATA_VCTO]&gt;='Resumo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6" s="108"/>
      <c r="U146" s="108">
        <f t="array" ref="U146">SUM(IF((Tabela_padrão__GM_CONTAS_PAGAR_ABERTOS[COD_CONTA]='Resumo Realizar'!$B146)*(Tabela_padrão__GM_CONTAS_PAGAR_ABERTOS[DATA_VCTO]&gt;='Resumo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6" s="108">
        <f t="array" ref="V146">SUM(IF((Tabela_padrão__GM_CONTAS_PAGAR_ABERTOS[COD_CONTA]='Resumo Realizar'!$B146)*(Tabela_padrão__GM_CONTAS_PAGAR_ABERTOS[DATA_VCTO]&gt;='Resumo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6" s="108">
        <f t="array" ref="W146">SUM(IF((Tabela_padrão__GM_CONTAS_PAGAR_ABERTOS[COD_CONTA]='Resumo Realizar'!$B146)*(Tabela_padrão__GM_CONTAS_PAGAR_ABERTOS[DATA_VCTO]&gt;='Resumo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6" s="108">
        <f t="array" ref="X146">SUM(IF((Tabela_padrão__GM_CONTAS_PAGAR_ABERTOS[COD_CONTA]='Resumo Realizar'!$B146)*(Tabela_padrão__GM_CONTAS_PAGAR_ABERTOS[DATA_VCTO]&gt;='Resumo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6" s="108">
        <f t="array" ref="Y146">SUM(IF((Tabela_padrão__GM_CONTAS_PAGAR_ABERTOS[COD_CONTA]='Resumo Realizar'!$B146)*(Tabela_padrão__GM_CONTAS_PAGAR_ABERTOS[DATA_VCTO]&gt;='Resumo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6" s="108">
        <f t="array" ref="Z146">SUM(IF((Tabela_padrão__GM_CONTAS_PAGAR_ABERTOS[COD_CONTA]='Resumo Realizar'!$B146)*(Tabela_padrão__GM_CONTAS_PAGAR_ABERTOS[DATA_VCTO]&gt;='Resumo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6" s="108"/>
      <c r="AB146" s="108">
        <f t="array" ref="AB146">SUM(IF((Tabela_padrão__GM_CONTAS_PAGAR_ABERTOS[COD_CONTA]='Resumo Realizar'!$B146)*(Tabela_padrão__GM_CONTAS_PAGAR_ABERTOS[DATA_VCTO]&gt;='Resumo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6" s="108">
        <f t="array" ref="AC146">SUM(IF((Tabela_padrão__GM_CONTAS_PAGAR_ABERTOS[COD_CONTA]='Resumo Realizar'!$B146)*(Tabela_padrão__GM_CONTAS_PAGAR_ABERTOS[DATA_VCTO]&gt;='Resumo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6" s="108">
        <f t="array" ref="AD146">SUM(IF((Tabela_padrão__GM_CONTAS_PAGAR_ABERTOS[COD_CONTA]='Resumo Realizar'!$B146)*(Tabela_padrão__GM_CONTAS_PAGAR_ABERTOS[DATA_VCTO]&gt;='Resumo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6" s="108">
        <f t="array" ref="AE146">SUM(IF((Tabela_padrão__GM_CONTAS_PAGAR_ABERTOS[COD_CONTA]='Resumo Realizar'!$B146)*(Tabela_padrão__GM_CONTAS_PAGAR_ABERTOS[DATA_VCTO]&gt;='Resumo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6" s="108">
        <f t="array" ref="AF146">SUM(IF((Tabela_padrão__GM_CONTAS_PAGAR_ABERTOS[COD_CONTA]='Resumo Realizar'!$B146)*(Tabela_padrão__GM_CONTAS_PAGAR_ABERTOS[DATA_VCTO]&gt;='Resumo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6" s="108">
        <f t="array" ref="AG146">SUM(IF((Tabela_padrão__GM_CONTAS_PAGAR_ABERTOS[COD_CONTA]='Resumo Realizar'!$B146)*(Tabela_padrão__GM_CONTAS_PAGAR_ABERTOS[DATA_VCTO]&gt;='Resumo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7" spans="2:33" hidden="1" outlineLevel="1" thickBot="1">
      <c r="B147" s="112">
        <v>13115009</v>
      </c>
      <c r="C147" s="112" t="s">
        <v>236</v>
      </c>
      <c r="D147" s="107">
        <f t="shared" si="73"/>
        <v>0</v>
      </c>
      <c r="E147" s="107">
        <f t="shared" si="74"/>
        <v>0</v>
      </c>
      <c r="F147" s="108"/>
      <c r="G147" s="108">
        <f t="array" ref="G147">SUM(IF((Tabela_padrão__GM_CONTAS_PAGAR_ABERTOS[COD_CONTA]='Resumo Realizar'!$B147)*(Tabela_padrão__GM_CONTAS_PAGAR_ABERTOS[DATA_VCTO]&gt;='Resumo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7" s="108">
        <f t="array" ref="H147">SUM(IF((Tabela_padrão__GM_CONTAS_PAGAR_ABERTOS[COD_CONTA]='Resumo Realizar'!$B147)*(Tabela_padrão__GM_CONTAS_PAGAR_ABERTOS[DATA_VCTO]&gt;='Resumo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7" s="108">
        <f t="array" ref="I147">SUM(IF((Tabela_padrão__GM_CONTAS_PAGAR_ABERTOS[COD_CONTA]='Resumo Realizar'!$B147)*(Tabela_padrão__GM_CONTAS_PAGAR_ABERTOS[DATA_VCTO]&gt;='Resumo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7" s="108">
        <f t="array" ref="J147">SUM(IF((Tabela_padrão__GM_CONTAS_PAGAR_ABERTOS[COD_CONTA]='Resumo Realizar'!$B147)*(Tabela_padrão__GM_CONTAS_PAGAR_ABERTOS[DATA_VCTO]&gt;='Resumo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7" s="108">
        <f t="array" ref="K147">SUM(IF((Tabela_padrão__GM_CONTAS_PAGAR_ABERTOS[COD_CONTA]='Resumo Realizar'!$B147)*(Tabela_padrão__GM_CONTAS_PAGAR_ABERTOS[DATA_VCTO]&gt;='Resumo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7" s="108">
        <f t="array" ref="L147">SUM(IF((Tabela_padrão__GM_CONTAS_PAGAR_ABERTOS[COD_CONTA]='Resumo Realizar'!$B147)*(Tabela_padrão__GM_CONTAS_PAGAR_ABERTOS[DATA_VCTO]&gt;='Resumo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7" s="108"/>
      <c r="N147" s="108">
        <f t="array" ref="N147">SUM(IF((Tabela_padrão__GM_CONTAS_PAGAR_ABERTOS[COD_CONTA]='Resumo Realizar'!$B147)*(Tabela_padrão__GM_CONTAS_PAGAR_ABERTOS[DATA_VCTO]&gt;='Resumo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7" s="108">
        <f t="array" ref="O147">SUM(IF((Tabela_padrão__GM_CONTAS_PAGAR_ABERTOS[COD_CONTA]='Resumo Realizar'!$B147)*(Tabela_padrão__GM_CONTAS_PAGAR_ABERTOS[DATA_VCTO]&gt;='Resumo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7" s="108">
        <f t="array" ref="P147">SUM(IF((Tabela_padrão__GM_CONTAS_PAGAR_ABERTOS[COD_CONTA]='Resumo Realizar'!$B147)*(Tabela_padrão__GM_CONTAS_PAGAR_ABERTOS[DATA_VCTO]&gt;='Resumo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7" s="108">
        <f t="array" ref="Q147">SUM(IF((Tabela_padrão__GM_CONTAS_PAGAR_ABERTOS[COD_CONTA]='Resumo Realizar'!$B147)*(Tabela_padrão__GM_CONTAS_PAGAR_ABERTOS[DATA_VCTO]&gt;='Resumo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7" s="108">
        <f t="array" ref="R147">SUM(IF((Tabela_padrão__GM_CONTAS_PAGAR_ABERTOS[COD_CONTA]='Resumo Realizar'!$B147)*(Tabela_padrão__GM_CONTAS_PAGAR_ABERTOS[DATA_VCTO]&gt;='Resumo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7" s="108">
        <f t="array" ref="S147">SUM(IF((Tabela_padrão__GM_CONTAS_PAGAR_ABERTOS[COD_CONTA]='Resumo Realizar'!$B147)*(Tabela_padrão__GM_CONTAS_PAGAR_ABERTOS[DATA_VCTO]&gt;='Resumo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7" s="108"/>
      <c r="U147" s="108">
        <f t="array" ref="U147">SUM(IF((Tabela_padrão__GM_CONTAS_PAGAR_ABERTOS[COD_CONTA]='Resumo Realizar'!$B147)*(Tabela_padrão__GM_CONTAS_PAGAR_ABERTOS[DATA_VCTO]&gt;='Resumo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7" s="108">
        <f t="array" ref="V147">SUM(IF((Tabela_padrão__GM_CONTAS_PAGAR_ABERTOS[COD_CONTA]='Resumo Realizar'!$B147)*(Tabela_padrão__GM_CONTAS_PAGAR_ABERTOS[DATA_VCTO]&gt;='Resumo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7" s="108">
        <f t="array" ref="W147">SUM(IF((Tabela_padrão__GM_CONTAS_PAGAR_ABERTOS[COD_CONTA]='Resumo Realizar'!$B147)*(Tabela_padrão__GM_CONTAS_PAGAR_ABERTOS[DATA_VCTO]&gt;='Resumo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7" s="108">
        <f t="array" ref="X147">SUM(IF((Tabela_padrão__GM_CONTAS_PAGAR_ABERTOS[COD_CONTA]='Resumo Realizar'!$B147)*(Tabela_padrão__GM_CONTAS_PAGAR_ABERTOS[DATA_VCTO]&gt;='Resumo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7" s="108">
        <f t="array" ref="Y147">SUM(IF((Tabela_padrão__GM_CONTAS_PAGAR_ABERTOS[COD_CONTA]='Resumo Realizar'!$B147)*(Tabela_padrão__GM_CONTAS_PAGAR_ABERTOS[DATA_VCTO]&gt;='Resumo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7" s="108">
        <f t="array" ref="Z147">SUM(IF((Tabela_padrão__GM_CONTAS_PAGAR_ABERTOS[COD_CONTA]='Resumo Realizar'!$B147)*(Tabela_padrão__GM_CONTAS_PAGAR_ABERTOS[DATA_VCTO]&gt;='Resumo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7" s="108"/>
      <c r="AB147" s="108">
        <f t="array" ref="AB147">SUM(IF((Tabela_padrão__GM_CONTAS_PAGAR_ABERTOS[COD_CONTA]='Resumo Realizar'!$B147)*(Tabela_padrão__GM_CONTAS_PAGAR_ABERTOS[DATA_VCTO]&gt;='Resumo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7" s="108">
        <f t="array" ref="AC147">SUM(IF((Tabela_padrão__GM_CONTAS_PAGAR_ABERTOS[COD_CONTA]='Resumo Realizar'!$B147)*(Tabela_padrão__GM_CONTAS_PAGAR_ABERTOS[DATA_VCTO]&gt;='Resumo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7" s="108">
        <f t="array" ref="AD147">SUM(IF((Tabela_padrão__GM_CONTAS_PAGAR_ABERTOS[COD_CONTA]='Resumo Realizar'!$B147)*(Tabela_padrão__GM_CONTAS_PAGAR_ABERTOS[DATA_VCTO]&gt;='Resumo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7" s="108">
        <f t="array" ref="AE147">SUM(IF((Tabela_padrão__GM_CONTAS_PAGAR_ABERTOS[COD_CONTA]='Resumo Realizar'!$B147)*(Tabela_padrão__GM_CONTAS_PAGAR_ABERTOS[DATA_VCTO]&gt;='Resumo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7" s="108">
        <f t="array" ref="AF147">SUM(IF((Tabela_padrão__GM_CONTAS_PAGAR_ABERTOS[COD_CONTA]='Resumo Realizar'!$B147)*(Tabela_padrão__GM_CONTAS_PAGAR_ABERTOS[DATA_VCTO]&gt;='Resumo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7" s="108">
        <f t="array" ref="AG147">SUM(IF((Tabela_padrão__GM_CONTAS_PAGAR_ABERTOS[COD_CONTA]='Resumo Realizar'!$B147)*(Tabela_padrão__GM_CONTAS_PAGAR_ABERTOS[DATA_VCTO]&gt;='Resumo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8" spans="2:33" hidden="1" outlineLevel="1" thickBot="1">
      <c r="B148" s="112">
        <v>13115010</v>
      </c>
      <c r="C148" s="112" t="s">
        <v>237</v>
      </c>
      <c r="D148" s="107">
        <f t="shared" si="73"/>
        <v>0</v>
      </c>
      <c r="E148" s="107">
        <f t="shared" si="74"/>
        <v>0</v>
      </c>
      <c r="F148" s="108"/>
      <c r="G148" s="108">
        <f t="array" ref="G148">SUM(IF((Tabela_padrão__GM_CONTAS_PAGAR_ABERTOS[COD_CONTA]='Resumo Realizar'!$B148)*(Tabela_padrão__GM_CONTAS_PAGAR_ABERTOS[DATA_VCTO]&gt;='Resumo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8" s="108">
        <f t="array" ref="H148">SUM(IF((Tabela_padrão__GM_CONTAS_PAGAR_ABERTOS[COD_CONTA]='Resumo Realizar'!$B148)*(Tabela_padrão__GM_CONTAS_PAGAR_ABERTOS[DATA_VCTO]&gt;='Resumo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48" s="108">
        <f t="array" ref="I148">SUM(IF((Tabela_padrão__GM_CONTAS_PAGAR_ABERTOS[COD_CONTA]='Resumo Realizar'!$B148)*(Tabela_padrão__GM_CONTAS_PAGAR_ABERTOS[DATA_VCTO]&gt;='Resumo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8" s="108">
        <f t="array" ref="J148">SUM(IF((Tabela_padrão__GM_CONTAS_PAGAR_ABERTOS[COD_CONTA]='Resumo Realizar'!$B148)*(Tabela_padrão__GM_CONTAS_PAGAR_ABERTOS[DATA_VCTO]&gt;='Resumo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8" s="108">
        <f t="array" ref="K148">SUM(IF((Tabela_padrão__GM_CONTAS_PAGAR_ABERTOS[COD_CONTA]='Resumo Realizar'!$B148)*(Tabela_padrão__GM_CONTAS_PAGAR_ABERTOS[DATA_VCTO]&gt;='Resumo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8" s="108">
        <f t="array" ref="L148">SUM(IF((Tabela_padrão__GM_CONTAS_PAGAR_ABERTOS[COD_CONTA]='Resumo Realizar'!$B148)*(Tabela_padrão__GM_CONTAS_PAGAR_ABERTOS[DATA_VCTO]&gt;='Resumo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8" s="108"/>
      <c r="N148" s="108">
        <f t="array" ref="N148">SUM(IF((Tabela_padrão__GM_CONTAS_PAGAR_ABERTOS[COD_CONTA]='Resumo Realizar'!$B148)*(Tabela_padrão__GM_CONTAS_PAGAR_ABERTOS[DATA_VCTO]&gt;='Resumo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8" s="108">
        <f t="array" ref="O148">SUM(IF((Tabela_padrão__GM_CONTAS_PAGAR_ABERTOS[COD_CONTA]='Resumo Realizar'!$B148)*(Tabela_padrão__GM_CONTAS_PAGAR_ABERTOS[DATA_VCTO]&gt;='Resumo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8" s="108">
        <f t="array" ref="P148">SUM(IF((Tabela_padrão__GM_CONTAS_PAGAR_ABERTOS[COD_CONTA]='Resumo Realizar'!$B148)*(Tabela_padrão__GM_CONTAS_PAGAR_ABERTOS[DATA_VCTO]&gt;='Resumo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8" s="108">
        <f t="array" ref="Q148">SUM(IF((Tabela_padrão__GM_CONTAS_PAGAR_ABERTOS[COD_CONTA]='Resumo Realizar'!$B148)*(Tabela_padrão__GM_CONTAS_PAGAR_ABERTOS[DATA_VCTO]&gt;='Resumo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8" s="108">
        <f t="array" ref="R148">SUM(IF((Tabela_padrão__GM_CONTAS_PAGAR_ABERTOS[COD_CONTA]='Resumo Realizar'!$B148)*(Tabela_padrão__GM_CONTAS_PAGAR_ABERTOS[DATA_VCTO]&gt;='Resumo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8" s="108">
        <f t="array" ref="S148">SUM(IF((Tabela_padrão__GM_CONTAS_PAGAR_ABERTOS[COD_CONTA]='Resumo Realizar'!$B148)*(Tabela_padrão__GM_CONTAS_PAGAR_ABERTOS[DATA_VCTO]&gt;='Resumo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8" s="108"/>
      <c r="U148" s="108">
        <f t="array" ref="U148">SUM(IF((Tabela_padrão__GM_CONTAS_PAGAR_ABERTOS[COD_CONTA]='Resumo Realizar'!$B148)*(Tabela_padrão__GM_CONTAS_PAGAR_ABERTOS[DATA_VCTO]&gt;='Resumo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8" s="108">
        <f t="array" ref="V148">SUM(IF((Tabela_padrão__GM_CONTAS_PAGAR_ABERTOS[COD_CONTA]='Resumo Realizar'!$B148)*(Tabela_padrão__GM_CONTAS_PAGAR_ABERTOS[DATA_VCTO]&gt;='Resumo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8" s="108">
        <f t="array" ref="W148">SUM(IF((Tabela_padrão__GM_CONTAS_PAGAR_ABERTOS[COD_CONTA]='Resumo Realizar'!$B148)*(Tabela_padrão__GM_CONTAS_PAGAR_ABERTOS[DATA_VCTO]&gt;='Resumo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8" s="108">
        <f t="array" ref="X148">SUM(IF((Tabela_padrão__GM_CONTAS_PAGAR_ABERTOS[COD_CONTA]='Resumo Realizar'!$B148)*(Tabela_padrão__GM_CONTAS_PAGAR_ABERTOS[DATA_VCTO]&gt;='Resumo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8" s="108">
        <f t="array" ref="Y148">SUM(IF((Tabela_padrão__GM_CONTAS_PAGAR_ABERTOS[COD_CONTA]='Resumo Realizar'!$B148)*(Tabela_padrão__GM_CONTAS_PAGAR_ABERTOS[DATA_VCTO]&gt;='Resumo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8" s="108">
        <f t="array" ref="Z148">SUM(IF((Tabela_padrão__GM_CONTAS_PAGAR_ABERTOS[COD_CONTA]='Resumo Realizar'!$B148)*(Tabela_padrão__GM_CONTAS_PAGAR_ABERTOS[DATA_VCTO]&gt;='Resumo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8" s="108"/>
      <c r="AB148" s="108">
        <f t="array" ref="AB148">SUM(IF((Tabela_padrão__GM_CONTAS_PAGAR_ABERTOS[COD_CONTA]='Resumo Realizar'!$B148)*(Tabela_padrão__GM_CONTAS_PAGAR_ABERTOS[DATA_VCTO]&gt;='Resumo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8" s="108">
        <f t="array" ref="AC148">SUM(IF((Tabela_padrão__GM_CONTAS_PAGAR_ABERTOS[COD_CONTA]='Resumo Realizar'!$B148)*(Tabela_padrão__GM_CONTAS_PAGAR_ABERTOS[DATA_VCTO]&gt;='Resumo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8" s="108">
        <f t="array" ref="AD148">SUM(IF((Tabela_padrão__GM_CONTAS_PAGAR_ABERTOS[COD_CONTA]='Resumo Realizar'!$B148)*(Tabela_padrão__GM_CONTAS_PAGAR_ABERTOS[DATA_VCTO]&gt;='Resumo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8" s="108">
        <f t="array" ref="AE148">SUM(IF((Tabela_padrão__GM_CONTAS_PAGAR_ABERTOS[COD_CONTA]='Resumo Realizar'!$B148)*(Tabela_padrão__GM_CONTAS_PAGAR_ABERTOS[DATA_VCTO]&gt;='Resumo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8" s="108">
        <f t="array" ref="AF148">SUM(IF((Tabela_padrão__GM_CONTAS_PAGAR_ABERTOS[COD_CONTA]='Resumo Realizar'!$B148)*(Tabela_padrão__GM_CONTAS_PAGAR_ABERTOS[DATA_VCTO]&gt;='Resumo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8" s="108">
        <f t="array" ref="AG148">SUM(IF((Tabela_padrão__GM_CONTAS_PAGAR_ABERTOS[COD_CONTA]='Resumo Realizar'!$B148)*(Tabela_padrão__GM_CONTAS_PAGAR_ABERTOS[DATA_VCTO]&gt;='Resumo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49" spans="2:33" hidden="1" outlineLevel="1" thickBot="1">
      <c r="B149" s="112">
        <v>13115011</v>
      </c>
      <c r="C149" s="112" t="s">
        <v>238</v>
      </c>
      <c r="D149" s="107">
        <f t="shared" si="73"/>
        <v>0</v>
      </c>
      <c r="E149" s="107">
        <f t="shared" si="74"/>
        <v>-2</v>
      </c>
      <c r="F149" s="108"/>
      <c r="G149" s="108">
        <f t="array" ref="G149">SUM(IF((Tabela_padrão__GM_CONTAS_PAGAR_ABERTOS[COD_CONTA]='Resumo Realizar'!$B149)*(Tabela_padrão__GM_CONTAS_PAGAR_ABERTOS[DATA_VCTO]&gt;='Resumo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49" s="108">
        <f t="array" ref="H149">SUM(IF((Tabela_padrão__GM_CONTAS_PAGAR_ABERTOS[COD_CONTA]='Resumo Realizar'!$B149)*(Tabela_padrão__GM_CONTAS_PAGAR_ABERTOS[DATA_VCTO]&gt;='Resumo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-2</v>
      </c>
      <c r="I149" s="108">
        <f t="array" ref="I149">SUM(IF((Tabela_padrão__GM_CONTAS_PAGAR_ABERTOS[COD_CONTA]='Resumo Realizar'!$B149)*(Tabela_padrão__GM_CONTAS_PAGAR_ABERTOS[DATA_VCTO]&gt;='Resumo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49" s="108">
        <f t="array" ref="J149">SUM(IF((Tabela_padrão__GM_CONTAS_PAGAR_ABERTOS[COD_CONTA]='Resumo Realizar'!$B149)*(Tabela_padrão__GM_CONTAS_PAGAR_ABERTOS[DATA_VCTO]&gt;='Resumo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49" s="108">
        <f t="array" ref="K149">SUM(IF((Tabela_padrão__GM_CONTAS_PAGAR_ABERTOS[COD_CONTA]='Resumo Realizar'!$B149)*(Tabela_padrão__GM_CONTAS_PAGAR_ABERTOS[DATA_VCTO]&gt;='Resumo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49" s="108">
        <f t="array" ref="L149">SUM(IF((Tabela_padrão__GM_CONTAS_PAGAR_ABERTOS[COD_CONTA]='Resumo Realizar'!$B149)*(Tabela_padrão__GM_CONTAS_PAGAR_ABERTOS[DATA_VCTO]&gt;='Resumo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49" s="108"/>
      <c r="N149" s="108">
        <f t="array" ref="N149">SUM(IF((Tabela_padrão__GM_CONTAS_PAGAR_ABERTOS[COD_CONTA]='Resumo Realizar'!$B149)*(Tabela_padrão__GM_CONTAS_PAGAR_ABERTOS[DATA_VCTO]&gt;='Resumo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49" s="108">
        <f t="array" ref="O149">SUM(IF((Tabela_padrão__GM_CONTAS_PAGAR_ABERTOS[COD_CONTA]='Resumo Realizar'!$B149)*(Tabela_padrão__GM_CONTAS_PAGAR_ABERTOS[DATA_VCTO]&gt;='Resumo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49" s="108">
        <f t="array" ref="P149">SUM(IF((Tabela_padrão__GM_CONTAS_PAGAR_ABERTOS[COD_CONTA]='Resumo Realizar'!$B149)*(Tabela_padrão__GM_CONTAS_PAGAR_ABERTOS[DATA_VCTO]&gt;='Resumo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49" s="108">
        <f t="array" ref="Q149">SUM(IF((Tabela_padrão__GM_CONTAS_PAGAR_ABERTOS[COD_CONTA]='Resumo Realizar'!$B149)*(Tabela_padrão__GM_CONTAS_PAGAR_ABERTOS[DATA_VCTO]&gt;='Resumo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49" s="108">
        <f t="array" ref="R149">SUM(IF((Tabela_padrão__GM_CONTAS_PAGAR_ABERTOS[COD_CONTA]='Resumo Realizar'!$B149)*(Tabela_padrão__GM_CONTAS_PAGAR_ABERTOS[DATA_VCTO]&gt;='Resumo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49" s="108">
        <f t="array" ref="S149">SUM(IF((Tabela_padrão__GM_CONTAS_PAGAR_ABERTOS[COD_CONTA]='Resumo Realizar'!$B149)*(Tabela_padrão__GM_CONTAS_PAGAR_ABERTOS[DATA_VCTO]&gt;='Resumo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49" s="108"/>
      <c r="U149" s="108">
        <f t="array" ref="U149">SUM(IF((Tabela_padrão__GM_CONTAS_PAGAR_ABERTOS[COD_CONTA]='Resumo Realizar'!$B149)*(Tabela_padrão__GM_CONTAS_PAGAR_ABERTOS[DATA_VCTO]&gt;='Resumo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49" s="108">
        <f t="array" ref="V149">SUM(IF((Tabela_padrão__GM_CONTAS_PAGAR_ABERTOS[COD_CONTA]='Resumo Realizar'!$B149)*(Tabela_padrão__GM_CONTAS_PAGAR_ABERTOS[DATA_VCTO]&gt;='Resumo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49" s="108">
        <f t="array" ref="W149">SUM(IF((Tabela_padrão__GM_CONTAS_PAGAR_ABERTOS[COD_CONTA]='Resumo Realizar'!$B149)*(Tabela_padrão__GM_CONTAS_PAGAR_ABERTOS[DATA_VCTO]&gt;='Resumo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49" s="108">
        <f t="array" ref="X149">SUM(IF((Tabela_padrão__GM_CONTAS_PAGAR_ABERTOS[COD_CONTA]='Resumo Realizar'!$B149)*(Tabela_padrão__GM_CONTAS_PAGAR_ABERTOS[DATA_VCTO]&gt;='Resumo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49" s="108">
        <f t="array" ref="Y149">SUM(IF((Tabela_padrão__GM_CONTAS_PAGAR_ABERTOS[COD_CONTA]='Resumo Realizar'!$B149)*(Tabela_padrão__GM_CONTAS_PAGAR_ABERTOS[DATA_VCTO]&gt;='Resumo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49" s="108">
        <f t="array" ref="Z149">SUM(IF((Tabela_padrão__GM_CONTAS_PAGAR_ABERTOS[COD_CONTA]='Resumo Realizar'!$B149)*(Tabela_padrão__GM_CONTAS_PAGAR_ABERTOS[DATA_VCTO]&gt;='Resumo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49" s="108"/>
      <c r="AB149" s="108">
        <f t="array" ref="AB149">SUM(IF((Tabela_padrão__GM_CONTAS_PAGAR_ABERTOS[COD_CONTA]='Resumo Realizar'!$B149)*(Tabela_padrão__GM_CONTAS_PAGAR_ABERTOS[DATA_VCTO]&gt;='Resumo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49" s="108">
        <f t="array" ref="AC149">SUM(IF((Tabela_padrão__GM_CONTAS_PAGAR_ABERTOS[COD_CONTA]='Resumo Realizar'!$B149)*(Tabela_padrão__GM_CONTAS_PAGAR_ABERTOS[DATA_VCTO]&gt;='Resumo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49" s="108">
        <f t="array" ref="AD149">SUM(IF((Tabela_padrão__GM_CONTAS_PAGAR_ABERTOS[COD_CONTA]='Resumo Realizar'!$B149)*(Tabela_padrão__GM_CONTAS_PAGAR_ABERTOS[DATA_VCTO]&gt;='Resumo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49" s="108">
        <f t="array" ref="AE149">SUM(IF((Tabela_padrão__GM_CONTAS_PAGAR_ABERTOS[COD_CONTA]='Resumo Realizar'!$B149)*(Tabela_padrão__GM_CONTAS_PAGAR_ABERTOS[DATA_VCTO]&gt;='Resumo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49" s="108">
        <f t="array" ref="AF149">SUM(IF((Tabela_padrão__GM_CONTAS_PAGAR_ABERTOS[COD_CONTA]='Resumo Realizar'!$B149)*(Tabela_padrão__GM_CONTAS_PAGAR_ABERTOS[DATA_VCTO]&gt;='Resumo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49" s="108">
        <f t="array" ref="AG149">SUM(IF((Tabela_padrão__GM_CONTAS_PAGAR_ABERTOS[COD_CONTA]='Resumo Realizar'!$B149)*(Tabela_padrão__GM_CONTAS_PAGAR_ABERTOS[DATA_VCTO]&gt;='Resumo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0" spans="2:33" hidden="1" outlineLevel="1" thickBot="1">
      <c r="B150" s="112">
        <v>13115012</v>
      </c>
      <c r="C150" s="112" t="s">
        <v>239</v>
      </c>
      <c r="D150" s="107">
        <f t="shared" si="73"/>
        <v>0</v>
      </c>
      <c r="E150" s="107">
        <f t="shared" si="74"/>
        <v>0</v>
      </c>
      <c r="F150" s="108"/>
      <c r="G150" s="108">
        <f t="array" ref="G150">SUM(IF((Tabela_padrão__GM_CONTAS_PAGAR_ABERTOS[COD_CONTA]='Resumo Realizar'!$B150)*(Tabela_padrão__GM_CONTAS_PAGAR_ABERTOS[DATA_VCTO]&gt;='Resumo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0" s="108">
        <f t="array" ref="H150">SUM(IF((Tabela_padrão__GM_CONTAS_PAGAR_ABERTOS[COD_CONTA]='Resumo Realizar'!$B150)*(Tabela_padrão__GM_CONTAS_PAGAR_ABERTOS[DATA_VCTO]&gt;='Resumo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0" s="108">
        <f t="array" ref="I150">SUM(IF((Tabela_padrão__GM_CONTAS_PAGAR_ABERTOS[COD_CONTA]='Resumo Realizar'!$B150)*(Tabela_padrão__GM_CONTAS_PAGAR_ABERTOS[DATA_VCTO]&gt;='Resumo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0" s="108">
        <f t="array" ref="J150">SUM(IF((Tabela_padrão__GM_CONTAS_PAGAR_ABERTOS[COD_CONTA]='Resumo Realizar'!$B150)*(Tabela_padrão__GM_CONTAS_PAGAR_ABERTOS[DATA_VCTO]&gt;='Resumo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0" s="108">
        <f t="array" ref="K150">SUM(IF((Tabela_padrão__GM_CONTAS_PAGAR_ABERTOS[COD_CONTA]='Resumo Realizar'!$B150)*(Tabela_padrão__GM_CONTAS_PAGAR_ABERTOS[DATA_VCTO]&gt;='Resumo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0" s="108">
        <f t="array" ref="L150">SUM(IF((Tabela_padrão__GM_CONTAS_PAGAR_ABERTOS[COD_CONTA]='Resumo Realizar'!$B150)*(Tabela_padrão__GM_CONTAS_PAGAR_ABERTOS[DATA_VCTO]&gt;='Resumo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0" s="108"/>
      <c r="N150" s="108">
        <f t="array" ref="N150">SUM(IF((Tabela_padrão__GM_CONTAS_PAGAR_ABERTOS[COD_CONTA]='Resumo Realizar'!$B150)*(Tabela_padrão__GM_CONTAS_PAGAR_ABERTOS[DATA_VCTO]&gt;='Resumo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0" s="108">
        <f t="array" ref="O150">SUM(IF((Tabela_padrão__GM_CONTAS_PAGAR_ABERTOS[COD_CONTA]='Resumo Realizar'!$B150)*(Tabela_padrão__GM_CONTAS_PAGAR_ABERTOS[DATA_VCTO]&gt;='Resumo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0" s="108">
        <f t="array" ref="P150">SUM(IF((Tabela_padrão__GM_CONTAS_PAGAR_ABERTOS[COD_CONTA]='Resumo Realizar'!$B150)*(Tabela_padrão__GM_CONTAS_PAGAR_ABERTOS[DATA_VCTO]&gt;='Resumo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0" s="108">
        <f t="array" ref="Q150">SUM(IF((Tabela_padrão__GM_CONTAS_PAGAR_ABERTOS[COD_CONTA]='Resumo Realizar'!$B150)*(Tabela_padrão__GM_CONTAS_PAGAR_ABERTOS[DATA_VCTO]&gt;='Resumo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0" s="108">
        <f t="array" ref="R150">SUM(IF((Tabela_padrão__GM_CONTAS_PAGAR_ABERTOS[COD_CONTA]='Resumo Realizar'!$B150)*(Tabela_padrão__GM_CONTAS_PAGAR_ABERTOS[DATA_VCTO]&gt;='Resumo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0" s="108">
        <f t="array" ref="S150">SUM(IF((Tabela_padrão__GM_CONTAS_PAGAR_ABERTOS[COD_CONTA]='Resumo Realizar'!$B150)*(Tabela_padrão__GM_CONTAS_PAGAR_ABERTOS[DATA_VCTO]&gt;='Resumo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0" s="108"/>
      <c r="U150" s="108">
        <f t="array" ref="U150">SUM(IF((Tabela_padrão__GM_CONTAS_PAGAR_ABERTOS[COD_CONTA]='Resumo Realizar'!$B150)*(Tabela_padrão__GM_CONTAS_PAGAR_ABERTOS[DATA_VCTO]&gt;='Resumo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0" s="108">
        <f t="array" ref="V150">SUM(IF((Tabela_padrão__GM_CONTAS_PAGAR_ABERTOS[COD_CONTA]='Resumo Realizar'!$B150)*(Tabela_padrão__GM_CONTAS_PAGAR_ABERTOS[DATA_VCTO]&gt;='Resumo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0" s="108">
        <f t="array" ref="W150">SUM(IF((Tabela_padrão__GM_CONTAS_PAGAR_ABERTOS[COD_CONTA]='Resumo Realizar'!$B150)*(Tabela_padrão__GM_CONTAS_PAGAR_ABERTOS[DATA_VCTO]&gt;='Resumo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0" s="108">
        <f t="array" ref="X150">SUM(IF((Tabela_padrão__GM_CONTAS_PAGAR_ABERTOS[COD_CONTA]='Resumo Realizar'!$B150)*(Tabela_padrão__GM_CONTAS_PAGAR_ABERTOS[DATA_VCTO]&gt;='Resumo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0" s="108">
        <f t="array" ref="Y150">SUM(IF((Tabela_padrão__GM_CONTAS_PAGAR_ABERTOS[COD_CONTA]='Resumo Realizar'!$B150)*(Tabela_padrão__GM_CONTAS_PAGAR_ABERTOS[DATA_VCTO]&gt;='Resumo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0" s="108">
        <f t="array" ref="Z150">SUM(IF((Tabela_padrão__GM_CONTAS_PAGAR_ABERTOS[COD_CONTA]='Resumo Realizar'!$B150)*(Tabela_padrão__GM_CONTAS_PAGAR_ABERTOS[DATA_VCTO]&gt;='Resumo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0" s="108"/>
      <c r="AB150" s="108">
        <f t="array" ref="AB150">SUM(IF((Tabela_padrão__GM_CONTAS_PAGAR_ABERTOS[COD_CONTA]='Resumo Realizar'!$B150)*(Tabela_padrão__GM_CONTAS_PAGAR_ABERTOS[DATA_VCTO]&gt;='Resumo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0" s="108">
        <f t="array" ref="AC150">SUM(IF((Tabela_padrão__GM_CONTAS_PAGAR_ABERTOS[COD_CONTA]='Resumo Realizar'!$B150)*(Tabela_padrão__GM_CONTAS_PAGAR_ABERTOS[DATA_VCTO]&gt;='Resumo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0" s="108">
        <f t="array" ref="AD150">SUM(IF((Tabela_padrão__GM_CONTAS_PAGAR_ABERTOS[COD_CONTA]='Resumo Realizar'!$B150)*(Tabela_padrão__GM_CONTAS_PAGAR_ABERTOS[DATA_VCTO]&gt;='Resumo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0" s="108">
        <f t="array" ref="AE150">SUM(IF((Tabela_padrão__GM_CONTAS_PAGAR_ABERTOS[COD_CONTA]='Resumo Realizar'!$B150)*(Tabela_padrão__GM_CONTAS_PAGAR_ABERTOS[DATA_VCTO]&gt;='Resumo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0" s="108">
        <f t="array" ref="AF150">SUM(IF((Tabela_padrão__GM_CONTAS_PAGAR_ABERTOS[COD_CONTA]='Resumo Realizar'!$B150)*(Tabela_padrão__GM_CONTAS_PAGAR_ABERTOS[DATA_VCTO]&gt;='Resumo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0" s="108">
        <f t="array" ref="AG150">SUM(IF((Tabela_padrão__GM_CONTAS_PAGAR_ABERTOS[COD_CONTA]='Resumo Realizar'!$B150)*(Tabela_padrão__GM_CONTAS_PAGAR_ABERTOS[DATA_VCTO]&gt;='Resumo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1" spans="2:33" hidden="1" outlineLevel="1" thickBot="1">
      <c r="B151" s="112">
        <v>13115013</v>
      </c>
      <c r="C151" s="112" t="s">
        <v>240</v>
      </c>
      <c r="D151" s="107">
        <f t="shared" si="73"/>
        <v>0</v>
      </c>
      <c r="E151" s="107">
        <f t="shared" si="74"/>
        <v>0</v>
      </c>
      <c r="F151" s="108"/>
      <c r="G151" s="108">
        <f t="array" ref="G151">SUM(IF((Tabela_padrão__GM_CONTAS_PAGAR_ABERTOS[COD_CONTA]='Resumo Realizar'!$B151)*(Tabela_padrão__GM_CONTAS_PAGAR_ABERTOS[DATA_VCTO]&gt;='Resumo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1" s="108">
        <f t="array" ref="H151">SUM(IF((Tabela_padrão__GM_CONTAS_PAGAR_ABERTOS[COD_CONTA]='Resumo Realizar'!$B151)*(Tabela_padrão__GM_CONTAS_PAGAR_ABERTOS[DATA_VCTO]&gt;='Resumo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1" s="108">
        <f t="array" ref="I151">SUM(IF((Tabela_padrão__GM_CONTAS_PAGAR_ABERTOS[COD_CONTA]='Resumo Realizar'!$B151)*(Tabela_padrão__GM_CONTAS_PAGAR_ABERTOS[DATA_VCTO]&gt;='Resumo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1" s="108">
        <f t="array" ref="J151">SUM(IF((Tabela_padrão__GM_CONTAS_PAGAR_ABERTOS[COD_CONTA]='Resumo Realizar'!$B151)*(Tabela_padrão__GM_CONTAS_PAGAR_ABERTOS[DATA_VCTO]&gt;='Resumo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1" s="108">
        <f t="array" ref="K151">SUM(IF((Tabela_padrão__GM_CONTAS_PAGAR_ABERTOS[COD_CONTA]='Resumo Realizar'!$B151)*(Tabela_padrão__GM_CONTAS_PAGAR_ABERTOS[DATA_VCTO]&gt;='Resumo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1" s="108">
        <f t="array" ref="L151">SUM(IF((Tabela_padrão__GM_CONTAS_PAGAR_ABERTOS[COD_CONTA]='Resumo Realizar'!$B151)*(Tabela_padrão__GM_CONTAS_PAGAR_ABERTOS[DATA_VCTO]&gt;='Resumo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1" s="108"/>
      <c r="N151" s="108">
        <f t="array" ref="N151">SUM(IF((Tabela_padrão__GM_CONTAS_PAGAR_ABERTOS[COD_CONTA]='Resumo Realizar'!$B151)*(Tabela_padrão__GM_CONTAS_PAGAR_ABERTOS[DATA_VCTO]&gt;='Resumo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1" s="108">
        <f t="array" ref="O151">SUM(IF((Tabela_padrão__GM_CONTAS_PAGAR_ABERTOS[COD_CONTA]='Resumo Realizar'!$B151)*(Tabela_padrão__GM_CONTAS_PAGAR_ABERTOS[DATA_VCTO]&gt;='Resumo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1" s="108">
        <f t="array" ref="P151">SUM(IF((Tabela_padrão__GM_CONTAS_PAGAR_ABERTOS[COD_CONTA]='Resumo Realizar'!$B151)*(Tabela_padrão__GM_CONTAS_PAGAR_ABERTOS[DATA_VCTO]&gt;='Resumo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1" s="108">
        <f t="array" ref="Q151">SUM(IF((Tabela_padrão__GM_CONTAS_PAGAR_ABERTOS[COD_CONTA]='Resumo Realizar'!$B151)*(Tabela_padrão__GM_CONTAS_PAGAR_ABERTOS[DATA_VCTO]&gt;='Resumo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1" s="108">
        <f t="array" ref="R151">SUM(IF((Tabela_padrão__GM_CONTAS_PAGAR_ABERTOS[COD_CONTA]='Resumo Realizar'!$B151)*(Tabela_padrão__GM_CONTAS_PAGAR_ABERTOS[DATA_VCTO]&gt;='Resumo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1" s="108">
        <f t="array" ref="S151">SUM(IF((Tabela_padrão__GM_CONTAS_PAGAR_ABERTOS[COD_CONTA]='Resumo Realizar'!$B151)*(Tabela_padrão__GM_CONTAS_PAGAR_ABERTOS[DATA_VCTO]&gt;='Resumo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1" s="108"/>
      <c r="U151" s="108">
        <f t="array" ref="U151">SUM(IF((Tabela_padrão__GM_CONTAS_PAGAR_ABERTOS[COD_CONTA]='Resumo Realizar'!$B151)*(Tabela_padrão__GM_CONTAS_PAGAR_ABERTOS[DATA_VCTO]&gt;='Resumo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1" s="108">
        <f t="array" ref="V151">SUM(IF((Tabela_padrão__GM_CONTAS_PAGAR_ABERTOS[COD_CONTA]='Resumo Realizar'!$B151)*(Tabela_padrão__GM_CONTAS_PAGAR_ABERTOS[DATA_VCTO]&gt;='Resumo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1" s="108">
        <f t="array" ref="W151">SUM(IF((Tabela_padrão__GM_CONTAS_PAGAR_ABERTOS[COD_CONTA]='Resumo Realizar'!$B151)*(Tabela_padrão__GM_CONTAS_PAGAR_ABERTOS[DATA_VCTO]&gt;='Resumo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1" s="108">
        <f t="array" ref="X151">SUM(IF((Tabela_padrão__GM_CONTAS_PAGAR_ABERTOS[COD_CONTA]='Resumo Realizar'!$B151)*(Tabela_padrão__GM_CONTAS_PAGAR_ABERTOS[DATA_VCTO]&gt;='Resumo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1" s="108">
        <f t="array" ref="Y151">SUM(IF((Tabela_padrão__GM_CONTAS_PAGAR_ABERTOS[COD_CONTA]='Resumo Realizar'!$B151)*(Tabela_padrão__GM_CONTAS_PAGAR_ABERTOS[DATA_VCTO]&gt;='Resumo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1" s="108">
        <f t="array" ref="Z151">SUM(IF((Tabela_padrão__GM_CONTAS_PAGAR_ABERTOS[COD_CONTA]='Resumo Realizar'!$B151)*(Tabela_padrão__GM_CONTAS_PAGAR_ABERTOS[DATA_VCTO]&gt;='Resumo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1" s="108"/>
      <c r="AB151" s="108">
        <f t="array" ref="AB151">SUM(IF((Tabela_padrão__GM_CONTAS_PAGAR_ABERTOS[COD_CONTA]='Resumo Realizar'!$B151)*(Tabela_padrão__GM_CONTAS_PAGAR_ABERTOS[DATA_VCTO]&gt;='Resumo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1" s="108">
        <f t="array" ref="AC151">SUM(IF((Tabela_padrão__GM_CONTAS_PAGAR_ABERTOS[COD_CONTA]='Resumo Realizar'!$B151)*(Tabela_padrão__GM_CONTAS_PAGAR_ABERTOS[DATA_VCTO]&gt;='Resumo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1" s="108">
        <f t="array" ref="AD151">SUM(IF((Tabela_padrão__GM_CONTAS_PAGAR_ABERTOS[COD_CONTA]='Resumo Realizar'!$B151)*(Tabela_padrão__GM_CONTAS_PAGAR_ABERTOS[DATA_VCTO]&gt;='Resumo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1" s="108">
        <f t="array" ref="AE151">SUM(IF((Tabela_padrão__GM_CONTAS_PAGAR_ABERTOS[COD_CONTA]='Resumo Realizar'!$B151)*(Tabela_padrão__GM_CONTAS_PAGAR_ABERTOS[DATA_VCTO]&gt;='Resumo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1" s="108">
        <f t="array" ref="AF151">SUM(IF((Tabela_padrão__GM_CONTAS_PAGAR_ABERTOS[COD_CONTA]='Resumo Realizar'!$B151)*(Tabela_padrão__GM_CONTAS_PAGAR_ABERTOS[DATA_VCTO]&gt;='Resumo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1" s="108">
        <f t="array" ref="AG151">SUM(IF((Tabela_padrão__GM_CONTAS_PAGAR_ABERTOS[COD_CONTA]='Resumo Realizar'!$B151)*(Tabela_padrão__GM_CONTAS_PAGAR_ABERTOS[DATA_VCTO]&gt;='Resumo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2" spans="2:33" hidden="1" outlineLevel="1" thickBot="1">
      <c r="B152" s="112">
        <v>13115014</v>
      </c>
      <c r="C152" s="112" t="s">
        <v>241</v>
      </c>
      <c r="D152" s="107">
        <f t="shared" si="73"/>
        <v>0</v>
      </c>
      <c r="E152" s="107">
        <f t="shared" si="74"/>
        <v>0</v>
      </c>
      <c r="F152" s="108"/>
      <c r="G152" s="108">
        <f t="array" ref="G152">SUM(IF((Tabela_padrão__GM_CONTAS_PAGAR_ABERTOS[COD_CONTA]='Resumo Realizar'!$B152)*(Tabela_padrão__GM_CONTAS_PAGAR_ABERTOS[DATA_VCTO]&gt;='Resumo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2" s="108">
        <f t="array" ref="H152">SUM(IF((Tabela_padrão__GM_CONTAS_PAGAR_ABERTOS[COD_CONTA]='Resumo Realizar'!$B152)*(Tabela_padrão__GM_CONTAS_PAGAR_ABERTOS[DATA_VCTO]&gt;='Resumo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2" s="108">
        <f t="array" ref="I152">SUM(IF((Tabela_padrão__GM_CONTAS_PAGAR_ABERTOS[COD_CONTA]='Resumo Realizar'!$B152)*(Tabela_padrão__GM_CONTAS_PAGAR_ABERTOS[DATA_VCTO]&gt;='Resumo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2" s="108">
        <f t="array" ref="J152">SUM(IF((Tabela_padrão__GM_CONTAS_PAGAR_ABERTOS[COD_CONTA]='Resumo Realizar'!$B152)*(Tabela_padrão__GM_CONTAS_PAGAR_ABERTOS[DATA_VCTO]&gt;='Resumo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2" s="108">
        <f t="array" ref="K152">SUM(IF((Tabela_padrão__GM_CONTAS_PAGAR_ABERTOS[COD_CONTA]='Resumo Realizar'!$B152)*(Tabela_padrão__GM_CONTAS_PAGAR_ABERTOS[DATA_VCTO]&gt;='Resumo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2" s="108">
        <f t="array" ref="L152">SUM(IF((Tabela_padrão__GM_CONTAS_PAGAR_ABERTOS[COD_CONTA]='Resumo Realizar'!$B152)*(Tabela_padrão__GM_CONTAS_PAGAR_ABERTOS[DATA_VCTO]&gt;='Resumo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2" s="108"/>
      <c r="N152" s="108">
        <f t="array" ref="N152">SUM(IF((Tabela_padrão__GM_CONTAS_PAGAR_ABERTOS[COD_CONTA]='Resumo Realizar'!$B152)*(Tabela_padrão__GM_CONTAS_PAGAR_ABERTOS[DATA_VCTO]&gt;='Resumo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2" s="108">
        <f t="array" ref="O152">SUM(IF((Tabela_padrão__GM_CONTAS_PAGAR_ABERTOS[COD_CONTA]='Resumo Realizar'!$B152)*(Tabela_padrão__GM_CONTAS_PAGAR_ABERTOS[DATA_VCTO]&gt;='Resumo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2" s="108">
        <f t="array" ref="P152">SUM(IF((Tabela_padrão__GM_CONTAS_PAGAR_ABERTOS[COD_CONTA]='Resumo Realizar'!$B152)*(Tabela_padrão__GM_CONTAS_PAGAR_ABERTOS[DATA_VCTO]&gt;='Resumo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2" s="108">
        <f t="array" ref="Q152">SUM(IF((Tabela_padrão__GM_CONTAS_PAGAR_ABERTOS[COD_CONTA]='Resumo Realizar'!$B152)*(Tabela_padrão__GM_CONTAS_PAGAR_ABERTOS[DATA_VCTO]&gt;='Resumo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2" s="108">
        <f t="array" ref="R152">SUM(IF((Tabela_padrão__GM_CONTAS_PAGAR_ABERTOS[COD_CONTA]='Resumo Realizar'!$B152)*(Tabela_padrão__GM_CONTAS_PAGAR_ABERTOS[DATA_VCTO]&gt;='Resumo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2" s="108">
        <f t="array" ref="S152">SUM(IF((Tabela_padrão__GM_CONTAS_PAGAR_ABERTOS[COD_CONTA]='Resumo Realizar'!$B152)*(Tabela_padrão__GM_CONTAS_PAGAR_ABERTOS[DATA_VCTO]&gt;='Resumo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2" s="108"/>
      <c r="U152" s="108">
        <f t="array" ref="U152">SUM(IF((Tabela_padrão__GM_CONTAS_PAGAR_ABERTOS[COD_CONTA]='Resumo Realizar'!$B152)*(Tabela_padrão__GM_CONTAS_PAGAR_ABERTOS[DATA_VCTO]&gt;='Resumo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2" s="108">
        <f t="array" ref="V152">SUM(IF((Tabela_padrão__GM_CONTAS_PAGAR_ABERTOS[COD_CONTA]='Resumo Realizar'!$B152)*(Tabela_padrão__GM_CONTAS_PAGAR_ABERTOS[DATA_VCTO]&gt;='Resumo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2" s="108">
        <f t="array" ref="W152">SUM(IF((Tabela_padrão__GM_CONTAS_PAGAR_ABERTOS[COD_CONTA]='Resumo Realizar'!$B152)*(Tabela_padrão__GM_CONTAS_PAGAR_ABERTOS[DATA_VCTO]&gt;='Resumo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2" s="108">
        <f t="array" ref="X152">SUM(IF((Tabela_padrão__GM_CONTAS_PAGAR_ABERTOS[COD_CONTA]='Resumo Realizar'!$B152)*(Tabela_padrão__GM_CONTAS_PAGAR_ABERTOS[DATA_VCTO]&gt;='Resumo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2" s="108">
        <f t="array" ref="Y152">SUM(IF((Tabela_padrão__GM_CONTAS_PAGAR_ABERTOS[COD_CONTA]='Resumo Realizar'!$B152)*(Tabela_padrão__GM_CONTAS_PAGAR_ABERTOS[DATA_VCTO]&gt;='Resumo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2" s="108">
        <f t="array" ref="Z152">SUM(IF((Tabela_padrão__GM_CONTAS_PAGAR_ABERTOS[COD_CONTA]='Resumo Realizar'!$B152)*(Tabela_padrão__GM_CONTAS_PAGAR_ABERTOS[DATA_VCTO]&gt;='Resumo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2" s="108"/>
      <c r="AB152" s="108">
        <f t="array" ref="AB152">SUM(IF((Tabela_padrão__GM_CONTAS_PAGAR_ABERTOS[COD_CONTA]='Resumo Realizar'!$B152)*(Tabela_padrão__GM_CONTAS_PAGAR_ABERTOS[DATA_VCTO]&gt;='Resumo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2" s="108">
        <f t="array" ref="AC152">SUM(IF((Tabela_padrão__GM_CONTAS_PAGAR_ABERTOS[COD_CONTA]='Resumo Realizar'!$B152)*(Tabela_padrão__GM_CONTAS_PAGAR_ABERTOS[DATA_VCTO]&gt;='Resumo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2" s="108">
        <f t="array" ref="AD152">SUM(IF((Tabela_padrão__GM_CONTAS_PAGAR_ABERTOS[COD_CONTA]='Resumo Realizar'!$B152)*(Tabela_padrão__GM_CONTAS_PAGAR_ABERTOS[DATA_VCTO]&gt;='Resumo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2" s="108">
        <f t="array" ref="AE152">SUM(IF((Tabela_padrão__GM_CONTAS_PAGAR_ABERTOS[COD_CONTA]='Resumo Realizar'!$B152)*(Tabela_padrão__GM_CONTAS_PAGAR_ABERTOS[DATA_VCTO]&gt;='Resumo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2" s="108">
        <f t="array" ref="AF152">SUM(IF((Tabela_padrão__GM_CONTAS_PAGAR_ABERTOS[COD_CONTA]='Resumo Realizar'!$B152)*(Tabela_padrão__GM_CONTAS_PAGAR_ABERTOS[DATA_VCTO]&gt;='Resumo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2" s="108">
        <f t="array" ref="AG152">SUM(IF((Tabela_padrão__GM_CONTAS_PAGAR_ABERTOS[COD_CONTA]='Resumo Realizar'!$B152)*(Tabela_padrão__GM_CONTAS_PAGAR_ABERTOS[DATA_VCTO]&gt;='Resumo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3" spans="2:33" hidden="1" outlineLevel="1" thickBot="1">
      <c r="B153" s="112">
        <v>13115015</v>
      </c>
      <c r="C153" s="112" t="s">
        <v>242</v>
      </c>
      <c r="D153" s="107">
        <f t="shared" si="73"/>
        <v>0</v>
      </c>
      <c r="E153" s="107">
        <f t="shared" si="74"/>
        <v>0</v>
      </c>
      <c r="F153" s="108"/>
      <c r="G153" s="108">
        <f t="array" ref="G153">SUM(IF((Tabela_padrão__GM_CONTAS_PAGAR_ABERTOS[COD_CONTA]='Resumo Realizar'!$B153)*(Tabela_padrão__GM_CONTAS_PAGAR_ABERTOS[DATA_VCTO]&gt;='Resumo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3" s="108">
        <f t="array" ref="H153">SUM(IF((Tabela_padrão__GM_CONTAS_PAGAR_ABERTOS[COD_CONTA]='Resumo Realizar'!$B153)*(Tabela_padrão__GM_CONTAS_PAGAR_ABERTOS[DATA_VCTO]&gt;='Resumo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3" s="108">
        <f t="array" ref="I153">SUM(IF((Tabela_padrão__GM_CONTAS_PAGAR_ABERTOS[COD_CONTA]='Resumo Realizar'!$B153)*(Tabela_padrão__GM_CONTAS_PAGAR_ABERTOS[DATA_VCTO]&gt;='Resumo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3" s="108">
        <f t="array" ref="J153">SUM(IF((Tabela_padrão__GM_CONTAS_PAGAR_ABERTOS[COD_CONTA]='Resumo Realizar'!$B153)*(Tabela_padrão__GM_CONTAS_PAGAR_ABERTOS[DATA_VCTO]&gt;='Resumo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3" s="108">
        <f t="array" ref="K153">SUM(IF((Tabela_padrão__GM_CONTAS_PAGAR_ABERTOS[COD_CONTA]='Resumo Realizar'!$B153)*(Tabela_padrão__GM_CONTAS_PAGAR_ABERTOS[DATA_VCTO]&gt;='Resumo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3" s="108">
        <f t="array" ref="L153">SUM(IF((Tabela_padrão__GM_CONTAS_PAGAR_ABERTOS[COD_CONTA]='Resumo Realizar'!$B153)*(Tabela_padrão__GM_CONTAS_PAGAR_ABERTOS[DATA_VCTO]&gt;='Resumo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3" s="108"/>
      <c r="N153" s="108">
        <f t="array" ref="N153">SUM(IF((Tabela_padrão__GM_CONTAS_PAGAR_ABERTOS[COD_CONTA]='Resumo Realizar'!$B153)*(Tabela_padrão__GM_CONTAS_PAGAR_ABERTOS[DATA_VCTO]&gt;='Resumo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3" s="108">
        <f t="array" ref="O153">SUM(IF((Tabela_padrão__GM_CONTAS_PAGAR_ABERTOS[COD_CONTA]='Resumo Realizar'!$B153)*(Tabela_padrão__GM_CONTAS_PAGAR_ABERTOS[DATA_VCTO]&gt;='Resumo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3" s="108">
        <f t="array" ref="P153">SUM(IF((Tabela_padrão__GM_CONTAS_PAGAR_ABERTOS[COD_CONTA]='Resumo Realizar'!$B153)*(Tabela_padrão__GM_CONTAS_PAGAR_ABERTOS[DATA_VCTO]&gt;='Resumo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3" s="108">
        <f t="array" ref="Q153">SUM(IF((Tabela_padrão__GM_CONTAS_PAGAR_ABERTOS[COD_CONTA]='Resumo Realizar'!$B153)*(Tabela_padrão__GM_CONTAS_PAGAR_ABERTOS[DATA_VCTO]&gt;='Resumo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3" s="108">
        <f t="array" ref="R153">SUM(IF((Tabela_padrão__GM_CONTAS_PAGAR_ABERTOS[COD_CONTA]='Resumo Realizar'!$B153)*(Tabela_padrão__GM_CONTAS_PAGAR_ABERTOS[DATA_VCTO]&gt;='Resumo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3" s="108">
        <f t="array" ref="S153">SUM(IF((Tabela_padrão__GM_CONTAS_PAGAR_ABERTOS[COD_CONTA]='Resumo Realizar'!$B153)*(Tabela_padrão__GM_CONTAS_PAGAR_ABERTOS[DATA_VCTO]&gt;='Resumo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3" s="108"/>
      <c r="U153" s="108">
        <f t="array" ref="U153">SUM(IF((Tabela_padrão__GM_CONTAS_PAGAR_ABERTOS[COD_CONTA]='Resumo Realizar'!$B153)*(Tabela_padrão__GM_CONTAS_PAGAR_ABERTOS[DATA_VCTO]&gt;='Resumo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3" s="108">
        <f t="array" ref="V153">SUM(IF((Tabela_padrão__GM_CONTAS_PAGAR_ABERTOS[COD_CONTA]='Resumo Realizar'!$B153)*(Tabela_padrão__GM_CONTAS_PAGAR_ABERTOS[DATA_VCTO]&gt;='Resumo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3" s="108">
        <f t="array" ref="W153">SUM(IF((Tabela_padrão__GM_CONTAS_PAGAR_ABERTOS[COD_CONTA]='Resumo Realizar'!$B153)*(Tabela_padrão__GM_CONTAS_PAGAR_ABERTOS[DATA_VCTO]&gt;='Resumo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3" s="108">
        <f t="array" ref="X153">SUM(IF((Tabela_padrão__GM_CONTAS_PAGAR_ABERTOS[COD_CONTA]='Resumo Realizar'!$B153)*(Tabela_padrão__GM_CONTAS_PAGAR_ABERTOS[DATA_VCTO]&gt;='Resumo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3" s="108">
        <f t="array" ref="Y153">SUM(IF((Tabela_padrão__GM_CONTAS_PAGAR_ABERTOS[COD_CONTA]='Resumo Realizar'!$B153)*(Tabela_padrão__GM_CONTAS_PAGAR_ABERTOS[DATA_VCTO]&gt;='Resumo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3" s="108">
        <f t="array" ref="Z153">SUM(IF((Tabela_padrão__GM_CONTAS_PAGAR_ABERTOS[COD_CONTA]='Resumo Realizar'!$B153)*(Tabela_padrão__GM_CONTAS_PAGAR_ABERTOS[DATA_VCTO]&gt;='Resumo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3" s="108"/>
      <c r="AB153" s="108">
        <f t="array" ref="AB153">SUM(IF((Tabela_padrão__GM_CONTAS_PAGAR_ABERTOS[COD_CONTA]='Resumo Realizar'!$B153)*(Tabela_padrão__GM_CONTAS_PAGAR_ABERTOS[DATA_VCTO]&gt;='Resumo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3" s="108">
        <f t="array" ref="AC153">SUM(IF((Tabela_padrão__GM_CONTAS_PAGAR_ABERTOS[COD_CONTA]='Resumo Realizar'!$B153)*(Tabela_padrão__GM_CONTAS_PAGAR_ABERTOS[DATA_VCTO]&gt;='Resumo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3" s="108">
        <f t="array" ref="AD153">SUM(IF((Tabela_padrão__GM_CONTAS_PAGAR_ABERTOS[COD_CONTA]='Resumo Realizar'!$B153)*(Tabela_padrão__GM_CONTAS_PAGAR_ABERTOS[DATA_VCTO]&gt;='Resumo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3" s="108">
        <f t="array" ref="AE153">SUM(IF((Tabela_padrão__GM_CONTAS_PAGAR_ABERTOS[COD_CONTA]='Resumo Realizar'!$B153)*(Tabela_padrão__GM_CONTAS_PAGAR_ABERTOS[DATA_VCTO]&gt;='Resumo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3" s="108">
        <f t="array" ref="AF153">SUM(IF((Tabela_padrão__GM_CONTAS_PAGAR_ABERTOS[COD_CONTA]='Resumo Realizar'!$B153)*(Tabela_padrão__GM_CONTAS_PAGAR_ABERTOS[DATA_VCTO]&gt;='Resumo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3" s="108">
        <f t="array" ref="AG153">SUM(IF((Tabela_padrão__GM_CONTAS_PAGAR_ABERTOS[COD_CONTA]='Resumo Realizar'!$B153)*(Tabela_padrão__GM_CONTAS_PAGAR_ABERTOS[DATA_VCTO]&gt;='Resumo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4" spans="2:33" hidden="1" outlineLevel="1" thickBot="1">
      <c r="B154" s="112">
        <v>13115016</v>
      </c>
      <c r="C154" s="112" t="s">
        <v>243</v>
      </c>
      <c r="D154" s="107">
        <f t="shared" si="73"/>
        <v>0</v>
      </c>
      <c r="E154" s="107">
        <f t="shared" si="74"/>
        <v>0</v>
      </c>
      <c r="F154" s="108"/>
      <c r="G154" s="108">
        <f t="array" ref="G154">SUM(IF((Tabela_padrão__GM_CONTAS_PAGAR_ABERTOS[COD_CONTA]='Resumo Realizar'!$B154)*(Tabela_padrão__GM_CONTAS_PAGAR_ABERTOS[DATA_VCTO]&gt;='Resumo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4" s="108">
        <f t="array" ref="H154">SUM(IF((Tabela_padrão__GM_CONTAS_PAGAR_ABERTOS[COD_CONTA]='Resumo Realizar'!$B154)*(Tabela_padrão__GM_CONTAS_PAGAR_ABERTOS[DATA_VCTO]&gt;='Resumo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4" s="108">
        <f t="array" ref="I154">SUM(IF((Tabela_padrão__GM_CONTAS_PAGAR_ABERTOS[COD_CONTA]='Resumo Realizar'!$B154)*(Tabela_padrão__GM_CONTAS_PAGAR_ABERTOS[DATA_VCTO]&gt;='Resumo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4" s="108">
        <f t="array" ref="J154">SUM(IF((Tabela_padrão__GM_CONTAS_PAGAR_ABERTOS[COD_CONTA]='Resumo Realizar'!$B154)*(Tabela_padrão__GM_CONTAS_PAGAR_ABERTOS[DATA_VCTO]&gt;='Resumo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4" s="108">
        <f t="array" ref="K154">SUM(IF((Tabela_padrão__GM_CONTAS_PAGAR_ABERTOS[COD_CONTA]='Resumo Realizar'!$B154)*(Tabela_padrão__GM_CONTAS_PAGAR_ABERTOS[DATA_VCTO]&gt;='Resumo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4" s="108">
        <f t="array" ref="L154">SUM(IF((Tabela_padrão__GM_CONTAS_PAGAR_ABERTOS[COD_CONTA]='Resumo Realizar'!$B154)*(Tabela_padrão__GM_CONTAS_PAGAR_ABERTOS[DATA_VCTO]&gt;='Resumo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4" s="108"/>
      <c r="N154" s="108">
        <f t="array" ref="N154">SUM(IF((Tabela_padrão__GM_CONTAS_PAGAR_ABERTOS[COD_CONTA]='Resumo Realizar'!$B154)*(Tabela_padrão__GM_CONTAS_PAGAR_ABERTOS[DATA_VCTO]&gt;='Resumo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4" s="108">
        <f t="array" ref="O154">SUM(IF((Tabela_padrão__GM_CONTAS_PAGAR_ABERTOS[COD_CONTA]='Resumo Realizar'!$B154)*(Tabela_padrão__GM_CONTAS_PAGAR_ABERTOS[DATA_VCTO]&gt;='Resumo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4" s="108">
        <f t="array" ref="P154">SUM(IF((Tabela_padrão__GM_CONTAS_PAGAR_ABERTOS[COD_CONTA]='Resumo Realizar'!$B154)*(Tabela_padrão__GM_CONTAS_PAGAR_ABERTOS[DATA_VCTO]&gt;='Resumo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4" s="108">
        <f t="array" ref="Q154">SUM(IF((Tabela_padrão__GM_CONTAS_PAGAR_ABERTOS[COD_CONTA]='Resumo Realizar'!$B154)*(Tabela_padrão__GM_CONTAS_PAGAR_ABERTOS[DATA_VCTO]&gt;='Resumo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4" s="108">
        <f t="array" ref="R154">SUM(IF((Tabela_padrão__GM_CONTAS_PAGAR_ABERTOS[COD_CONTA]='Resumo Realizar'!$B154)*(Tabela_padrão__GM_CONTAS_PAGAR_ABERTOS[DATA_VCTO]&gt;='Resumo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4" s="108">
        <f t="array" ref="S154">SUM(IF((Tabela_padrão__GM_CONTAS_PAGAR_ABERTOS[COD_CONTA]='Resumo Realizar'!$B154)*(Tabela_padrão__GM_CONTAS_PAGAR_ABERTOS[DATA_VCTO]&gt;='Resumo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4" s="108"/>
      <c r="U154" s="108">
        <f t="array" ref="U154">SUM(IF((Tabela_padrão__GM_CONTAS_PAGAR_ABERTOS[COD_CONTA]='Resumo Realizar'!$B154)*(Tabela_padrão__GM_CONTAS_PAGAR_ABERTOS[DATA_VCTO]&gt;='Resumo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4" s="108">
        <f t="array" ref="V154">SUM(IF((Tabela_padrão__GM_CONTAS_PAGAR_ABERTOS[COD_CONTA]='Resumo Realizar'!$B154)*(Tabela_padrão__GM_CONTAS_PAGAR_ABERTOS[DATA_VCTO]&gt;='Resumo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4" s="108">
        <f t="array" ref="W154">SUM(IF((Tabela_padrão__GM_CONTAS_PAGAR_ABERTOS[COD_CONTA]='Resumo Realizar'!$B154)*(Tabela_padrão__GM_CONTAS_PAGAR_ABERTOS[DATA_VCTO]&gt;='Resumo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4" s="108">
        <f t="array" ref="X154">SUM(IF((Tabela_padrão__GM_CONTAS_PAGAR_ABERTOS[COD_CONTA]='Resumo Realizar'!$B154)*(Tabela_padrão__GM_CONTAS_PAGAR_ABERTOS[DATA_VCTO]&gt;='Resumo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4" s="108">
        <f t="array" ref="Y154">SUM(IF((Tabela_padrão__GM_CONTAS_PAGAR_ABERTOS[COD_CONTA]='Resumo Realizar'!$B154)*(Tabela_padrão__GM_CONTAS_PAGAR_ABERTOS[DATA_VCTO]&gt;='Resumo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4" s="108">
        <f t="array" ref="Z154">SUM(IF((Tabela_padrão__GM_CONTAS_PAGAR_ABERTOS[COD_CONTA]='Resumo Realizar'!$B154)*(Tabela_padrão__GM_CONTAS_PAGAR_ABERTOS[DATA_VCTO]&gt;='Resumo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4" s="108"/>
      <c r="AB154" s="108">
        <f t="array" ref="AB154">SUM(IF((Tabela_padrão__GM_CONTAS_PAGAR_ABERTOS[COD_CONTA]='Resumo Realizar'!$B154)*(Tabela_padrão__GM_CONTAS_PAGAR_ABERTOS[DATA_VCTO]&gt;='Resumo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4" s="108">
        <f t="array" ref="AC154">SUM(IF((Tabela_padrão__GM_CONTAS_PAGAR_ABERTOS[COD_CONTA]='Resumo Realizar'!$B154)*(Tabela_padrão__GM_CONTAS_PAGAR_ABERTOS[DATA_VCTO]&gt;='Resumo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4" s="108">
        <f t="array" ref="AD154">SUM(IF((Tabela_padrão__GM_CONTAS_PAGAR_ABERTOS[COD_CONTA]='Resumo Realizar'!$B154)*(Tabela_padrão__GM_CONTAS_PAGAR_ABERTOS[DATA_VCTO]&gt;='Resumo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4" s="108">
        <f t="array" ref="AE154">SUM(IF((Tabela_padrão__GM_CONTAS_PAGAR_ABERTOS[COD_CONTA]='Resumo Realizar'!$B154)*(Tabela_padrão__GM_CONTAS_PAGAR_ABERTOS[DATA_VCTO]&gt;='Resumo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4" s="108">
        <f t="array" ref="AF154">SUM(IF((Tabela_padrão__GM_CONTAS_PAGAR_ABERTOS[COD_CONTA]='Resumo Realizar'!$B154)*(Tabela_padrão__GM_CONTAS_PAGAR_ABERTOS[DATA_VCTO]&gt;='Resumo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4" s="108">
        <f t="array" ref="AG154">SUM(IF((Tabela_padrão__GM_CONTAS_PAGAR_ABERTOS[COD_CONTA]='Resumo Realizar'!$B154)*(Tabela_padrão__GM_CONTAS_PAGAR_ABERTOS[DATA_VCTO]&gt;='Resumo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5" spans="2:33" hidden="1" outlineLevel="1" thickBot="1">
      <c r="B155" s="112">
        <v>13115017</v>
      </c>
      <c r="C155" s="112" t="s">
        <v>244</v>
      </c>
      <c r="D155" s="107">
        <f t="shared" si="73"/>
        <v>0</v>
      </c>
      <c r="E155" s="107">
        <f t="shared" si="74"/>
        <v>0</v>
      </c>
      <c r="F155" s="108"/>
      <c r="G155" s="108">
        <f t="array" ref="G155">SUM(IF((Tabela_padrão__GM_CONTAS_PAGAR_ABERTOS[COD_CONTA]='Resumo Realizar'!$B155)*(Tabela_padrão__GM_CONTAS_PAGAR_ABERTOS[DATA_VCTO]&gt;='Resumo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5" s="108">
        <f t="array" ref="H155">SUM(IF((Tabela_padrão__GM_CONTAS_PAGAR_ABERTOS[COD_CONTA]='Resumo Realizar'!$B155)*(Tabela_padrão__GM_CONTAS_PAGAR_ABERTOS[DATA_VCTO]&gt;='Resumo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5" s="108">
        <f t="array" ref="I155">SUM(IF((Tabela_padrão__GM_CONTAS_PAGAR_ABERTOS[COD_CONTA]='Resumo Realizar'!$B155)*(Tabela_padrão__GM_CONTAS_PAGAR_ABERTOS[DATA_VCTO]&gt;='Resumo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5" s="108">
        <f t="array" ref="J155">SUM(IF((Tabela_padrão__GM_CONTAS_PAGAR_ABERTOS[COD_CONTA]='Resumo Realizar'!$B155)*(Tabela_padrão__GM_CONTAS_PAGAR_ABERTOS[DATA_VCTO]&gt;='Resumo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5" s="108">
        <f t="array" ref="K155">SUM(IF((Tabela_padrão__GM_CONTAS_PAGAR_ABERTOS[COD_CONTA]='Resumo Realizar'!$B155)*(Tabela_padrão__GM_CONTAS_PAGAR_ABERTOS[DATA_VCTO]&gt;='Resumo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5" s="108">
        <f t="array" ref="L155">SUM(IF((Tabela_padrão__GM_CONTAS_PAGAR_ABERTOS[COD_CONTA]='Resumo Realizar'!$B155)*(Tabela_padrão__GM_CONTAS_PAGAR_ABERTOS[DATA_VCTO]&gt;='Resumo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5" s="108"/>
      <c r="N155" s="108">
        <f t="array" ref="N155">SUM(IF((Tabela_padrão__GM_CONTAS_PAGAR_ABERTOS[COD_CONTA]='Resumo Realizar'!$B155)*(Tabela_padrão__GM_CONTAS_PAGAR_ABERTOS[DATA_VCTO]&gt;='Resumo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5" s="108">
        <f t="array" ref="O155">SUM(IF((Tabela_padrão__GM_CONTAS_PAGAR_ABERTOS[COD_CONTA]='Resumo Realizar'!$B155)*(Tabela_padrão__GM_CONTAS_PAGAR_ABERTOS[DATA_VCTO]&gt;='Resumo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5" s="108">
        <f t="array" ref="P155">SUM(IF((Tabela_padrão__GM_CONTAS_PAGAR_ABERTOS[COD_CONTA]='Resumo Realizar'!$B155)*(Tabela_padrão__GM_CONTAS_PAGAR_ABERTOS[DATA_VCTO]&gt;='Resumo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5" s="108">
        <f t="array" ref="Q155">SUM(IF((Tabela_padrão__GM_CONTAS_PAGAR_ABERTOS[COD_CONTA]='Resumo Realizar'!$B155)*(Tabela_padrão__GM_CONTAS_PAGAR_ABERTOS[DATA_VCTO]&gt;='Resumo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5" s="108">
        <f t="array" ref="R155">SUM(IF((Tabela_padrão__GM_CONTAS_PAGAR_ABERTOS[COD_CONTA]='Resumo Realizar'!$B155)*(Tabela_padrão__GM_CONTAS_PAGAR_ABERTOS[DATA_VCTO]&gt;='Resumo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5" s="108">
        <f t="array" ref="S155">SUM(IF((Tabela_padrão__GM_CONTAS_PAGAR_ABERTOS[COD_CONTA]='Resumo Realizar'!$B155)*(Tabela_padrão__GM_CONTAS_PAGAR_ABERTOS[DATA_VCTO]&gt;='Resumo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5" s="108"/>
      <c r="U155" s="108">
        <f t="array" ref="U155">SUM(IF((Tabela_padrão__GM_CONTAS_PAGAR_ABERTOS[COD_CONTA]='Resumo Realizar'!$B155)*(Tabela_padrão__GM_CONTAS_PAGAR_ABERTOS[DATA_VCTO]&gt;='Resumo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5" s="108">
        <f t="array" ref="V155">SUM(IF((Tabela_padrão__GM_CONTAS_PAGAR_ABERTOS[COD_CONTA]='Resumo Realizar'!$B155)*(Tabela_padrão__GM_CONTAS_PAGAR_ABERTOS[DATA_VCTO]&gt;='Resumo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5" s="108">
        <f t="array" ref="W155">SUM(IF((Tabela_padrão__GM_CONTAS_PAGAR_ABERTOS[COD_CONTA]='Resumo Realizar'!$B155)*(Tabela_padrão__GM_CONTAS_PAGAR_ABERTOS[DATA_VCTO]&gt;='Resumo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5" s="108">
        <f t="array" ref="X155">SUM(IF((Tabela_padrão__GM_CONTAS_PAGAR_ABERTOS[COD_CONTA]='Resumo Realizar'!$B155)*(Tabela_padrão__GM_CONTAS_PAGAR_ABERTOS[DATA_VCTO]&gt;='Resumo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5" s="108">
        <f t="array" ref="Y155">SUM(IF((Tabela_padrão__GM_CONTAS_PAGAR_ABERTOS[COD_CONTA]='Resumo Realizar'!$B155)*(Tabela_padrão__GM_CONTAS_PAGAR_ABERTOS[DATA_VCTO]&gt;='Resumo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5" s="108">
        <f t="array" ref="Z155">SUM(IF((Tabela_padrão__GM_CONTAS_PAGAR_ABERTOS[COD_CONTA]='Resumo Realizar'!$B155)*(Tabela_padrão__GM_CONTAS_PAGAR_ABERTOS[DATA_VCTO]&gt;='Resumo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5" s="108"/>
      <c r="AB155" s="108">
        <f t="array" ref="AB155">SUM(IF((Tabela_padrão__GM_CONTAS_PAGAR_ABERTOS[COD_CONTA]='Resumo Realizar'!$B155)*(Tabela_padrão__GM_CONTAS_PAGAR_ABERTOS[DATA_VCTO]&gt;='Resumo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5" s="108">
        <f t="array" ref="AC155">SUM(IF((Tabela_padrão__GM_CONTAS_PAGAR_ABERTOS[COD_CONTA]='Resumo Realizar'!$B155)*(Tabela_padrão__GM_CONTAS_PAGAR_ABERTOS[DATA_VCTO]&gt;='Resumo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5" s="108">
        <f t="array" ref="AD155">SUM(IF((Tabela_padrão__GM_CONTAS_PAGAR_ABERTOS[COD_CONTA]='Resumo Realizar'!$B155)*(Tabela_padrão__GM_CONTAS_PAGAR_ABERTOS[DATA_VCTO]&gt;='Resumo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5" s="108">
        <f t="array" ref="AE155">SUM(IF((Tabela_padrão__GM_CONTAS_PAGAR_ABERTOS[COD_CONTA]='Resumo Realizar'!$B155)*(Tabela_padrão__GM_CONTAS_PAGAR_ABERTOS[DATA_VCTO]&gt;='Resumo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5" s="108">
        <f t="array" ref="AF155">SUM(IF((Tabela_padrão__GM_CONTAS_PAGAR_ABERTOS[COD_CONTA]='Resumo Realizar'!$B155)*(Tabela_padrão__GM_CONTAS_PAGAR_ABERTOS[DATA_VCTO]&gt;='Resumo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5" s="108">
        <f t="array" ref="AG155">SUM(IF((Tabela_padrão__GM_CONTAS_PAGAR_ABERTOS[COD_CONTA]='Resumo Realizar'!$B155)*(Tabela_padrão__GM_CONTAS_PAGAR_ABERTOS[DATA_VCTO]&gt;='Resumo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6" spans="2:33" hidden="1" outlineLevel="1" thickBot="1">
      <c r="B156" s="112">
        <v>13115018</v>
      </c>
      <c r="C156" s="112" t="s">
        <v>245</v>
      </c>
      <c r="D156" s="107">
        <f t="shared" si="73"/>
        <v>0</v>
      </c>
      <c r="E156" s="107">
        <f t="shared" si="74"/>
        <v>0</v>
      </c>
      <c r="F156" s="108"/>
      <c r="G156" s="108">
        <f t="array" ref="G156">SUM(IF((Tabela_padrão__GM_CONTAS_PAGAR_ABERTOS[COD_CONTA]='Resumo Realizar'!$B156)*(Tabela_padrão__GM_CONTAS_PAGAR_ABERTOS[DATA_VCTO]&gt;='Resumo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6" s="108">
        <f t="array" ref="H156">SUM(IF((Tabela_padrão__GM_CONTAS_PAGAR_ABERTOS[COD_CONTA]='Resumo Realizar'!$B156)*(Tabela_padrão__GM_CONTAS_PAGAR_ABERTOS[DATA_VCTO]&gt;='Resumo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6" s="108">
        <f t="array" ref="I156">SUM(IF((Tabela_padrão__GM_CONTAS_PAGAR_ABERTOS[COD_CONTA]='Resumo Realizar'!$B156)*(Tabela_padrão__GM_CONTAS_PAGAR_ABERTOS[DATA_VCTO]&gt;='Resumo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6" s="108">
        <f t="array" ref="J156">SUM(IF((Tabela_padrão__GM_CONTAS_PAGAR_ABERTOS[COD_CONTA]='Resumo Realizar'!$B156)*(Tabela_padrão__GM_CONTAS_PAGAR_ABERTOS[DATA_VCTO]&gt;='Resumo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6" s="108">
        <f t="array" ref="K156">SUM(IF((Tabela_padrão__GM_CONTAS_PAGAR_ABERTOS[COD_CONTA]='Resumo Realizar'!$B156)*(Tabela_padrão__GM_CONTAS_PAGAR_ABERTOS[DATA_VCTO]&gt;='Resumo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6" s="108">
        <f t="array" ref="L156">SUM(IF((Tabela_padrão__GM_CONTAS_PAGAR_ABERTOS[COD_CONTA]='Resumo Realizar'!$B156)*(Tabela_padrão__GM_CONTAS_PAGAR_ABERTOS[DATA_VCTO]&gt;='Resumo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6" s="108"/>
      <c r="N156" s="108">
        <f t="array" ref="N156">SUM(IF((Tabela_padrão__GM_CONTAS_PAGAR_ABERTOS[COD_CONTA]='Resumo Realizar'!$B156)*(Tabela_padrão__GM_CONTAS_PAGAR_ABERTOS[DATA_VCTO]&gt;='Resumo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6" s="108">
        <f t="array" ref="O156">SUM(IF((Tabela_padrão__GM_CONTAS_PAGAR_ABERTOS[COD_CONTA]='Resumo Realizar'!$B156)*(Tabela_padrão__GM_CONTAS_PAGAR_ABERTOS[DATA_VCTO]&gt;='Resumo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6" s="108">
        <f t="array" ref="P156">SUM(IF((Tabela_padrão__GM_CONTAS_PAGAR_ABERTOS[COD_CONTA]='Resumo Realizar'!$B156)*(Tabela_padrão__GM_CONTAS_PAGAR_ABERTOS[DATA_VCTO]&gt;='Resumo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6" s="108">
        <f t="array" ref="Q156">SUM(IF((Tabela_padrão__GM_CONTAS_PAGAR_ABERTOS[COD_CONTA]='Resumo Realizar'!$B156)*(Tabela_padrão__GM_CONTAS_PAGAR_ABERTOS[DATA_VCTO]&gt;='Resumo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6" s="108">
        <f t="array" ref="R156">SUM(IF((Tabela_padrão__GM_CONTAS_PAGAR_ABERTOS[COD_CONTA]='Resumo Realizar'!$B156)*(Tabela_padrão__GM_CONTAS_PAGAR_ABERTOS[DATA_VCTO]&gt;='Resumo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6" s="108">
        <f t="array" ref="S156">SUM(IF((Tabela_padrão__GM_CONTAS_PAGAR_ABERTOS[COD_CONTA]='Resumo Realizar'!$B156)*(Tabela_padrão__GM_CONTAS_PAGAR_ABERTOS[DATA_VCTO]&gt;='Resumo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6" s="108"/>
      <c r="U156" s="108">
        <f t="array" ref="U156">SUM(IF((Tabela_padrão__GM_CONTAS_PAGAR_ABERTOS[COD_CONTA]='Resumo Realizar'!$B156)*(Tabela_padrão__GM_CONTAS_PAGAR_ABERTOS[DATA_VCTO]&gt;='Resumo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6" s="108">
        <f t="array" ref="V156">SUM(IF((Tabela_padrão__GM_CONTAS_PAGAR_ABERTOS[COD_CONTA]='Resumo Realizar'!$B156)*(Tabela_padrão__GM_CONTAS_PAGAR_ABERTOS[DATA_VCTO]&gt;='Resumo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6" s="108">
        <f t="array" ref="W156">SUM(IF((Tabela_padrão__GM_CONTAS_PAGAR_ABERTOS[COD_CONTA]='Resumo Realizar'!$B156)*(Tabela_padrão__GM_CONTAS_PAGAR_ABERTOS[DATA_VCTO]&gt;='Resumo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6" s="108">
        <f t="array" ref="X156">SUM(IF((Tabela_padrão__GM_CONTAS_PAGAR_ABERTOS[COD_CONTA]='Resumo Realizar'!$B156)*(Tabela_padrão__GM_CONTAS_PAGAR_ABERTOS[DATA_VCTO]&gt;='Resumo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6" s="108">
        <f t="array" ref="Y156">SUM(IF((Tabela_padrão__GM_CONTAS_PAGAR_ABERTOS[COD_CONTA]='Resumo Realizar'!$B156)*(Tabela_padrão__GM_CONTAS_PAGAR_ABERTOS[DATA_VCTO]&gt;='Resumo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6" s="108">
        <f t="array" ref="Z156">SUM(IF((Tabela_padrão__GM_CONTAS_PAGAR_ABERTOS[COD_CONTA]='Resumo Realizar'!$B156)*(Tabela_padrão__GM_CONTAS_PAGAR_ABERTOS[DATA_VCTO]&gt;='Resumo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6" s="108"/>
      <c r="AB156" s="108">
        <f t="array" ref="AB156">SUM(IF((Tabela_padrão__GM_CONTAS_PAGAR_ABERTOS[COD_CONTA]='Resumo Realizar'!$B156)*(Tabela_padrão__GM_CONTAS_PAGAR_ABERTOS[DATA_VCTO]&gt;='Resumo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6" s="108">
        <f t="array" ref="AC156">SUM(IF((Tabela_padrão__GM_CONTAS_PAGAR_ABERTOS[COD_CONTA]='Resumo Realizar'!$B156)*(Tabela_padrão__GM_CONTAS_PAGAR_ABERTOS[DATA_VCTO]&gt;='Resumo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6" s="108">
        <f t="array" ref="AD156">SUM(IF((Tabela_padrão__GM_CONTAS_PAGAR_ABERTOS[COD_CONTA]='Resumo Realizar'!$B156)*(Tabela_padrão__GM_CONTAS_PAGAR_ABERTOS[DATA_VCTO]&gt;='Resumo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6" s="108">
        <f t="array" ref="AE156">SUM(IF((Tabela_padrão__GM_CONTAS_PAGAR_ABERTOS[COD_CONTA]='Resumo Realizar'!$B156)*(Tabela_padrão__GM_CONTAS_PAGAR_ABERTOS[DATA_VCTO]&gt;='Resumo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6" s="108">
        <f t="array" ref="AF156">SUM(IF((Tabela_padrão__GM_CONTAS_PAGAR_ABERTOS[COD_CONTA]='Resumo Realizar'!$B156)*(Tabela_padrão__GM_CONTAS_PAGAR_ABERTOS[DATA_VCTO]&gt;='Resumo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6" s="108">
        <f t="array" ref="AG156">SUM(IF((Tabela_padrão__GM_CONTAS_PAGAR_ABERTOS[COD_CONTA]='Resumo Realizar'!$B156)*(Tabela_padrão__GM_CONTAS_PAGAR_ABERTOS[DATA_VCTO]&gt;='Resumo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7" spans="2:33" hidden="1" outlineLevel="1" thickBot="1">
      <c r="B157" s="112">
        <v>13115019</v>
      </c>
      <c r="C157" s="112" t="s">
        <v>246</v>
      </c>
      <c r="D157" s="107">
        <f t="shared" si="73"/>
        <v>0</v>
      </c>
      <c r="E157" s="107">
        <f t="shared" si="74"/>
        <v>0</v>
      </c>
      <c r="F157" s="108"/>
      <c r="G157" s="108">
        <f t="array" ref="G157">SUM(IF((Tabela_padrão__GM_CONTAS_PAGAR_ABERTOS[COD_CONTA]='Resumo Realizar'!$B157)*(Tabela_padrão__GM_CONTAS_PAGAR_ABERTOS[DATA_VCTO]&gt;='Resumo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7" s="108">
        <f t="array" ref="H157">SUM(IF((Tabela_padrão__GM_CONTAS_PAGAR_ABERTOS[COD_CONTA]='Resumo Realizar'!$B157)*(Tabela_padrão__GM_CONTAS_PAGAR_ABERTOS[DATA_VCTO]&gt;='Resumo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7" s="108">
        <f t="array" ref="I157">SUM(IF((Tabela_padrão__GM_CONTAS_PAGAR_ABERTOS[COD_CONTA]='Resumo Realizar'!$B157)*(Tabela_padrão__GM_CONTAS_PAGAR_ABERTOS[DATA_VCTO]&gt;='Resumo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7" s="108">
        <f t="array" ref="J157">SUM(IF((Tabela_padrão__GM_CONTAS_PAGAR_ABERTOS[COD_CONTA]='Resumo Realizar'!$B157)*(Tabela_padrão__GM_CONTAS_PAGAR_ABERTOS[DATA_VCTO]&gt;='Resumo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7" s="108">
        <f t="array" ref="K157">SUM(IF((Tabela_padrão__GM_CONTAS_PAGAR_ABERTOS[COD_CONTA]='Resumo Realizar'!$B157)*(Tabela_padrão__GM_CONTAS_PAGAR_ABERTOS[DATA_VCTO]&gt;='Resumo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7" s="108">
        <f t="array" ref="L157">SUM(IF((Tabela_padrão__GM_CONTAS_PAGAR_ABERTOS[COD_CONTA]='Resumo Realizar'!$B157)*(Tabela_padrão__GM_CONTAS_PAGAR_ABERTOS[DATA_VCTO]&gt;='Resumo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7" s="108"/>
      <c r="N157" s="108">
        <f t="array" ref="N157">SUM(IF((Tabela_padrão__GM_CONTAS_PAGAR_ABERTOS[COD_CONTA]='Resumo Realizar'!$B157)*(Tabela_padrão__GM_CONTAS_PAGAR_ABERTOS[DATA_VCTO]&gt;='Resumo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7" s="108">
        <f t="array" ref="O157">SUM(IF((Tabela_padrão__GM_CONTAS_PAGAR_ABERTOS[COD_CONTA]='Resumo Realizar'!$B157)*(Tabela_padrão__GM_CONTAS_PAGAR_ABERTOS[DATA_VCTO]&gt;='Resumo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7" s="108">
        <f t="array" ref="P157">SUM(IF((Tabela_padrão__GM_CONTAS_PAGAR_ABERTOS[COD_CONTA]='Resumo Realizar'!$B157)*(Tabela_padrão__GM_CONTAS_PAGAR_ABERTOS[DATA_VCTO]&gt;='Resumo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7" s="108">
        <f t="array" ref="Q157">SUM(IF((Tabela_padrão__GM_CONTAS_PAGAR_ABERTOS[COD_CONTA]='Resumo Realizar'!$B157)*(Tabela_padrão__GM_CONTAS_PAGAR_ABERTOS[DATA_VCTO]&gt;='Resumo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7" s="108">
        <f t="array" ref="R157">SUM(IF((Tabela_padrão__GM_CONTAS_PAGAR_ABERTOS[COD_CONTA]='Resumo Realizar'!$B157)*(Tabela_padrão__GM_CONTAS_PAGAR_ABERTOS[DATA_VCTO]&gt;='Resumo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7" s="108">
        <f t="array" ref="S157">SUM(IF((Tabela_padrão__GM_CONTAS_PAGAR_ABERTOS[COD_CONTA]='Resumo Realizar'!$B157)*(Tabela_padrão__GM_CONTAS_PAGAR_ABERTOS[DATA_VCTO]&gt;='Resumo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7" s="108"/>
      <c r="U157" s="108">
        <f t="array" ref="U157">SUM(IF((Tabela_padrão__GM_CONTAS_PAGAR_ABERTOS[COD_CONTA]='Resumo Realizar'!$B157)*(Tabela_padrão__GM_CONTAS_PAGAR_ABERTOS[DATA_VCTO]&gt;='Resumo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7" s="108">
        <f t="array" ref="V157">SUM(IF((Tabela_padrão__GM_CONTAS_PAGAR_ABERTOS[COD_CONTA]='Resumo Realizar'!$B157)*(Tabela_padrão__GM_CONTAS_PAGAR_ABERTOS[DATA_VCTO]&gt;='Resumo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7" s="108">
        <f t="array" ref="W157">SUM(IF((Tabela_padrão__GM_CONTAS_PAGAR_ABERTOS[COD_CONTA]='Resumo Realizar'!$B157)*(Tabela_padrão__GM_CONTAS_PAGAR_ABERTOS[DATA_VCTO]&gt;='Resumo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7" s="108">
        <f t="array" ref="X157">SUM(IF((Tabela_padrão__GM_CONTAS_PAGAR_ABERTOS[COD_CONTA]='Resumo Realizar'!$B157)*(Tabela_padrão__GM_CONTAS_PAGAR_ABERTOS[DATA_VCTO]&gt;='Resumo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7" s="108">
        <f t="array" ref="Y157">SUM(IF((Tabela_padrão__GM_CONTAS_PAGAR_ABERTOS[COD_CONTA]='Resumo Realizar'!$B157)*(Tabela_padrão__GM_CONTAS_PAGAR_ABERTOS[DATA_VCTO]&gt;='Resumo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7" s="108">
        <f t="array" ref="Z157">SUM(IF((Tabela_padrão__GM_CONTAS_PAGAR_ABERTOS[COD_CONTA]='Resumo Realizar'!$B157)*(Tabela_padrão__GM_CONTAS_PAGAR_ABERTOS[DATA_VCTO]&gt;='Resumo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7" s="108"/>
      <c r="AB157" s="108">
        <f t="array" ref="AB157">SUM(IF((Tabela_padrão__GM_CONTAS_PAGAR_ABERTOS[COD_CONTA]='Resumo Realizar'!$B157)*(Tabela_padrão__GM_CONTAS_PAGAR_ABERTOS[DATA_VCTO]&gt;='Resumo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7" s="108">
        <f t="array" ref="AC157">SUM(IF((Tabela_padrão__GM_CONTAS_PAGAR_ABERTOS[COD_CONTA]='Resumo Realizar'!$B157)*(Tabela_padrão__GM_CONTAS_PAGAR_ABERTOS[DATA_VCTO]&gt;='Resumo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7" s="108">
        <f t="array" ref="AD157">SUM(IF((Tabela_padrão__GM_CONTAS_PAGAR_ABERTOS[COD_CONTA]='Resumo Realizar'!$B157)*(Tabela_padrão__GM_CONTAS_PAGAR_ABERTOS[DATA_VCTO]&gt;='Resumo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7" s="108">
        <f t="array" ref="AE157">SUM(IF((Tabela_padrão__GM_CONTAS_PAGAR_ABERTOS[COD_CONTA]='Resumo Realizar'!$B157)*(Tabela_padrão__GM_CONTAS_PAGAR_ABERTOS[DATA_VCTO]&gt;='Resumo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7" s="108">
        <f t="array" ref="AF157">SUM(IF((Tabela_padrão__GM_CONTAS_PAGAR_ABERTOS[COD_CONTA]='Resumo Realizar'!$B157)*(Tabela_padrão__GM_CONTAS_PAGAR_ABERTOS[DATA_VCTO]&gt;='Resumo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7" s="108">
        <f t="array" ref="AG157">SUM(IF((Tabela_padrão__GM_CONTAS_PAGAR_ABERTOS[COD_CONTA]='Resumo Realizar'!$B157)*(Tabela_padrão__GM_CONTAS_PAGAR_ABERTOS[DATA_VCTO]&gt;='Resumo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8" spans="2:33" hidden="1" outlineLevel="1" thickBot="1">
      <c r="B158" s="112">
        <v>13115020</v>
      </c>
      <c r="C158" s="112" t="s">
        <v>247</v>
      </c>
      <c r="D158" s="107">
        <f t="shared" si="73"/>
        <v>0</v>
      </c>
      <c r="E158" s="107">
        <f t="shared" si="74"/>
        <v>0</v>
      </c>
      <c r="F158" s="108"/>
      <c r="G158" s="108">
        <f t="array" ref="G158">SUM(IF((Tabela_padrão__GM_CONTAS_PAGAR_ABERTOS[COD_CONTA]='Resumo Realizar'!$B158)*(Tabela_padrão__GM_CONTAS_PAGAR_ABERTOS[DATA_VCTO]&gt;='Resumo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8" s="108">
        <f t="array" ref="H158">SUM(IF((Tabela_padrão__GM_CONTAS_PAGAR_ABERTOS[COD_CONTA]='Resumo Realizar'!$B158)*(Tabela_padrão__GM_CONTAS_PAGAR_ABERTOS[DATA_VCTO]&gt;='Resumo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8" s="108">
        <f t="array" ref="I158">SUM(IF((Tabela_padrão__GM_CONTAS_PAGAR_ABERTOS[COD_CONTA]='Resumo Realizar'!$B158)*(Tabela_padrão__GM_CONTAS_PAGAR_ABERTOS[DATA_VCTO]&gt;='Resumo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8" s="108">
        <f t="array" ref="J158">SUM(IF((Tabela_padrão__GM_CONTAS_PAGAR_ABERTOS[COD_CONTA]='Resumo Realizar'!$B158)*(Tabela_padrão__GM_CONTAS_PAGAR_ABERTOS[DATA_VCTO]&gt;='Resumo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8" s="108">
        <f t="array" ref="K158">SUM(IF((Tabela_padrão__GM_CONTAS_PAGAR_ABERTOS[COD_CONTA]='Resumo Realizar'!$B158)*(Tabela_padrão__GM_CONTAS_PAGAR_ABERTOS[DATA_VCTO]&gt;='Resumo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8" s="108">
        <f t="array" ref="L158">SUM(IF((Tabela_padrão__GM_CONTAS_PAGAR_ABERTOS[COD_CONTA]='Resumo Realizar'!$B158)*(Tabela_padrão__GM_CONTAS_PAGAR_ABERTOS[DATA_VCTO]&gt;='Resumo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8" s="108"/>
      <c r="N158" s="108">
        <f t="array" ref="N158">SUM(IF((Tabela_padrão__GM_CONTAS_PAGAR_ABERTOS[COD_CONTA]='Resumo Realizar'!$B158)*(Tabela_padrão__GM_CONTAS_PAGAR_ABERTOS[DATA_VCTO]&gt;='Resumo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8" s="108">
        <f t="array" ref="O158">SUM(IF((Tabela_padrão__GM_CONTAS_PAGAR_ABERTOS[COD_CONTA]='Resumo Realizar'!$B158)*(Tabela_padrão__GM_CONTAS_PAGAR_ABERTOS[DATA_VCTO]&gt;='Resumo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8" s="108">
        <f t="array" ref="P158">SUM(IF((Tabela_padrão__GM_CONTAS_PAGAR_ABERTOS[COD_CONTA]='Resumo Realizar'!$B158)*(Tabela_padrão__GM_CONTAS_PAGAR_ABERTOS[DATA_VCTO]&gt;='Resumo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8" s="108">
        <f t="array" ref="Q158">SUM(IF((Tabela_padrão__GM_CONTAS_PAGAR_ABERTOS[COD_CONTA]='Resumo Realizar'!$B158)*(Tabela_padrão__GM_CONTAS_PAGAR_ABERTOS[DATA_VCTO]&gt;='Resumo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8" s="108">
        <f t="array" ref="R158">SUM(IF((Tabela_padrão__GM_CONTAS_PAGAR_ABERTOS[COD_CONTA]='Resumo Realizar'!$B158)*(Tabela_padrão__GM_CONTAS_PAGAR_ABERTOS[DATA_VCTO]&gt;='Resumo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8" s="108">
        <f t="array" ref="S158">SUM(IF((Tabela_padrão__GM_CONTAS_PAGAR_ABERTOS[COD_CONTA]='Resumo Realizar'!$B158)*(Tabela_padrão__GM_CONTAS_PAGAR_ABERTOS[DATA_VCTO]&gt;='Resumo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8" s="108"/>
      <c r="U158" s="108">
        <f t="array" ref="U158">SUM(IF((Tabela_padrão__GM_CONTAS_PAGAR_ABERTOS[COD_CONTA]='Resumo Realizar'!$B158)*(Tabela_padrão__GM_CONTAS_PAGAR_ABERTOS[DATA_VCTO]&gt;='Resumo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8" s="108">
        <f t="array" ref="V158">SUM(IF((Tabela_padrão__GM_CONTAS_PAGAR_ABERTOS[COD_CONTA]='Resumo Realizar'!$B158)*(Tabela_padrão__GM_CONTAS_PAGAR_ABERTOS[DATA_VCTO]&gt;='Resumo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8" s="108">
        <f t="array" ref="W158">SUM(IF((Tabela_padrão__GM_CONTAS_PAGAR_ABERTOS[COD_CONTA]='Resumo Realizar'!$B158)*(Tabela_padrão__GM_CONTAS_PAGAR_ABERTOS[DATA_VCTO]&gt;='Resumo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8" s="108">
        <f t="array" ref="X158">SUM(IF((Tabela_padrão__GM_CONTAS_PAGAR_ABERTOS[COD_CONTA]='Resumo Realizar'!$B158)*(Tabela_padrão__GM_CONTAS_PAGAR_ABERTOS[DATA_VCTO]&gt;='Resumo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8" s="108">
        <f t="array" ref="Y158">SUM(IF((Tabela_padrão__GM_CONTAS_PAGAR_ABERTOS[COD_CONTA]='Resumo Realizar'!$B158)*(Tabela_padrão__GM_CONTAS_PAGAR_ABERTOS[DATA_VCTO]&gt;='Resumo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8" s="108">
        <f t="array" ref="Z158">SUM(IF((Tabela_padrão__GM_CONTAS_PAGAR_ABERTOS[COD_CONTA]='Resumo Realizar'!$B158)*(Tabela_padrão__GM_CONTAS_PAGAR_ABERTOS[DATA_VCTO]&gt;='Resumo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8" s="108"/>
      <c r="AB158" s="108">
        <f t="array" ref="AB158">SUM(IF((Tabela_padrão__GM_CONTAS_PAGAR_ABERTOS[COD_CONTA]='Resumo Realizar'!$B158)*(Tabela_padrão__GM_CONTAS_PAGAR_ABERTOS[DATA_VCTO]&gt;='Resumo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8" s="108">
        <f t="array" ref="AC158">SUM(IF((Tabela_padrão__GM_CONTAS_PAGAR_ABERTOS[COD_CONTA]='Resumo Realizar'!$B158)*(Tabela_padrão__GM_CONTAS_PAGAR_ABERTOS[DATA_VCTO]&gt;='Resumo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8" s="108">
        <f t="array" ref="AD158">SUM(IF((Tabela_padrão__GM_CONTAS_PAGAR_ABERTOS[COD_CONTA]='Resumo Realizar'!$B158)*(Tabela_padrão__GM_CONTAS_PAGAR_ABERTOS[DATA_VCTO]&gt;='Resumo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8" s="108">
        <f t="array" ref="AE158">SUM(IF((Tabela_padrão__GM_CONTAS_PAGAR_ABERTOS[COD_CONTA]='Resumo Realizar'!$B158)*(Tabela_padrão__GM_CONTAS_PAGAR_ABERTOS[DATA_VCTO]&gt;='Resumo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8" s="108">
        <f t="array" ref="AF158">SUM(IF((Tabela_padrão__GM_CONTAS_PAGAR_ABERTOS[COD_CONTA]='Resumo Realizar'!$B158)*(Tabela_padrão__GM_CONTAS_PAGAR_ABERTOS[DATA_VCTO]&gt;='Resumo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8" s="108">
        <f t="array" ref="AG158">SUM(IF((Tabela_padrão__GM_CONTAS_PAGAR_ABERTOS[COD_CONTA]='Resumo Realizar'!$B158)*(Tabela_padrão__GM_CONTAS_PAGAR_ABERTOS[DATA_VCTO]&gt;='Resumo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59" spans="2:33" hidden="1" outlineLevel="1" thickBot="1">
      <c r="B159" s="112">
        <v>13115021</v>
      </c>
      <c r="C159" s="112" t="s">
        <v>248</v>
      </c>
      <c r="D159" s="107">
        <f t="shared" si="73"/>
        <v>0</v>
      </c>
      <c r="E159" s="107">
        <f t="shared" si="74"/>
        <v>0</v>
      </c>
      <c r="F159" s="108"/>
      <c r="G159" s="108">
        <f t="array" ref="G159">SUM(IF((Tabela_padrão__GM_CONTAS_PAGAR_ABERTOS[COD_CONTA]='Resumo Realizar'!$B159)*(Tabela_padrão__GM_CONTAS_PAGAR_ABERTOS[DATA_VCTO]&gt;='Resumo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59" s="108">
        <f t="array" ref="H159">SUM(IF((Tabela_padrão__GM_CONTAS_PAGAR_ABERTOS[COD_CONTA]='Resumo Realizar'!$B159)*(Tabela_padrão__GM_CONTAS_PAGAR_ABERTOS[DATA_VCTO]&gt;='Resumo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59" s="108">
        <f t="array" ref="I159">SUM(IF((Tabela_padrão__GM_CONTAS_PAGAR_ABERTOS[COD_CONTA]='Resumo Realizar'!$B159)*(Tabela_padrão__GM_CONTAS_PAGAR_ABERTOS[DATA_VCTO]&gt;='Resumo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59" s="108">
        <f t="array" ref="J159">SUM(IF((Tabela_padrão__GM_CONTAS_PAGAR_ABERTOS[COD_CONTA]='Resumo Realizar'!$B159)*(Tabela_padrão__GM_CONTAS_PAGAR_ABERTOS[DATA_VCTO]&gt;='Resumo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59" s="108">
        <f t="array" ref="K159">SUM(IF((Tabela_padrão__GM_CONTAS_PAGAR_ABERTOS[COD_CONTA]='Resumo Realizar'!$B159)*(Tabela_padrão__GM_CONTAS_PAGAR_ABERTOS[DATA_VCTO]&gt;='Resumo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59" s="108">
        <f t="array" ref="L159">SUM(IF((Tabela_padrão__GM_CONTAS_PAGAR_ABERTOS[COD_CONTA]='Resumo Realizar'!$B159)*(Tabela_padrão__GM_CONTAS_PAGAR_ABERTOS[DATA_VCTO]&gt;='Resumo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59" s="108"/>
      <c r="N159" s="108">
        <f t="array" ref="N159">SUM(IF((Tabela_padrão__GM_CONTAS_PAGAR_ABERTOS[COD_CONTA]='Resumo Realizar'!$B159)*(Tabela_padrão__GM_CONTAS_PAGAR_ABERTOS[DATA_VCTO]&gt;='Resumo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59" s="108">
        <f t="array" ref="O159">SUM(IF((Tabela_padrão__GM_CONTAS_PAGAR_ABERTOS[COD_CONTA]='Resumo Realizar'!$B159)*(Tabela_padrão__GM_CONTAS_PAGAR_ABERTOS[DATA_VCTO]&gt;='Resumo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59" s="108">
        <f t="array" ref="P159">SUM(IF((Tabela_padrão__GM_CONTAS_PAGAR_ABERTOS[COD_CONTA]='Resumo Realizar'!$B159)*(Tabela_padrão__GM_CONTAS_PAGAR_ABERTOS[DATA_VCTO]&gt;='Resumo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59" s="108">
        <f t="array" ref="Q159">SUM(IF((Tabela_padrão__GM_CONTAS_PAGAR_ABERTOS[COD_CONTA]='Resumo Realizar'!$B159)*(Tabela_padrão__GM_CONTAS_PAGAR_ABERTOS[DATA_VCTO]&gt;='Resumo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59" s="108">
        <f t="array" ref="R159">SUM(IF((Tabela_padrão__GM_CONTAS_PAGAR_ABERTOS[COD_CONTA]='Resumo Realizar'!$B159)*(Tabela_padrão__GM_CONTAS_PAGAR_ABERTOS[DATA_VCTO]&gt;='Resumo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59" s="108">
        <f t="array" ref="S159">SUM(IF((Tabela_padrão__GM_CONTAS_PAGAR_ABERTOS[COD_CONTA]='Resumo Realizar'!$B159)*(Tabela_padrão__GM_CONTAS_PAGAR_ABERTOS[DATA_VCTO]&gt;='Resumo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59" s="108"/>
      <c r="U159" s="108">
        <f t="array" ref="U159">SUM(IF((Tabela_padrão__GM_CONTAS_PAGAR_ABERTOS[COD_CONTA]='Resumo Realizar'!$B159)*(Tabela_padrão__GM_CONTAS_PAGAR_ABERTOS[DATA_VCTO]&gt;='Resumo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59" s="108">
        <f t="array" ref="V159">SUM(IF((Tabela_padrão__GM_CONTAS_PAGAR_ABERTOS[COD_CONTA]='Resumo Realizar'!$B159)*(Tabela_padrão__GM_CONTAS_PAGAR_ABERTOS[DATA_VCTO]&gt;='Resumo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59" s="108">
        <f t="array" ref="W159">SUM(IF((Tabela_padrão__GM_CONTAS_PAGAR_ABERTOS[COD_CONTA]='Resumo Realizar'!$B159)*(Tabela_padrão__GM_CONTAS_PAGAR_ABERTOS[DATA_VCTO]&gt;='Resumo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59" s="108">
        <f t="array" ref="X159">SUM(IF((Tabela_padrão__GM_CONTAS_PAGAR_ABERTOS[COD_CONTA]='Resumo Realizar'!$B159)*(Tabela_padrão__GM_CONTAS_PAGAR_ABERTOS[DATA_VCTO]&gt;='Resumo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59" s="108">
        <f t="array" ref="Y159">SUM(IF((Tabela_padrão__GM_CONTAS_PAGAR_ABERTOS[COD_CONTA]='Resumo Realizar'!$B159)*(Tabela_padrão__GM_CONTAS_PAGAR_ABERTOS[DATA_VCTO]&gt;='Resumo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59" s="108">
        <f t="array" ref="Z159">SUM(IF((Tabela_padrão__GM_CONTAS_PAGAR_ABERTOS[COD_CONTA]='Resumo Realizar'!$B159)*(Tabela_padrão__GM_CONTAS_PAGAR_ABERTOS[DATA_VCTO]&gt;='Resumo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59" s="108"/>
      <c r="AB159" s="108">
        <f t="array" ref="AB159">SUM(IF((Tabela_padrão__GM_CONTAS_PAGAR_ABERTOS[COD_CONTA]='Resumo Realizar'!$B159)*(Tabela_padrão__GM_CONTAS_PAGAR_ABERTOS[DATA_VCTO]&gt;='Resumo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59" s="108">
        <f t="array" ref="AC159">SUM(IF((Tabela_padrão__GM_CONTAS_PAGAR_ABERTOS[COD_CONTA]='Resumo Realizar'!$B159)*(Tabela_padrão__GM_CONTAS_PAGAR_ABERTOS[DATA_VCTO]&gt;='Resumo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59" s="108">
        <f t="array" ref="AD159">SUM(IF((Tabela_padrão__GM_CONTAS_PAGAR_ABERTOS[COD_CONTA]='Resumo Realizar'!$B159)*(Tabela_padrão__GM_CONTAS_PAGAR_ABERTOS[DATA_VCTO]&gt;='Resumo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59" s="108">
        <f t="array" ref="AE159">SUM(IF((Tabela_padrão__GM_CONTAS_PAGAR_ABERTOS[COD_CONTA]='Resumo Realizar'!$B159)*(Tabela_padrão__GM_CONTAS_PAGAR_ABERTOS[DATA_VCTO]&gt;='Resumo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59" s="108">
        <f t="array" ref="AF159">SUM(IF((Tabela_padrão__GM_CONTAS_PAGAR_ABERTOS[COD_CONTA]='Resumo Realizar'!$B159)*(Tabela_padrão__GM_CONTAS_PAGAR_ABERTOS[DATA_VCTO]&gt;='Resumo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59" s="108">
        <f t="array" ref="AG159">SUM(IF((Tabela_padrão__GM_CONTAS_PAGAR_ABERTOS[COD_CONTA]='Resumo Realizar'!$B159)*(Tabela_padrão__GM_CONTAS_PAGAR_ABERTOS[DATA_VCTO]&gt;='Resumo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0" spans="2:33" hidden="1" outlineLevel="1" thickBot="1">
      <c r="B160" s="112">
        <v>13115022</v>
      </c>
      <c r="C160" s="112" t="s">
        <v>249</v>
      </c>
      <c r="D160" s="107">
        <f t="shared" si="73"/>
        <v>0</v>
      </c>
      <c r="E160" s="107">
        <f t="shared" si="74"/>
        <v>0</v>
      </c>
      <c r="F160" s="108"/>
      <c r="G160" s="108">
        <f t="array" ref="G160">SUM(IF((Tabela_padrão__GM_CONTAS_PAGAR_ABERTOS[COD_CONTA]='Resumo Realizar'!$B160)*(Tabela_padrão__GM_CONTAS_PAGAR_ABERTOS[DATA_VCTO]&gt;='Resumo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0" s="108">
        <f t="array" ref="H160">SUM(IF((Tabela_padrão__GM_CONTAS_PAGAR_ABERTOS[COD_CONTA]='Resumo Realizar'!$B160)*(Tabela_padrão__GM_CONTAS_PAGAR_ABERTOS[DATA_VCTO]&gt;='Resumo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0" s="108">
        <f t="array" ref="I160">SUM(IF((Tabela_padrão__GM_CONTAS_PAGAR_ABERTOS[COD_CONTA]='Resumo Realizar'!$B160)*(Tabela_padrão__GM_CONTAS_PAGAR_ABERTOS[DATA_VCTO]&gt;='Resumo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0" s="108">
        <f t="array" ref="J160">SUM(IF((Tabela_padrão__GM_CONTAS_PAGAR_ABERTOS[COD_CONTA]='Resumo Realizar'!$B160)*(Tabela_padrão__GM_CONTAS_PAGAR_ABERTOS[DATA_VCTO]&gt;='Resumo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0" s="108">
        <f t="array" ref="K160">SUM(IF((Tabela_padrão__GM_CONTAS_PAGAR_ABERTOS[COD_CONTA]='Resumo Realizar'!$B160)*(Tabela_padrão__GM_CONTAS_PAGAR_ABERTOS[DATA_VCTO]&gt;='Resumo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0" s="108">
        <f t="array" ref="L160">SUM(IF((Tabela_padrão__GM_CONTAS_PAGAR_ABERTOS[COD_CONTA]='Resumo Realizar'!$B160)*(Tabela_padrão__GM_CONTAS_PAGAR_ABERTOS[DATA_VCTO]&gt;='Resumo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0" s="108"/>
      <c r="N160" s="108">
        <f t="array" ref="N160">SUM(IF((Tabela_padrão__GM_CONTAS_PAGAR_ABERTOS[COD_CONTA]='Resumo Realizar'!$B160)*(Tabela_padrão__GM_CONTAS_PAGAR_ABERTOS[DATA_VCTO]&gt;='Resumo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0" s="108">
        <f t="array" ref="O160">SUM(IF((Tabela_padrão__GM_CONTAS_PAGAR_ABERTOS[COD_CONTA]='Resumo Realizar'!$B160)*(Tabela_padrão__GM_CONTAS_PAGAR_ABERTOS[DATA_VCTO]&gt;='Resumo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0" s="108">
        <f t="array" ref="P160">SUM(IF((Tabela_padrão__GM_CONTAS_PAGAR_ABERTOS[COD_CONTA]='Resumo Realizar'!$B160)*(Tabela_padrão__GM_CONTAS_PAGAR_ABERTOS[DATA_VCTO]&gt;='Resumo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0" s="108">
        <f t="array" ref="Q160">SUM(IF((Tabela_padrão__GM_CONTAS_PAGAR_ABERTOS[COD_CONTA]='Resumo Realizar'!$B160)*(Tabela_padrão__GM_CONTAS_PAGAR_ABERTOS[DATA_VCTO]&gt;='Resumo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0" s="108">
        <f t="array" ref="R160">SUM(IF((Tabela_padrão__GM_CONTAS_PAGAR_ABERTOS[COD_CONTA]='Resumo Realizar'!$B160)*(Tabela_padrão__GM_CONTAS_PAGAR_ABERTOS[DATA_VCTO]&gt;='Resumo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0" s="108">
        <f t="array" ref="S160">SUM(IF((Tabela_padrão__GM_CONTAS_PAGAR_ABERTOS[COD_CONTA]='Resumo Realizar'!$B160)*(Tabela_padrão__GM_CONTAS_PAGAR_ABERTOS[DATA_VCTO]&gt;='Resumo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0" s="108"/>
      <c r="U160" s="108">
        <f t="array" ref="U160">SUM(IF((Tabela_padrão__GM_CONTAS_PAGAR_ABERTOS[COD_CONTA]='Resumo Realizar'!$B160)*(Tabela_padrão__GM_CONTAS_PAGAR_ABERTOS[DATA_VCTO]&gt;='Resumo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0" s="108">
        <f t="array" ref="V160">SUM(IF((Tabela_padrão__GM_CONTAS_PAGAR_ABERTOS[COD_CONTA]='Resumo Realizar'!$B160)*(Tabela_padrão__GM_CONTAS_PAGAR_ABERTOS[DATA_VCTO]&gt;='Resumo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0" s="108">
        <f t="array" ref="W160">SUM(IF((Tabela_padrão__GM_CONTAS_PAGAR_ABERTOS[COD_CONTA]='Resumo Realizar'!$B160)*(Tabela_padrão__GM_CONTAS_PAGAR_ABERTOS[DATA_VCTO]&gt;='Resumo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0" s="108">
        <f t="array" ref="X160">SUM(IF((Tabela_padrão__GM_CONTAS_PAGAR_ABERTOS[COD_CONTA]='Resumo Realizar'!$B160)*(Tabela_padrão__GM_CONTAS_PAGAR_ABERTOS[DATA_VCTO]&gt;='Resumo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0" s="108">
        <f t="array" ref="Y160">SUM(IF((Tabela_padrão__GM_CONTAS_PAGAR_ABERTOS[COD_CONTA]='Resumo Realizar'!$B160)*(Tabela_padrão__GM_CONTAS_PAGAR_ABERTOS[DATA_VCTO]&gt;='Resumo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0" s="108">
        <f t="array" ref="Z160">SUM(IF((Tabela_padrão__GM_CONTAS_PAGAR_ABERTOS[COD_CONTA]='Resumo Realizar'!$B160)*(Tabela_padrão__GM_CONTAS_PAGAR_ABERTOS[DATA_VCTO]&gt;='Resumo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0" s="108"/>
      <c r="AB160" s="108">
        <f t="array" ref="AB160">SUM(IF((Tabela_padrão__GM_CONTAS_PAGAR_ABERTOS[COD_CONTA]='Resumo Realizar'!$B160)*(Tabela_padrão__GM_CONTAS_PAGAR_ABERTOS[DATA_VCTO]&gt;='Resumo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0" s="108">
        <f t="array" ref="AC160">SUM(IF((Tabela_padrão__GM_CONTAS_PAGAR_ABERTOS[COD_CONTA]='Resumo Realizar'!$B160)*(Tabela_padrão__GM_CONTAS_PAGAR_ABERTOS[DATA_VCTO]&gt;='Resumo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0" s="108">
        <f t="array" ref="AD160">SUM(IF((Tabela_padrão__GM_CONTAS_PAGAR_ABERTOS[COD_CONTA]='Resumo Realizar'!$B160)*(Tabela_padrão__GM_CONTAS_PAGAR_ABERTOS[DATA_VCTO]&gt;='Resumo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0" s="108">
        <f t="array" ref="AE160">SUM(IF((Tabela_padrão__GM_CONTAS_PAGAR_ABERTOS[COD_CONTA]='Resumo Realizar'!$B160)*(Tabela_padrão__GM_CONTAS_PAGAR_ABERTOS[DATA_VCTO]&gt;='Resumo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0" s="108">
        <f t="array" ref="AF160">SUM(IF((Tabela_padrão__GM_CONTAS_PAGAR_ABERTOS[COD_CONTA]='Resumo Realizar'!$B160)*(Tabela_padrão__GM_CONTAS_PAGAR_ABERTOS[DATA_VCTO]&gt;='Resumo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0" s="108">
        <f t="array" ref="AG160">SUM(IF((Tabela_padrão__GM_CONTAS_PAGAR_ABERTOS[COD_CONTA]='Resumo Realizar'!$B160)*(Tabela_padrão__GM_CONTAS_PAGAR_ABERTOS[DATA_VCTO]&gt;='Resumo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1" spans="2:33" hidden="1" outlineLevel="1" thickBot="1">
      <c r="B161" s="112">
        <v>13115023</v>
      </c>
      <c r="C161" s="112" t="s">
        <v>250</v>
      </c>
      <c r="D161" s="107">
        <f t="shared" si="73"/>
        <v>0</v>
      </c>
      <c r="E161" s="107">
        <f t="shared" si="74"/>
        <v>0</v>
      </c>
      <c r="F161" s="108"/>
      <c r="G161" s="108">
        <f t="array" ref="G161">SUM(IF((Tabela_padrão__GM_CONTAS_PAGAR_ABERTOS[COD_CONTA]='Resumo Realizar'!$B161)*(Tabela_padrão__GM_CONTAS_PAGAR_ABERTOS[DATA_VCTO]&gt;='Resumo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1" s="108">
        <f t="array" ref="H161">SUM(IF((Tabela_padrão__GM_CONTAS_PAGAR_ABERTOS[COD_CONTA]='Resumo Realizar'!$B161)*(Tabela_padrão__GM_CONTAS_PAGAR_ABERTOS[DATA_VCTO]&gt;='Resumo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1" s="108">
        <f t="array" ref="I161">SUM(IF((Tabela_padrão__GM_CONTAS_PAGAR_ABERTOS[COD_CONTA]='Resumo Realizar'!$B161)*(Tabela_padrão__GM_CONTAS_PAGAR_ABERTOS[DATA_VCTO]&gt;='Resumo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1" s="108">
        <f t="array" ref="J161">SUM(IF((Tabela_padrão__GM_CONTAS_PAGAR_ABERTOS[COD_CONTA]='Resumo Realizar'!$B161)*(Tabela_padrão__GM_CONTAS_PAGAR_ABERTOS[DATA_VCTO]&gt;='Resumo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1" s="108">
        <f t="array" ref="K161">SUM(IF((Tabela_padrão__GM_CONTAS_PAGAR_ABERTOS[COD_CONTA]='Resumo Realizar'!$B161)*(Tabela_padrão__GM_CONTAS_PAGAR_ABERTOS[DATA_VCTO]&gt;='Resumo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1" s="108">
        <f t="array" ref="L161">SUM(IF((Tabela_padrão__GM_CONTAS_PAGAR_ABERTOS[COD_CONTA]='Resumo Realizar'!$B161)*(Tabela_padrão__GM_CONTAS_PAGAR_ABERTOS[DATA_VCTO]&gt;='Resumo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1" s="108"/>
      <c r="N161" s="108">
        <f t="array" ref="N161">SUM(IF((Tabela_padrão__GM_CONTAS_PAGAR_ABERTOS[COD_CONTA]='Resumo Realizar'!$B161)*(Tabela_padrão__GM_CONTAS_PAGAR_ABERTOS[DATA_VCTO]&gt;='Resumo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1" s="108">
        <f t="array" ref="O161">SUM(IF((Tabela_padrão__GM_CONTAS_PAGAR_ABERTOS[COD_CONTA]='Resumo Realizar'!$B161)*(Tabela_padrão__GM_CONTAS_PAGAR_ABERTOS[DATA_VCTO]&gt;='Resumo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1" s="108">
        <f t="array" ref="P161">SUM(IF((Tabela_padrão__GM_CONTAS_PAGAR_ABERTOS[COD_CONTA]='Resumo Realizar'!$B161)*(Tabela_padrão__GM_CONTAS_PAGAR_ABERTOS[DATA_VCTO]&gt;='Resumo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1" s="108">
        <f t="array" ref="Q161">SUM(IF((Tabela_padrão__GM_CONTAS_PAGAR_ABERTOS[COD_CONTA]='Resumo Realizar'!$B161)*(Tabela_padrão__GM_CONTAS_PAGAR_ABERTOS[DATA_VCTO]&gt;='Resumo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1" s="108">
        <f t="array" ref="R161">SUM(IF((Tabela_padrão__GM_CONTAS_PAGAR_ABERTOS[COD_CONTA]='Resumo Realizar'!$B161)*(Tabela_padrão__GM_CONTAS_PAGAR_ABERTOS[DATA_VCTO]&gt;='Resumo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1" s="108">
        <f t="array" ref="S161">SUM(IF((Tabela_padrão__GM_CONTAS_PAGAR_ABERTOS[COD_CONTA]='Resumo Realizar'!$B161)*(Tabela_padrão__GM_CONTAS_PAGAR_ABERTOS[DATA_VCTO]&gt;='Resumo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1" s="108"/>
      <c r="U161" s="108">
        <f t="array" ref="U161">SUM(IF((Tabela_padrão__GM_CONTAS_PAGAR_ABERTOS[COD_CONTA]='Resumo Realizar'!$B161)*(Tabela_padrão__GM_CONTAS_PAGAR_ABERTOS[DATA_VCTO]&gt;='Resumo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1" s="108">
        <f t="array" ref="V161">SUM(IF((Tabela_padrão__GM_CONTAS_PAGAR_ABERTOS[COD_CONTA]='Resumo Realizar'!$B161)*(Tabela_padrão__GM_CONTAS_PAGAR_ABERTOS[DATA_VCTO]&gt;='Resumo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1" s="108">
        <f t="array" ref="W161">SUM(IF((Tabela_padrão__GM_CONTAS_PAGAR_ABERTOS[COD_CONTA]='Resumo Realizar'!$B161)*(Tabela_padrão__GM_CONTAS_PAGAR_ABERTOS[DATA_VCTO]&gt;='Resumo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1" s="108">
        <f t="array" ref="X161">SUM(IF((Tabela_padrão__GM_CONTAS_PAGAR_ABERTOS[COD_CONTA]='Resumo Realizar'!$B161)*(Tabela_padrão__GM_CONTAS_PAGAR_ABERTOS[DATA_VCTO]&gt;='Resumo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1" s="108">
        <f t="array" ref="Y161">SUM(IF((Tabela_padrão__GM_CONTAS_PAGAR_ABERTOS[COD_CONTA]='Resumo Realizar'!$B161)*(Tabela_padrão__GM_CONTAS_PAGAR_ABERTOS[DATA_VCTO]&gt;='Resumo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1" s="108">
        <f t="array" ref="Z161">SUM(IF((Tabela_padrão__GM_CONTAS_PAGAR_ABERTOS[COD_CONTA]='Resumo Realizar'!$B161)*(Tabela_padrão__GM_CONTAS_PAGAR_ABERTOS[DATA_VCTO]&gt;='Resumo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1" s="108"/>
      <c r="AB161" s="108">
        <f t="array" ref="AB161">SUM(IF((Tabela_padrão__GM_CONTAS_PAGAR_ABERTOS[COD_CONTA]='Resumo Realizar'!$B161)*(Tabela_padrão__GM_CONTAS_PAGAR_ABERTOS[DATA_VCTO]&gt;='Resumo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1" s="108">
        <f t="array" ref="AC161">SUM(IF((Tabela_padrão__GM_CONTAS_PAGAR_ABERTOS[COD_CONTA]='Resumo Realizar'!$B161)*(Tabela_padrão__GM_CONTAS_PAGAR_ABERTOS[DATA_VCTO]&gt;='Resumo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1" s="108">
        <f t="array" ref="AD161">SUM(IF((Tabela_padrão__GM_CONTAS_PAGAR_ABERTOS[COD_CONTA]='Resumo Realizar'!$B161)*(Tabela_padrão__GM_CONTAS_PAGAR_ABERTOS[DATA_VCTO]&gt;='Resumo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1" s="108">
        <f t="array" ref="AE161">SUM(IF((Tabela_padrão__GM_CONTAS_PAGAR_ABERTOS[COD_CONTA]='Resumo Realizar'!$B161)*(Tabela_padrão__GM_CONTAS_PAGAR_ABERTOS[DATA_VCTO]&gt;='Resumo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1" s="108">
        <f t="array" ref="AF161">SUM(IF((Tabela_padrão__GM_CONTAS_PAGAR_ABERTOS[COD_CONTA]='Resumo Realizar'!$B161)*(Tabela_padrão__GM_CONTAS_PAGAR_ABERTOS[DATA_VCTO]&gt;='Resumo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1" s="108">
        <f t="array" ref="AG161">SUM(IF((Tabela_padrão__GM_CONTAS_PAGAR_ABERTOS[COD_CONTA]='Resumo Realizar'!$B161)*(Tabela_padrão__GM_CONTAS_PAGAR_ABERTOS[DATA_VCTO]&gt;='Resumo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2" spans="2:33" hidden="1" outlineLevel="1" thickBot="1">
      <c r="B162" s="112">
        <v>13115024</v>
      </c>
      <c r="C162" s="112" t="s">
        <v>251</v>
      </c>
      <c r="D162" s="107">
        <f t="shared" si="73"/>
        <v>0</v>
      </c>
      <c r="E162" s="107">
        <f t="shared" si="74"/>
        <v>0</v>
      </c>
      <c r="F162" s="108"/>
      <c r="G162" s="108">
        <f t="array" ref="G162">SUM(IF((Tabela_padrão__GM_CONTAS_PAGAR_ABERTOS[COD_CONTA]='Resumo Realizar'!$B162)*(Tabela_padrão__GM_CONTAS_PAGAR_ABERTOS[DATA_VCTO]&gt;='Resumo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2" s="108">
        <f t="array" ref="H162">SUM(IF((Tabela_padrão__GM_CONTAS_PAGAR_ABERTOS[COD_CONTA]='Resumo Realizar'!$B162)*(Tabela_padrão__GM_CONTAS_PAGAR_ABERTOS[DATA_VCTO]&gt;='Resumo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2" s="108">
        <f t="array" ref="I162">SUM(IF((Tabela_padrão__GM_CONTAS_PAGAR_ABERTOS[COD_CONTA]='Resumo Realizar'!$B162)*(Tabela_padrão__GM_CONTAS_PAGAR_ABERTOS[DATA_VCTO]&gt;='Resumo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2" s="108">
        <f t="array" ref="J162">SUM(IF((Tabela_padrão__GM_CONTAS_PAGAR_ABERTOS[COD_CONTA]='Resumo Realizar'!$B162)*(Tabela_padrão__GM_CONTAS_PAGAR_ABERTOS[DATA_VCTO]&gt;='Resumo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2" s="108">
        <f t="array" ref="K162">SUM(IF((Tabela_padrão__GM_CONTAS_PAGAR_ABERTOS[COD_CONTA]='Resumo Realizar'!$B162)*(Tabela_padrão__GM_CONTAS_PAGAR_ABERTOS[DATA_VCTO]&gt;='Resumo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2" s="108">
        <f t="array" ref="L162">SUM(IF((Tabela_padrão__GM_CONTAS_PAGAR_ABERTOS[COD_CONTA]='Resumo Realizar'!$B162)*(Tabela_padrão__GM_CONTAS_PAGAR_ABERTOS[DATA_VCTO]&gt;='Resumo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2" s="108"/>
      <c r="N162" s="108">
        <f t="array" ref="N162">SUM(IF((Tabela_padrão__GM_CONTAS_PAGAR_ABERTOS[COD_CONTA]='Resumo Realizar'!$B162)*(Tabela_padrão__GM_CONTAS_PAGAR_ABERTOS[DATA_VCTO]&gt;='Resumo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2" s="108">
        <f t="array" ref="O162">SUM(IF((Tabela_padrão__GM_CONTAS_PAGAR_ABERTOS[COD_CONTA]='Resumo Realizar'!$B162)*(Tabela_padrão__GM_CONTAS_PAGAR_ABERTOS[DATA_VCTO]&gt;='Resumo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2" s="108">
        <f t="array" ref="P162">SUM(IF((Tabela_padrão__GM_CONTAS_PAGAR_ABERTOS[COD_CONTA]='Resumo Realizar'!$B162)*(Tabela_padrão__GM_CONTAS_PAGAR_ABERTOS[DATA_VCTO]&gt;='Resumo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2" s="108">
        <f t="array" ref="Q162">SUM(IF((Tabela_padrão__GM_CONTAS_PAGAR_ABERTOS[COD_CONTA]='Resumo Realizar'!$B162)*(Tabela_padrão__GM_CONTAS_PAGAR_ABERTOS[DATA_VCTO]&gt;='Resumo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2" s="108">
        <f t="array" ref="R162">SUM(IF((Tabela_padrão__GM_CONTAS_PAGAR_ABERTOS[COD_CONTA]='Resumo Realizar'!$B162)*(Tabela_padrão__GM_CONTAS_PAGAR_ABERTOS[DATA_VCTO]&gt;='Resumo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2" s="108">
        <f t="array" ref="S162">SUM(IF((Tabela_padrão__GM_CONTAS_PAGAR_ABERTOS[COD_CONTA]='Resumo Realizar'!$B162)*(Tabela_padrão__GM_CONTAS_PAGAR_ABERTOS[DATA_VCTO]&gt;='Resumo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2" s="108"/>
      <c r="U162" s="108">
        <f t="array" ref="U162">SUM(IF((Tabela_padrão__GM_CONTAS_PAGAR_ABERTOS[COD_CONTA]='Resumo Realizar'!$B162)*(Tabela_padrão__GM_CONTAS_PAGAR_ABERTOS[DATA_VCTO]&gt;='Resumo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2" s="108">
        <f t="array" ref="V162">SUM(IF((Tabela_padrão__GM_CONTAS_PAGAR_ABERTOS[COD_CONTA]='Resumo Realizar'!$B162)*(Tabela_padrão__GM_CONTAS_PAGAR_ABERTOS[DATA_VCTO]&gt;='Resumo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2" s="108">
        <f t="array" ref="W162">SUM(IF((Tabela_padrão__GM_CONTAS_PAGAR_ABERTOS[COD_CONTA]='Resumo Realizar'!$B162)*(Tabela_padrão__GM_CONTAS_PAGAR_ABERTOS[DATA_VCTO]&gt;='Resumo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2" s="108">
        <f t="array" ref="X162">SUM(IF((Tabela_padrão__GM_CONTAS_PAGAR_ABERTOS[COD_CONTA]='Resumo Realizar'!$B162)*(Tabela_padrão__GM_CONTAS_PAGAR_ABERTOS[DATA_VCTO]&gt;='Resumo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2" s="108">
        <f t="array" ref="Y162">SUM(IF((Tabela_padrão__GM_CONTAS_PAGAR_ABERTOS[COD_CONTA]='Resumo Realizar'!$B162)*(Tabela_padrão__GM_CONTAS_PAGAR_ABERTOS[DATA_VCTO]&gt;='Resumo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2" s="108">
        <f t="array" ref="Z162">SUM(IF((Tabela_padrão__GM_CONTAS_PAGAR_ABERTOS[COD_CONTA]='Resumo Realizar'!$B162)*(Tabela_padrão__GM_CONTAS_PAGAR_ABERTOS[DATA_VCTO]&gt;='Resumo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2" s="108"/>
      <c r="AB162" s="108">
        <f t="array" ref="AB162">SUM(IF((Tabela_padrão__GM_CONTAS_PAGAR_ABERTOS[COD_CONTA]='Resumo Realizar'!$B162)*(Tabela_padrão__GM_CONTAS_PAGAR_ABERTOS[DATA_VCTO]&gt;='Resumo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2" s="108">
        <f t="array" ref="AC162">SUM(IF((Tabela_padrão__GM_CONTAS_PAGAR_ABERTOS[COD_CONTA]='Resumo Realizar'!$B162)*(Tabela_padrão__GM_CONTAS_PAGAR_ABERTOS[DATA_VCTO]&gt;='Resumo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2" s="108">
        <f t="array" ref="AD162">SUM(IF((Tabela_padrão__GM_CONTAS_PAGAR_ABERTOS[COD_CONTA]='Resumo Realizar'!$B162)*(Tabela_padrão__GM_CONTAS_PAGAR_ABERTOS[DATA_VCTO]&gt;='Resumo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2" s="108">
        <f t="array" ref="AE162">SUM(IF((Tabela_padrão__GM_CONTAS_PAGAR_ABERTOS[COD_CONTA]='Resumo Realizar'!$B162)*(Tabela_padrão__GM_CONTAS_PAGAR_ABERTOS[DATA_VCTO]&gt;='Resumo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2" s="108">
        <f t="array" ref="AF162">SUM(IF((Tabela_padrão__GM_CONTAS_PAGAR_ABERTOS[COD_CONTA]='Resumo Realizar'!$B162)*(Tabela_padrão__GM_CONTAS_PAGAR_ABERTOS[DATA_VCTO]&gt;='Resumo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2" s="108">
        <f t="array" ref="AG162">SUM(IF((Tabela_padrão__GM_CONTAS_PAGAR_ABERTOS[COD_CONTA]='Resumo Realizar'!$B162)*(Tabela_padrão__GM_CONTAS_PAGAR_ABERTOS[DATA_VCTO]&gt;='Resumo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3" spans="2:33" hidden="1" outlineLevel="1" thickBot="1">
      <c r="B163" s="112">
        <v>13115025</v>
      </c>
      <c r="C163" s="112" t="s">
        <v>252</v>
      </c>
      <c r="D163" s="107">
        <f t="shared" si="73"/>
        <v>0</v>
      </c>
      <c r="E163" s="107">
        <f t="shared" si="74"/>
        <v>0</v>
      </c>
      <c r="F163" s="108"/>
      <c r="G163" s="108">
        <f t="array" ref="G163">SUM(IF((Tabela_padrão__GM_CONTAS_PAGAR_ABERTOS[COD_CONTA]='Resumo Realizar'!$B163)*(Tabela_padrão__GM_CONTAS_PAGAR_ABERTOS[DATA_VCTO]&gt;='Resumo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3" s="108">
        <f t="array" ref="H163">SUM(IF((Tabela_padrão__GM_CONTAS_PAGAR_ABERTOS[COD_CONTA]='Resumo Realizar'!$B163)*(Tabela_padrão__GM_CONTAS_PAGAR_ABERTOS[DATA_VCTO]&gt;='Resumo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3" s="108">
        <f t="array" ref="I163">SUM(IF((Tabela_padrão__GM_CONTAS_PAGAR_ABERTOS[COD_CONTA]='Resumo Realizar'!$B163)*(Tabela_padrão__GM_CONTAS_PAGAR_ABERTOS[DATA_VCTO]&gt;='Resumo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3" s="108">
        <f t="array" ref="J163">SUM(IF((Tabela_padrão__GM_CONTAS_PAGAR_ABERTOS[COD_CONTA]='Resumo Realizar'!$B163)*(Tabela_padrão__GM_CONTAS_PAGAR_ABERTOS[DATA_VCTO]&gt;='Resumo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3" s="108">
        <f t="array" ref="K163">SUM(IF((Tabela_padrão__GM_CONTAS_PAGAR_ABERTOS[COD_CONTA]='Resumo Realizar'!$B163)*(Tabela_padrão__GM_CONTAS_PAGAR_ABERTOS[DATA_VCTO]&gt;='Resumo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3" s="108">
        <f t="array" ref="L163">SUM(IF((Tabela_padrão__GM_CONTAS_PAGAR_ABERTOS[COD_CONTA]='Resumo Realizar'!$B163)*(Tabela_padrão__GM_CONTAS_PAGAR_ABERTOS[DATA_VCTO]&gt;='Resumo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3" s="108"/>
      <c r="N163" s="108">
        <f t="array" ref="N163">SUM(IF((Tabela_padrão__GM_CONTAS_PAGAR_ABERTOS[COD_CONTA]='Resumo Realizar'!$B163)*(Tabela_padrão__GM_CONTAS_PAGAR_ABERTOS[DATA_VCTO]&gt;='Resumo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3" s="108">
        <f t="array" ref="O163">SUM(IF((Tabela_padrão__GM_CONTAS_PAGAR_ABERTOS[COD_CONTA]='Resumo Realizar'!$B163)*(Tabela_padrão__GM_CONTAS_PAGAR_ABERTOS[DATA_VCTO]&gt;='Resumo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3" s="108">
        <f t="array" ref="P163">SUM(IF((Tabela_padrão__GM_CONTAS_PAGAR_ABERTOS[COD_CONTA]='Resumo Realizar'!$B163)*(Tabela_padrão__GM_CONTAS_PAGAR_ABERTOS[DATA_VCTO]&gt;='Resumo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3" s="108">
        <f t="array" ref="Q163">SUM(IF((Tabela_padrão__GM_CONTAS_PAGAR_ABERTOS[COD_CONTA]='Resumo Realizar'!$B163)*(Tabela_padrão__GM_CONTAS_PAGAR_ABERTOS[DATA_VCTO]&gt;='Resumo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3" s="108">
        <f t="array" ref="R163">SUM(IF((Tabela_padrão__GM_CONTAS_PAGAR_ABERTOS[COD_CONTA]='Resumo Realizar'!$B163)*(Tabela_padrão__GM_CONTAS_PAGAR_ABERTOS[DATA_VCTO]&gt;='Resumo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3" s="108">
        <f t="array" ref="S163">SUM(IF((Tabela_padrão__GM_CONTAS_PAGAR_ABERTOS[COD_CONTA]='Resumo Realizar'!$B163)*(Tabela_padrão__GM_CONTAS_PAGAR_ABERTOS[DATA_VCTO]&gt;='Resumo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3" s="108"/>
      <c r="U163" s="108">
        <f t="array" ref="U163">SUM(IF((Tabela_padrão__GM_CONTAS_PAGAR_ABERTOS[COD_CONTA]='Resumo Realizar'!$B163)*(Tabela_padrão__GM_CONTAS_PAGAR_ABERTOS[DATA_VCTO]&gt;='Resumo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3" s="108">
        <f t="array" ref="V163">SUM(IF((Tabela_padrão__GM_CONTAS_PAGAR_ABERTOS[COD_CONTA]='Resumo Realizar'!$B163)*(Tabela_padrão__GM_CONTAS_PAGAR_ABERTOS[DATA_VCTO]&gt;='Resumo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3" s="108">
        <f t="array" ref="W163">SUM(IF((Tabela_padrão__GM_CONTAS_PAGAR_ABERTOS[COD_CONTA]='Resumo Realizar'!$B163)*(Tabela_padrão__GM_CONTAS_PAGAR_ABERTOS[DATA_VCTO]&gt;='Resumo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3" s="108">
        <f t="array" ref="X163">SUM(IF((Tabela_padrão__GM_CONTAS_PAGAR_ABERTOS[COD_CONTA]='Resumo Realizar'!$B163)*(Tabela_padrão__GM_CONTAS_PAGAR_ABERTOS[DATA_VCTO]&gt;='Resumo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3" s="108">
        <f t="array" ref="Y163">SUM(IF((Tabela_padrão__GM_CONTAS_PAGAR_ABERTOS[COD_CONTA]='Resumo Realizar'!$B163)*(Tabela_padrão__GM_CONTAS_PAGAR_ABERTOS[DATA_VCTO]&gt;='Resumo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3" s="108">
        <f t="array" ref="Z163">SUM(IF((Tabela_padrão__GM_CONTAS_PAGAR_ABERTOS[COD_CONTA]='Resumo Realizar'!$B163)*(Tabela_padrão__GM_CONTAS_PAGAR_ABERTOS[DATA_VCTO]&gt;='Resumo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3" s="108"/>
      <c r="AB163" s="108">
        <f t="array" ref="AB163">SUM(IF((Tabela_padrão__GM_CONTAS_PAGAR_ABERTOS[COD_CONTA]='Resumo Realizar'!$B163)*(Tabela_padrão__GM_CONTAS_PAGAR_ABERTOS[DATA_VCTO]&gt;='Resumo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3" s="108">
        <f t="array" ref="AC163">SUM(IF((Tabela_padrão__GM_CONTAS_PAGAR_ABERTOS[COD_CONTA]='Resumo Realizar'!$B163)*(Tabela_padrão__GM_CONTAS_PAGAR_ABERTOS[DATA_VCTO]&gt;='Resumo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3" s="108">
        <f t="array" ref="AD163">SUM(IF((Tabela_padrão__GM_CONTAS_PAGAR_ABERTOS[COD_CONTA]='Resumo Realizar'!$B163)*(Tabela_padrão__GM_CONTAS_PAGAR_ABERTOS[DATA_VCTO]&gt;='Resumo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3" s="108">
        <f t="array" ref="AE163">SUM(IF((Tabela_padrão__GM_CONTAS_PAGAR_ABERTOS[COD_CONTA]='Resumo Realizar'!$B163)*(Tabela_padrão__GM_CONTAS_PAGAR_ABERTOS[DATA_VCTO]&gt;='Resumo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3" s="108">
        <f t="array" ref="AF163">SUM(IF((Tabela_padrão__GM_CONTAS_PAGAR_ABERTOS[COD_CONTA]='Resumo Realizar'!$B163)*(Tabela_padrão__GM_CONTAS_PAGAR_ABERTOS[DATA_VCTO]&gt;='Resumo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3" s="108">
        <f t="array" ref="AG163">SUM(IF((Tabela_padrão__GM_CONTAS_PAGAR_ABERTOS[COD_CONTA]='Resumo Realizar'!$B163)*(Tabela_padrão__GM_CONTAS_PAGAR_ABERTOS[DATA_VCTO]&gt;='Resumo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4" spans="2:33" hidden="1" outlineLevel="1" thickBot="1">
      <c r="B164" s="112">
        <v>13115026</v>
      </c>
      <c r="C164" s="112" t="s">
        <v>253</v>
      </c>
      <c r="D164" s="107">
        <f t="shared" si="73"/>
        <v>0</v>
      </c>
      <c r="E164" s="107">
        <f t="shared" si="74"/>
        <v>0</v>
      </c>
      <c r="F164" s="108"/>
      <c r="G164" s="108">
        <f t="array" ref="G164">SUM(IF((Tabela_padrão__GM_CONTAS_PAGAR_ABERTOS[COD_CONTA]='Resumo Realizar'!$B164)*(Tabela_padrão__GM_CONTAS_PAGAR_ABERTOS[DATA_VCTO]&gt;='Resumo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4" s="108">
        <f t="array" ref="H164">SUM(IF((Tabela_padrão__GM_CONTAS_PAGAR_ABERTOS[COD_CONTA]='Resumo Realizar'!$B164)*(Tabela_padrão__GM_CONTAS_PAGAR_ABERTOS[DATA_VCTO]&gt;='Resumo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4" s="108">
        <f t="array" ref="I164">SUM(IF((Tabela_padrão__GM_CONTAS_PAGAR_ABERTOS[COD_CONTA]='Resumo Realizar'!$B164)*(Tabela_padrão__GM_CONTAS_PAGAR_ABERTOS[DATA_VCTO]&gt;='Resumo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4" s="108">
        <f t="array" ref="J164">SUM(IF((Tabela_padrão__GM_CONTAS_PAGAR_ABERTOS[COD_CONTA]='Resumo Realizar'!$B164)*(Tabela_padrão__GM_CONTAS_PAGAR_ABERTOS[DATA_VCTO]&gt;='Resumo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4" s="108">
        <f t="array" ref="K164">SUM(IF((Tabela_padrão__GM_CONTAS_PAGAR_ABERTOS[COD_CONTA]='Resumo Realizar'!$B164)*(Tabela_padrão__GM_CONTAS_PAGAR_ABERTOS[DATA_VCTO]&gt;='Resumo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4" s="108">
        <f t="array" ref="L164">SUM(IF((Tabela_padrão__GM_CONTAS_PAGAR_ABERTOS[COD_CONTA]='Resumo Realizar'!$B164)*(Tabela_padrão__GM_CONTAS_PAGAR_ABERTOS[DATA_VCTO]&gt;='Resumo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4" s="108"/>
      <c r="N164" s="108">
        <f t="array" ref="N164">SUM(IF((Tabela_padrão__GM_CONTAS_PAGAR_ABERTOS[COD_CONTA]='Resumo Realizar'!$B164)*(Tabela_padrão__GM_CONTAS_PAGAR_ABERTOS[DATA_VCTO]&gt;='Resumo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4" s="108">
        <f t="array" ref="O164">SUM(IF((Tabela_padrão__GM_CONTAS_PAGAR_ABERTOS[COD_CONTA]='Resumo Realizar'!$B164)*(Tabela_padrão__GM_CONTAS_PAGAR_ABERTOS[DATA_VCTO]&gt;='Resumo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4" s="108">
        <f t="array" ref="P164">SUM(IF((Tabela_padrão__GM_CONTAS_PAGAR_ABERTOS[COD_CONTA]='Resumo Realizar'!$B164)*(Tabela_padrão__GM_CONTAS_PAGAR_ABERTOS[DATA_VCTO]&gt;='Resumo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4" s="108">
        <f t="array" ref="Q164">SUM(IF((Tabela_padrão__GM_CONTAS_PAGAR_ABERTOS[COD_CONTA]='Resumo Realizar'!$B164)*(Tabela_padrão__GM_CONTAS_PAGAR_ABERTOS[DATA_VCTO]&gt;='Resumo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4" s="108">
        <f t="array" ref="R164">SUM(IF((Tabela_padrão__GM_CONTAS_PAGAR_ABERTOS[COD_CONTA]='Resumo Realizar'!$B164)*(Tabela_padrão__GM_CONTAS_PAGAR_ABERTOS[DATA_VCTO]&gt;='Resumo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4" s="108">
        <f t="array" ref="S164">SUM(IF((Tabela_padrão__GM_CONTAS_PAGAR_ABERTOS[COD_CONTA]='Resumo Realizar'!$B164)*(Tabela_padrão__GM_CONTAS_PAGAR_ABERTOS[DATA_VCTO]&gt;='Resumo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4" s="108"/>
      <c r="U164" s="108">
        <f t="array" ref="U164">SUM(IF((Tabela_padrão__GM_CONTAS_PAGAR_ABERTOS[COD_CONTA]='Resumo Realizar'!$B164)*(Tabela_padrão__GM_CONTAS_PAGAR_ABERTOS[DATA_VCTO]&gt;='Resumo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4" s="108">
        <f t="array" ref="V164">SUM(IF((Tabela_padrão__GM_CONTAS_PAGAR_ABERTOS[COD_CONTA]='Resumo Realizar'!$B164)*(Tabela_padrão__GM_CONTAS_PAGAR_ABERTOS[DATA_VCTO]&gt;='Resumo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4" s="108">
        <f t="array" ref="W164">SUM(IF((Tabela_padrão__GM_CONTAS_PAGAR_ABERTOS[COD_CONTA]='Resumo Realizar'!$B164)*(Tabela_padrão__GM_CONTAS_PAGAR_ABERTOS[DATA_VCTO]&gt;='Resumo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4" s="108">
        <f t="array" ref="X164">SUM(IF((Tabela_padrão__GM_CONTAS_PAGAR_ABERTOS[COD_CONTA]='Resumo Realizar'!$B164)*(Tabela_padrão__GM_CONTAS_PAGAR_ABERTOS[DATA_VCTO]&gt;='Resumo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4" s="108">
        <f t="array" ref="Y164">SUM(IF((Tabela_padrão__GM_CONTAS_PAGAR_ABERTOS[COD_CONTA]='Resumo Realizar'!$B164)*(Tabela_padrão__GM_CONTAS_PAGAR_ABERTOS[DATA_VCTO]&gt;='Resumo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4" s="108">
        <f t="array" ref="Z164">SUM(IF((Tabela_padrão__GM_CONTAS_PAGAR_ABERTOS[COD_CONTA]='Resumo Realizar'!$B164)*(Tabela_padrão__GM_CONTAS_PAGAR_ABERTOS[DATA_VCTO]&gt;='Resumo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4" s="108"/>
      <c r="AB164" s="108">
        <f t="array" ref="AB164">SUM(IF((Tabela_padrão__GM_CONTAS_PAGAR_ABERTOS[COD_CONTA]='Resumo Realizar'!$B164)*(Tabela_padrão__GM_CONTAS_PAGAR_ABERTOS[DATA_VCTO]&gt;='Resumo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4" s="108">
        <f t="array" ref="AC164">SUM(IF((Tabela_padrão__GM_CONTAS_PAGAR_ABERTOS[COD_CONTA]='Resumo Realizar'!$B164)*(Tabela_padrão__GM_CONTAS_PAGAR_ABERTOS[DATA_VCTO]&gt;='Resumo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4" s="108">
        <f t="array" ref="AD164">SUM(IF((Tabela_padrão__GM_CONTAS_PAGAR_ABERTOS[COD_CONTA]='Resumo Realizar'!$B164)*(Tabela_padrão__GM_CONTAS_PAGAR_ABERTOS[DATA_VCTO]&gt;='Resumo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4" s="108">
        <f t="array" ref="AE164">SUM(IF((Tabela_padrão__GM_CONTAS_PAGAR_ABERTOS[COD_CONTA]='Resumo Realizar'!$B164)*(Tabela_padrão__GM_CONTAS_PAGAR_ABERTOS[DATA_VCTO]&gt;='Resumo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4" s="108">
        <f t="array" ref="AF164">SUM(IF((Tabela_padrão__GM_CONTAS_PAGAR_ABERTOS[COD_CONTA]='Resumo Realizar'!$B164)*(Tabela_padrão__GM_CONTAS_PAGAR_ABERTOS[DATA_VCTO]&gt;='Resumo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4" s="108">
        <f t="array" ref="AG164">SUM(IF((Tabela_padrão__GM_CONTAS_PAGAR_ABERTOS[COD_CONTA]='Resumo Realizar'!$B164)*(Tabela_padrão__GM_CONTAS_PAGAR_ABERTOS[DATA_VCTO]&gt;='Resumo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5" spans="2:33" hidden="1" outlineLevel="1" thickBot="1">
      <c r="B165" s="112">
        <v>13115027</v>
      </c>
      <c r="C165" s="112" t="s">
        <v>254</v>
      </c>
      <c r="D165" s="107">
        <f t="shared" si="73"/>
        <v>0</v>
      </c>
      <c r="E165" s="107">
        <f t="shared" si="74"/>
        <v>0</v>
      </c>
      <c r="F165" s="108"/>
      <c r="G165" s="108">
        <f t="array" ref="G165">SUM(IF((Tabela_padrão__GM_CONTAS_PAGAR_ABERTOS[COD_CONTA]='Resumo Realizar'!$B165)*(Tabela_padrão__GM_CONTAS_PAGAR_ABERTOS[DATA_VCTO]&gt;='Resumo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5" s="108">
        <f t="array" ref="H165">SUM(IF((Tabela_padrão__GM_CONTAS_PAGAR_ABERTOS[COD_CONTA]='Resumo Realizar'!$B165)*(Tabela_padrão__GM_CONTAS_PAGAR_ABERTOS[DATA_VCTO]&gt;='Resumo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5" s="108">
        <f t="array" ref="I165">SUM(IF((Tabela_padrão__GM_CONTAS_PAGAR_ABERTOS[COD_CONTA]='Resumo Realizar'!$B165)*(Tabela_padrão__GM_CONTAS_PAGAR_ABERTOS[DATA_VCTO]&gt;='Resumo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5" s="108">
        <f t="array" ref="J165">SUM(IF((Tabela_padrão__GM_CONTAS_PAGAR_ABERTOS[COD_CONTA]='Resumo Realizar'!$B165)*(Tabela_padrão__GM_CONTAS_PAGAR_ABERTOS[DATA_VCTO]&gt;='Resumo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5" s="108">
        <f t="array" ref="K165">SUM(IF((Tabela_padrão__GM_CONTAS_PAGAR_ABERTOS[COD_CONTA]='Resumo Realizar'!$B165)*(Tabela_padrão__GM_CONTAS_PAGAR_ABERTOS[DATA_VCTO]&gt;='Resumo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5" s="108">
        <f t="array" ref="L165">SUM(IF((Tabela_padrão__GM_CONTAS_PAGAR_ABERTOS[COD_CONTA]='Resumo Realizar'!$B165)*(Tabela_padrão__GM_CONTAS_PAGAR_ABERTOS[DATA_VCTO]&gt;='Resumo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5" s="108"/>
      <c r="N165" s="108">
        <f t="array" ref="N165">SUM(IF((Tabela_padrão__GM_CONTAS_PAGAR_ABERTOS[COD_CONTA]='Resumo Realizar'!$B165)*(Tabela_padrão__GM_CONTAS_PAGAR_ABERTOS[DATA_VCTO]&gt;='Resumo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5" s="108">
        <f t="array" ref="O165">SUM(IF((Tabela_padrão__GM_CONTAS_PAGAR_ABERTOS[COD_CONTA]='Resumo Realizar'!$B165)*(Tabela_padrão__GM_CONTAS_PAGAR_ABERTOS[DATA_VCTO]&gt;='Resumo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5" s="108">
        <f t="array" ref="P165">SUM(IF((Tabela_padrão__GM_CONTAS_PAGAR_ABERTOS[COD_CONTA]='Resumo Realizar'!$B165)*(Tabela_padrão__GM_CONTAS_PAGAR_ABERTOS[DATA_VCTO]&gt;='Resumo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5" s="108">
        <f t="array" ref="Q165">SUM(IF((Tabela_padrão__GM_CONTAS_PAGAR_ABERTOS[COD_CONTA]='Resumo Realizar'!$B165)*(Tabela_padrão__GM_CONTAS_PAGAR_ABERTOS[DATA_VCTO]&gt;='Resumo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5" s="108">
        <f t="array" ref="R165">SUM(IF((Tabela_padrão__GM_CONTAS_PAGAR_ABERTOS[COD_CONTA]='Resumo Realizar'!$B165)*(Tabela_padrão__GM_CONTAS_PAGAR_ABERTOS[DATA_VCTO]&gt;='Resumo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5" s="108">
        <f t="array" ref="S165">SUM(IF((Tabela_padrão__GM_CONTAS_PAGAR_ABERTOS[COD_CONTA]='Resumo Realizar'!$B165)*(Tabela_padrão__GM_CONTAS_PAGAR_ABERTOS[DATA_VCTO]&gt;='Resumo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5" s="108"/>
      <c r="U165" s="108">
        <f t="array" ref="U165">SUM(IF((Tabela_padrão__GM_CONTAS_PAGAR_ABERTOS[COD_CONTA]='Resumo Realizar'!$B165)*(Tabela_padrão__GM_CONTAS_PAGAR_ABERTOS[DATA_VCTO]&gt;='Resumo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5" s="108">
        <f t="array" ref="V165">SUM(IF((Tabela_padrão__GM_CONTAS_PAGAR_ABERTOS[COD_CONTA]='Resumo Realizar'!$B165)*(Tabela_padrão__GM_CONTAS_PAGAR_ABERTOS[DATA_VCTO]&gt;='Resumo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5" s="108">
        <f t="array" ref="W165">SUM(IF((Tabela_padrão__GM_CONTAS_PAGAR_ABERTOS[COD_CONTA]='Resumo Realizar'!$B165)*(Tabela_padrão__GM_CONTAS_PAGAR_ABERTOS[DATA_VCTO]&gt;='Resumo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5" s="108">
        <f t="array" ref="X165">SUM(IF((Tabela_padrão__GM_CONTAS_PAGAR_ABERTOS[COD_CONTA]='Resumo Realizar'!$B165)*(Tabela_padrão__GM_CONTAS_PAGAR_ABERTOS[DATA_VCTO]&gt;='Resumo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5" s="108">
        <f t="array" ref="Y165">SUM(IF((Tabela_padrão__GM_CONTAS_PAGAR_ABERTOS[COD_CONTA]='Resumo Realizar'!$B165)*(Tabela_padrão__GM_CONTAS_PAGAR_ABERTOS[DATA_VCTO]&gt;='Resumo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5" s="108">
        <f t="array" ref="Z165">SUM(IF((Tabela_padrão__GM_CONTAS_PAGAR_ABERTOS[COD_CONTA]='Resumo Realizar'!$B165)*(Tabela_padrão__GM_CONTAS_PAGAR_ABERTOS[DATA_VCTO]&gt;='Resumo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5" s="108"/>
      <c r="AB165" s="108">
        <f t="array" ref="AB165">SUM(IF((Tabela_padrão__GM_CONTAS_PAGAR_ABERTOS[COD_CONTA]='Resumo Realizar'!$B165)*(Tabela_padrão__GM_CONTAS_PAGAR_ABERTOS[DATA_VCTO]&gt;='Resumo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5" s="108">
        <f t="array" ref="AC165">SUM(IF((Tabela_padrão__GM_CONTAS_PAGAR_ABERTOS[COD_CONTA]='Resumo Realizar'!$B165)*(Tabela_padrão__GM_CONTAS_PAGAR_ABERTOS[DATA_VCTO]&gt;='Resumo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5" s="108">
        <f t="array" ref="AD165">SUM(IF((Tabela_padrão__GM_CONTAS_PAGAR_ABERTOS[COD_CONTA]='Resumo Realizar'!$B165)*(Tabela_padrão__GM_CONTAS_PAGAR_ABERTOS[DATA_VCTO]&gt;='Resumo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5" s="108">
        <f t="array" ref="AE165">SUM(IF((Tabela_padrão__GM_CONTAS_PAGAR_ABERTOS[COD_CONTA]='Resumo Realizar'!$B165)*(Tabela_padrão__GM_CONTAS_PAGAR_ABERTOS[DATA_VCTO]&gt;='Resumo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5" s="108">
        <f t="array" ref="AF165">SUM(IF((Tabela_padrão__GM_CONTAS_PAGAR_ABERTOS[COD_CONTA]='Resumo Realizar'!$B165)*(Tabela_padrão__GM_CONTAS_PAGAR_ABERTOS[DATA_VCTO]&gt;='Resumo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5" s="108">
        <f t="array" ref="AG165">SUM(IF((Tabela_padrão__GM_CONTAS_PAGAR_ABERTOS[COD_CONTA]='Resumo Realizar'!$B165)*(Tabela_padrão__GM_CONTAS_PAGAR_ABERTOS[DATA_VCTO]&gt;='Resumo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6" spans="2:33" hidden="1" outlineLevel="1" thickBot="1">
      <c r="B166" s="112">
        <v>13115028</v>
      </c>
      <c r="C166" s="112" t="s">
        <v>255</v>
      </c>
      <c r="D166" s="107">
        <f t="shared" si="73"/>
        <v>0</v>
      </c>
      <c r="E166" s="107">
        <f t="shared" si="74"/>
        <v>-11.918520000000001</v>
      </c>
      <c r="F166" s="108"/>
      <c r="G166" s="108">
        <f t="array" ref="G166">SUM(IF((Tabela_padrão__GM_CONTAS_PAGAR_ABERTOS[COD_CONTA]='Resumo Realizar'!$B166)*(Tabela_padrão__GM_CONTAS_PAGAR_ABERTOS[DATA_VCTO]&gt;='Resumo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6" s="108">
        <f t="array" ref="H166">SUM(IF((Tabela_padrão__GM_CONTAS_PAGAR_ABERTOS[COD_CONTA]='Resumo Realizar'!$B166)*(Tabela_padrão__GM_CONTAS_PAGAR_ABERTOS[DATA_VCTO]&gt;='Resumo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-1.9864200000000001</v>
      </c>
      <c r="I166" s="108">
        <f t="array" ref="I166">SUM(IF((Tabela_padrão__GM_CONTAS_PAGAR_ABERTOS[COD_CONTA]='Resumo Realizar'!$B166)*(Tabela_padrão__GM_CONTAS_PAGAR_ABERTOS[DATA_VCTO]&gt;='Resumo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6" s="108">
        <f t="array" ref="J166">SUM(IF((Tabela_padrão__GM_CONTAS_PAGAR_ABERTOS[COD_CONTA]='Resumo Realizar'!$B166)*(Tabela_padrão__GM_CONTAS_PAGAR_ABERTOS[DATA_VCTO]&gt;='Resumo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-1.9864200000000001</v>
      </c>
      <c r="K166" s="108">
        <f t="array" ref="K166">SUM(IF((Tabela_padrão__GM_CONTAS_PAGAR_ABERTOS[COD_CONTA]='Resumo Realizar'!$B166)*(Tabela_padrão__GM_CONTAS_PAGAR_ABERTOS[DATA_VCTO]&gt;='Resumo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6" s="108">
        <f t="array" ref="L166">SUM(IF((Tabela_padrão__GM_CONTAS_PAGAR_ABERTOS[COD_CONTA]='Resumo Realizar'!$B166)*(Tabela_padrão__GM_CONTAS_PAGAR_ABERTOS[DATA_VCTO]&gt;='Resumo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-1.9864200000000001</v>
      </c>
      <c r="M166" s="108"/>
      <c r="N166" s="108">
        <f t="array" ref="N166">SUM(IF((Tabela_padrão__GM_CONTAS_PAGAR_ABERTOS[COD_CONTA]='Resumo Realizar'!$B166)*(Tabela_padrão__GM_CONTAS_PAGAR_ABERTOS[DATA_VCTO]&gt;='Resumo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6" s="108">
        <f t="array" ref="O166">SUM(IF((Tabela_padrão__GM_CONTAS_PAGAR_ABERTOS[COD_CONTA]='Resumo Realizar'!$B166)*(Tabela_padrão__GM_CONTAS_PAGAR_ABERTOS[DATA_VCTO]&gt;='Resumo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-1.9864200000000001</v>
      </c>
      <c r="P166" s="108">
        <f t="array" ref="P166">SUM(IF((Tabela_padrão__GM_CONTAS_PAGAR_ABERTOS[COD_CONTA]='Resumo Realizar'!$B166)*(Tabela_padrão__GM_CONTAS_PAGAR_ABERTOS[DATA_VCTO]&gt;='Resumo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6" s="108">
        <f t="array" ref="Q166">SUM(IF((Tabela_padrão__GM_CONTAS_PAGAR_ABERTOS[COD_CONTA]='Resumo Realizar'!$B166)*(Tabela_padrão__GM_CONTAS_PAGAR_ABERTOS[DATA_VCTO]&gt;='Resumo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-1.9864200000000001</v>
      </c>
      <c r="R166" s="108">
        <f t="array" ref="R166">SUM(IF((Tabela_padrão__GM_CONTAS_PAGAR_ABERTOS[COD_CONTA]='Resumo Realizar'!$B166)*(Tabela_padrão__GM_CONTAS_PAGAR_ABERTOS[DATA_VCTO]&gt;='Resumo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6" s="108">
        <f t="array" ref="S166">SUM(IF((Tabela_padrão__GM_CONTAS_PAGAR_ABERTOS[COD_CONTA]='Resumo Realizar'!$B166)*(Tabela_padrão__GM_CONTAS_PAGAR_ABERTOS[DATA_VCTO]&gt;='Resumo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-1.9864200000000001</v>
      </c>
      <c r="T166" s="108"/>
      <c r="U166" s="108">
        <f t="array" ref="U166">SUM(IF((Tabela_padrão__GM_CONTAS_PAGAR_ABERTOS[COD_CONTA]='Resumo Realizar'!$B166)*(Tabela_padrão__GM_CONTAS_PAGAR_ABERTOS[DATA_VCTO]&gt;='Resumo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6" s="108">
        <f t="array" ref="V166">SUM(IF((Tabela_padrão__GM_CONTAS_PAGAR_ABERTOS[COD_CONTA]='Resumo Realizar'!$B166)*(Tabela_padrão__GM_CONTAS_PAGAR_ABERTOS[DATA_VCTO]&gt;='Resumo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6" s="108">
        <f t="array" ref="W166">SUM(IF((Tabela_padrão__GM_CONTAS_PAGAR_ABERTOS[COD_CONTA]='Resumo Realizar'!$B166)*(Tabela_padrão__GM_CONTAS_PAGAR_ABERTOS[DATA_VCTO]&gt;='Resumo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6" s="108">
        <f t="array" ref="X166">SUM(IF((Tabela_padrão__GM_CONTAS_PAGAR_ABERTOS[COD_CONTA]='Resumo Realizar'!$B166)*(Tabela_padrão__GM_CONTAS_PAGAR_ABERTOS[DATA_VCTO]&gt;='Resumo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6" s="108">
        <f t="array" ref="Y166">SUM(IF((Tabela_padrão__GM_CONTAS_PAGAR_ABERTOS[COD_CONTA]='Resumo Realizar'!$B166)*(Tabela_padrão__GM_CONTAS_PAGAR_ABERTOS[DATA_VCTO]&gt;='Resumo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6" s="108">
        <f t="array" ref="Z166">SUM(IF((Tabela_padrão__GM_CONTAS_PAGAR_ABERTOS[COD_CONTA]='Resumo Realizar'!$B166)*(Tabela_padrão__GM_CONTAS_PAGAR_ABERTOS[DATA_VCTO]&gt;='Resumo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6" s="108"/>
      <c r="AB166" s="108">
        <f t="array" ref="AB166">SUM(IF((Tabela_padrão__GM_CONTAS_PAGAR_ABERTOS[COD_CONTA]='Resumo Realizar'!$B166)*(Tabela_padrão__GM_CONTAS_PAGAR_ABERTOS[DATA_VCTO]&gt;='Resumo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6" s="108">
        <f t="array" ref="AC166">SUM(IF((Tabela_padrão__GM_CONTAS_PAGAR_ABERTOS[COD_CONTA]='Resumo Realizar'!$B166)*(Tabela_padrão__GM_CONTAS_PAGAR_ABERTOS[DATA_VCTO]&gt;='Resumo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6" s="108">
        <f t="array" ref="AD166">SUM(IF((Tabela_padrão__GM_CONTAS_PAGAR_ABERTOS[COD_CONTA]='Resumo Realizar'!$B166)*(Tabela_padrão__GM_CONTAS_PAGAR_ABERTOS[DATA_VCTO]&gt;='Resumo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6" s="108">
        <f t="array" ref="AE166">SUM(IF((Tabela_padrão__GM_CONTAS_PAGAR_ABERTOS[COD_CONTA]='Resumo Realizar'!$B166)*(Tabela_padrão__GM_CONTAS_PAGAR_ABERTOS[DATA_VCTO]&gt;='Resumo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6" s="108">
        <f t="array" ref="AF166">SUM(IF((Tabela_padrão__GM_CONTAS_PAGAR_ABERTOS[COD_CONTA]='Resumo Realizar'!$B166)*(Tabela_padrão__GM_CONTAS_PAGAR_ABERTOS[DATA_VCTO]&gt;='Resumo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6" s="108">
        <f t="array" ref="AG166">SUM(IF((Tabela_padrão__GM_CONTAS_PAGAR_ABERTOS[COD_CONTA]='Resumo Realizar'!$B166)*(Tabela_padrão__GM_CONTAS_PAGAR_ABERTOS[DATA_VCTO]&gt;='Resumo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7" spans="2:33" hidden="1" outlineLevel="1" thickBot="1">
      <c r="B167" s="112">
        <v>13115029</v>
      </c>
      <c r="C167" s="112" t="s">
        <v>256</v>
      </c>
      <c r="D167" s="107">
        <f t="shared" si="73"/>
        <v>0</v>
      </c>
      <c r="E167" s="107">
        <f t="shared" si="74"/>
        <v>0</v>
      </c>
      <c r="F167" s="108"/>
      <c r="G167" s="108">
        <f t="array" ref="G167">SUM(IF((Tabela_padrão__GM_CONTAS_PAGAR_ABERTOS[COD_CONTA]='Resumo Realizar'!$B167)*(Tabela_padrão__GM_CONTAS_PAGAR_ABERTOS[DATA_VCTO]&gt;='Resumo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7" s="108">
        <f t="array" ref="H167">SUM(IF((Tabela_padrão__GM_CONTAS_PAGAR_ABERTOS[COD_CONTA]='Resumo Realizar'!$B167)*(Tabela_padrão__GM_CONTAS_PAGAR_ABERTOS[DATA_VCTO]&gt;='Resumo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7" s="108">
        <f t="array" ref="I167">SUM(IF((Tabela_padrão__GM_CONTAS_PAGAR_ABERTOS[COD_CONTA]='Resumo Realizar'!$B167)*(Tabela_padrão__GM_CONTAS_PAGAR_ABERTOS[DATA_VCTO]&gt;='Resumo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7" s="108">
        <f t="array" ref="J167">SUM(IF((Tabela_padrão__GM_CONTAS_PAGAR_ABERTOS[COD_CONTA]='Resumo Realizar'!$B167)*(Tabela_padrão__GM_CONTAS_PAGAR_ABERTOS[DATA_VCTO]&gt;='Resumo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7" s="108">
        <f t="array" ref="K167">SUM(IF((Tabela_padrão__GM_CONTAS_PAGAR_ABERTOS[COD_CONTA]='Resumo Realizar'!$B167)*(Tabela_padrão__GM_CONTAS_PAGAR_ABERTOS[DATA_VCTO]&gt;='Resumo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7" s="108">
        <f t="array" ref="L167">SUM(IF((Tabela_padrão__GM_CONTAS_PAGAR_ABERTOS[COD_CONTA]='Resumo Realizar'!$B167)*(Tabela_padrão__GM_CONTAS_PAGAR_ABERTOS[DATA_VCTO]&gt;='Resumo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7" s="108"/>
      <c r="N167" s="108">
        <f t="array" ref="N167">SUM(IF((Tabela_padrão__GM_CONTAS_PAGAR_ABERTOS[COD_CONTA]='Resumo Realizar'!$B167)*(Tabela_padrão__GM_CONTAS_PAGAR_ABERTOS[DATA_VCTO]&gt;='Resumo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7" s="108">
        <f t="array" ref="O167">SUM(IF((Tabela_padrão__GM_CONTAS_PAGAR_ABERTOS[COD_CONTA]='Resumo Realizar'!$B167)*(Tabela_padrão__GM_CONTAS_PAGAR_ABERTOS[DATA_VCTO]&gt;='Resumo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7" s="108">
        <f t="array" ref="P167">SUM(IF((Tabela_padrão__GM_CONTAS_PAGAR_ABERTOS[COD_CONTA]='Resumo Realizar'!$B167)*(Tabela_padrão__GM_CONTAS_PAGAR_ABERTOS[DATA_VCTO]&gt;='Resumo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7" s="108">
        <f t="array" ref="Q167">SUM(IF((Tabela_padrão__GM_CONTAS_PAGAR_ABERTOS[COD_CONTA]='Resumo Realizar'!$B167)*(Tabela_padrão__GM_CONTAS_PAGAR_ABERTOS[DATA_VCTO]&gt;='Resumo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7" s="108">
        <f t="array" ref="R167">SUM(IF((Tabela_padrão__GM_CONTAS_PAGAR_ABERTOS[COD_CONTA]='Resumo Realizar'!$B167)*(Tabela_padrão__GM_CONTAS_PAGAR_ABERTOS[DATA_VCTO]&gt;='Resumo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7" s="108">
        <f t="array" ref="S167">SUM(IF((Tabela_padrão__GM_CONTAS_PAGAR_ABERTOS[COD_CONTA]='Resumo Realizar'!$B167)*(Tabela_padrão__GM_CONTAS_PAGAR_ABERTOS[DATA_VCTO]&gt;='Resumo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7" s="108"/>
      <c r="U167" s="108">
        <f t="array" ref="U167">SUM(IF((Tabela_padrão__GM_CONTAS_PAGAR_ABERTOS[COD_CONTA]='Resumo Realizar'!$B167)*(Tabela_padrão__GM_CONTAS_PAGAR_ABERTOS[DATA_VCTO]&gt;='Resumo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7" s="108">
        <f t="array" ref="V167">SUM(IF((Tabela_padrão__GM_CONTAS_PAGAR_ABERTOS[COD_CONTA]='Resumo Realizar'!$B167)*(Tabela_padrão__GM_CONTAS_PAGAR_ABERTOS[DATA_VCTO]&gt;='Resumo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7" s="108">
        <f t="array" ref="W167">SUM(IF((Tabela_padrão__GM_CONTAS_PAGAR_ABERTOS[COD_CONTA]='Resumo Realizar'!$B167)*(Tabela_padrão__GM_CONTAS_PAGAR_ABERTOS[DATA_VCTO]&gt;='Resumo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7" s="108">
        <f t="array" ref="X167">SUM(IF((Tabela_padrão__GM_CONTAS_PAGAR_ABERTOS[COD_CONTA]='Resumo Realizar'!$B167)*(Tabela_padrão__GM_CONTAS_PAGAR_ABERTOS[DATA_VCTO]&gt;='Resumo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7" s="108">
        <f t="array" ref="Y167">SUM(IF((Tabela_padrão__GM_CONTAS_PAGAR_ABERTOS[COD_CONTA]='Resumo Realizar'!$B167)*(Tabela_padrão__GM_CONTAS_PAGAR_ABERTOS[DATA_VCTO]&gt;='Resumo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7" s="108">
        <f t="array" ref="Z167">SUM(IF((Tabela_padrão__GM_CONTAS_PAGAR_ABERTOS[COD_CONTA]='Resumo Realizar'!$B167)*(Tabela_padrão__GM_CONTAS_PAGAR_ABERTOS[DATA_VCTO]&gt;='Resumo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7" s="108"/>
      <c r="AB167" s="108">
        <f t="array" ref="AB167">SUM(IF((Tabela_padrão__GM_CONTAS_PAGAR_ABERTOS[COD_CONTA]='Resumo Realizar'!$B167)*(Tabela_padrão__GM_CONTAS_PAGAR_ABERTOS[DATA_VCTO]&gt;='Resumo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7" s="108">
        <f t="array" ref="AC167">SUM(IF((Tabela_padrão__GM_CONTAS_PAGAR_ABERTOS[COD_CONTA]='Resumo Realizar'!$B167)*(Tabela_padrão__GM_CONTAS_PAGAR_ABERTOS[DATA_VCTO]&gt;='Resumo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7" s="108">
        <f t="array" ref="AD167">SUM(IF((Tabela_padrão__GM_CONTAS_PAGAR_ABERTOS[COD_CONTA]='Resumo Realizar'!$B167)*(Tabela_padrão__GM_CONTAS_PAGAR_ABERTOS[DATA_VCTO]&gt;='Resumo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7" s="108">
        <f t="array" ref="AE167">SUM(IF((Tabela_padrão__GM_CONTAS_PAGAR_ABERTOS[COD_CONTA]='Resumo Realizar'!$B167)*(Tabela_padrão__GM_CONTAS_PAGAR_ABERTOS[DATA_VCTO]&gt;='Resumo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7" s="108">
        <f t="array" ref="AF167">SUM(IF((Tabela_padrão__GM_CONTAS_PAGAR_ABERTOS[COD_CONTA]='Resumo Realizar'!$B167)*(Tabela_padrão__GM_CONTAS_PAGAR_ABERTOS[DATA_VCTO]&gt;='Resumo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7" s="108">
        <f t="array" ref="AG167">SUM(IF((Tabela_padrão__GM_CONTAS_PAGAR_ABERTOS[COD_CONTA]='Resumo Realizar'!$B167)*(Tabela_padrão__GM_CONTAS_PAGAR_ABERTOS[DATA_VCTO]&gt;='Resumo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68" spans="2:33" s="63" customFormat="1" collapsed="1" thickBot="1">
      <c r="B168" s="103">
        <v>13130</v>
      </c>
      <c r="C168" s="103" t="s">
        <v>47</v>
      </c>
      <c r="D168" s="104">
        <f t="shared" ref="D168:E168" si="75">SUM(D169:D201)</f>
        <v>0</v>
      </c>
      <c r="E168" s="104">
        <f t="shared" si="75"/>
        <v>-9.8616400000000013</v>
      </c>
      <c r="F168" s="105"/>
      <c r="G168" s="104">
        <f>SUM(G169:G201)</f>
        <v>0</v>
      </c>
      <c r="H168" s="104">
        <f t="shared" ref="H168" si="76">SUM(H169:H201)</f>
        <v>-5.2058</v>
      </c>
      <c r="I168" s="104">
        <f t="shared" ref="I168" si="77">SUM(I169:I201)</f>
        <v>0</v>
      </c>
      <c r="J168" s="104">
        <f t="shared" ref="J168:K168" si="78">SUM(J169:J201)</f>
        <v>-4.6558400000000004</v>
      </c>
      <c r="K168" s="104">
        <f t="shared" si="78"/>
        <v>0</v>
      </c>
      <c r="L168" s="104">
        <f t="shared" ref="L168" si="79">SUM(L169:L201)</f>
        <v>0</v>
      </c>
      <c r="M168" s="105"/>
      <c r="N168" s="104">
        <f t="shared" ref="N168:O168" si="80">SUM(N169:N201)</f>
        <v>0</v>
      </c>
      <c r="O168" s="104">
        <f t="shared" si="80"/>
        <v>0</v>
      </c>
      <c r="P168" s="104">
        <f t="shared" ref="P168" si="81">SUM(P169:P201)</f>
        <v>0</v>
      </c>
      <c r="Q168" s="104">
        <f t="shared" ref="Q168" si="82">SUM(Q169:Q201)</f>
        <v>0</v>
      </c>
      <c r="R168" s="104">
        <f t="shared" ref="R168:S168" si="83">SUM(R169:R201)</f>
        <v>0</v>
      </c>
      <c r="S168" s="104">
        <f t="shared" si="83"/>
        <v>0</v>
      </c>
      <c r="T168" s="105"/>
      <c r="U168" s="104">
        <f t="shared" ref="U168" si="84">SUM(U169:U201)</f>
        <v>0</v>
      </c>
      <c r="V168" s="104">
        <f t="shared" ref="V168:W168" si="85">SUM(V169:V201)</f>
        <v>0</v>
      </c>
      <c r="W168" s="104">
        <f t="shared" si="85"/>
        <v>0</v>
      </c>
      <c r="X168" s="104">
        <f t="shared" ref="X168" si="86">SUM(X169:X201)</f>
        <v>0</v>
      </c>
      <c r="Y168" s="104">
        <f t="shared" ref="Y168" si="87">SUM(Y169:Y201)</f>
        <v>0</v>
      </c>
      <c r="Z168" s="104">
        <f t="shared" ref="Z168" si="88">SUM(Z169:Z201)</f>
        <v>0</v>
      </c>
      <c r="AA168" s="105"/>
      <c r="AB168" s="104">
        <f t="shared" ref="AB168" si="89">SUM(AB169:AB201)</f>
        <v>0</v>
      </c>
      <c r="AC168" s="104">
        <f t="shared" ref="AC168" si="90">SUM(AC169:AC201)</f>
        <v>0</v>
      </c>
      <c r="AD168" s="104">
        <f t="shared" ref="AD168:AE168" si="91">SUM(AD169:AD201)</f>
        <v>0</v>
      </c>
      <c r="AE168" s="104">
        <f t="shared" si="91"/>
        <v>0</v>
      </c>
      <c r="AF168" s="104">
        <f t="shared" ref="AF168" si="92">SUM(AF169:AF201)</f>
        <v>0</v>
      </c>
      <c r="AG168" s="104">
        <f t="shared" ref="AG168" si="93">SUM(AG169:AG201)</f>
        <v>0</v>
      </c>
    </row>
    <row r="169" spans="2:33" hidden="1" outlineLevel="1" thickBot="1">
      <c r="B169" s="73">
        <v>13130001</v>
      </c>
      <c r="C169" s="73" t="s">
        <v>257</v>
      </c>
      <c r="D169" s="68">
        <f t="shared" ref="D169:D201" si="94">G169+I169+K169+N169+P169+R169+U169+W169+Y169+AB169+AD169+AF169</f>
        <v>0</v>
      </c>
      <c r="E169" s="68">
        <f t="shared" ref="E169:E201" si="95">H169+J169+L169+O169+Q169+S169+V169+X169+Z169+AC169+AE169+AG169</f>
        <v>0</v>
      </c>
      <c r="F169" s="69"/>
      <c r="G169" s="69">
        <f t="array" ref="G169">SUM(IF((Tabela_padrão__GM_CONTAS_PAGAR_ABERTOS[COD_CONTA]='Resumo Realizar'!$B169)*(Tabela_padrão__GM_CONTAS_PAGAR_ABERTOS[DATA_VCTO]&gt;='Resumo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69" s="69">
        <f t="array" ref="H169">SUM(IF((Tabela_padrão__GM_CONTAS_PAGAR_ABERTOS[COD_CONTA]='Resumo Realizar'!$B169)*(Tabela_padrão__GM_CONTAS_PAGAR_ABERTOS[DATA_VCTO]&gt;='Resumo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69" s="69">
        <f t="array" ref="I169">SUM(IF((Tabela_padrão__GM_CONTAS_PAGAR_ABERTOS[COD_CONTA]='Resumo Realizar'!$B169)*(Tabela_padrão__GM_CONTAS_PAGAR_ABERTOS[DATA_VCTO]&gt;='Resumo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69" s="69">
        <f t="array" ref="J169">SUM(IF((Tabela_padrão__GM_CONTAS_PAGAR_ABERTOS[COD_CONTA]='Resumo Realizar'!$B169)*(Tabela_padrão__GM_CONTAS_PAGAR_ABERTOS[DATA_VCTO]&gt;='Resumo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69" s="69">
        <f t="array" ref="K169">SUM(IF((Tabela_padrão__GM_CONTAS_PAGAR_ABERTOS[COD_CONTA]='Resumo Realizar'!$B169)*(Tabela_padrão__GM_CONTAS_PAGAR_ABERTOS[DATA_VCTO]&gt;='Resumo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69" s="69">
        <f t="array" ref="L169">SUM(IF((Tabela_padrão__GM_CONTAS_PAGAR_ABERTOS[COD_CONTA]='Resumo Realizar'!$B169)*(Tabela_padrão__GM_CONTAS_PAGAR_ABERTOS[DATA_VCTO]&gt;='Resumo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69" s="69"/>
      <c r="N169" s="69">
        <f t="array" ref="N169">SUM(IF((Tabela_padrão__GM_CONTAS_PAGAR_ABERTOS[COD_CONTA]='Resumo Realizar'!$B169)*(Tabela_padrão__GM_CONTAS_PAGAR_ABERTOS[DATA_VCTO]&gt;='Resumo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69" s="69">
        <f t="array" ref="O169">SUM(IF((Tabela_padrão__GM_CONTAS_PAGAR_ABERTOS[COD_CONTA]='Resumo Realizar'!$B169)*(Tabela_padrão__GM_CONTAS_PAGAR_ABERTOS[DATA_VCTO]&gt;='Resumo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69" s="69">
        <f t="array" ref="P169">SUM(IF((Tabela_padrão__GM_CONTAS_PAGAR_ABERTOS[COD_CONTA]='Resumo Realizar'!$B169)*(Tabela_padrão__GM_CONTAS_PAGAR_ABERTOS[DATA_VCTO]&gt;='Resumo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69" s="69">
        <f t="array" ref="Q169">SUM(IF((Tabela_padrão__GM_CONTAS_PAGAR_ABERTOS[COD_CONTA]='Resumo Realizar'!$B169)*(Tabela_padrão__GM_CONTAS_PAGAR_ABERTOS[DATA_VCTO]&gt;='Resumo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69" s="69">
        <f t="array" ref="R169">SUM(IF((Tabela_padrão__GM_CONTAS_PAGAR_ABERTOS[COD_CONTA]='Resumo Realizar'!$B169)*(Tabela_padrão__GM_CONTAS_PAGAR_ABERTOS[DATA_VCTO]&gt;='Resumo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69" s="69">
        <f t="array" ref="S169">SUM(IF((Tabela_padrão__GM_CONTAS_PAGAR_ABERTOS[COD_CONTA]='Resumo Realizar'!$B169)*(Tabela_padrão__GM_CONTAS_PAGAR_ABERTOS[DATA_VCTO]&gt;='Resumo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69" s="69"/>
      <c r="U169" s="69">
        <f t="array" ref="U169">SUM(IF((Tabela_padrão__GM_CONTAS_PAGAR_ABERTOS[COD_CONTA]='Resumo Realizar'!$B169)*(Tabela_padrão__GM_CONTAS_PAGAR_ABERTOS[DATA_VCTO]&gt;='Resumo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69" s="69">
        <f t="array" ref="V169">SUM(IF((Tabela_padrão__GM_CONTAS_PAGAR_ABERTOS[COD_CONTA]='Resumo Realizar'!$B169)*(Tabela_padrão__GM_CONTAS_PAGAR_ABERTOS[DATA_VCTO]&gt;='Resumo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69" s="69">
        <f t="array" ref="W169">SUM(IF((Tabela_padrão__GM_CONTAS_PAGAR_ABERTOS[COD_CONTA]='Resumo Realizar'!$B169)*(Tabela_padrão__GM_CONTAS_PAGAR_ABERTOS[DATA_VCTO]&gt;='Resumo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69" s="69">
        <f t="array" ref="X169">SUM(IF((Tabela_padrão__GM_CONTAS_PAGAR_ABERTOS[COD_CONTA]='Resumo Realizar'!$B169)*(Tabela_padrão__GM_CONTAS_PAGAR_ABERTOS[DATA_VCTO]&gt;='Resumo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69" s="69">
        <f t="array" ref="Y169">SUM(IF((Tabela_padrão__GM_CONTAS_PAGAR_ABERTOS[COD_CONTA]='Resumo Realizar'!$B169)*(Tabela_padrão__GM_CONTAS_PAGAR_ABERTOS[DATA_VCTO]&gt;='Resumo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69" s="69">
        <f t="array" ref="Z169">SUM(IF((Tabela_padrão__GM_CONTAS_PAGAR_ABERTOS[COD_CONTA]='Resumo Realizar'!$B169)*(Tabela_padrão__GM_CONTAS_PAGAR_ABERTOS[DATA_VCTO]&gt;='Resumo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69" s="69"/>
      <c r="AB169" s="69">
        <f t="array" ref="AB169">SUM(IF((Tabela_padrão__GM_CONTAS_PAGAR_ABERTOS[COD_CONTA]='Resumo Realizar'!$B169)*(Tabela_padrão__GM_CONTAS_PAGAR_ABERTOS[DATA_VCTO]&gt;='Resumo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69" s="69">
        <f t="array" ref="AC169">SUM(IF((Tabela_padrão__GM_CONTAS_PAGAR_ABERTOS[COD_CONTA]='Resumo Realizar'!$B169)*(Tabela_padrão__GM_CONTAS_PAGAR_ABERTOS[DATA_VCTO]&gt;='Resumo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69" s="69">
        <f t="array" ref="AD169">SUM(IF((Tabela_padrão__GM_CONTAS_PAGAR_ABERTOS[COD_CONTA]='Resumo Realizar'!$B169)*(Tabela_padrão__GM_CONTAS_PAGAR_ABERTOS[DATA_VCTO]&gt;='Resumo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69" s="69">
        <f t="array" ref="AE169">SUM(IF((Tabela_padrão__GM_CONTAS_PAGAR_ABERTOS[COD_CONTA]='Resumo Realizar'!$B169)*(Tabela_padrão__GM_CONTAS_PAGAR_ABERTOS[DATA_VCTO]&gt;='Resumo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69" s="69">
        <f t="array" ref="AF169">SUM(IF((Tabela_padrão__GM_CONTAS_PAGAR_ABERTOS[COD_CONTA]='Resumo Realizar'!$B169)*(Tabela_padrão__GM_CONTAS_PAGAR_ABERTOS[DATA_VCTO]&gt;='Resumo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69" s="69">
        <f t="array" ref="AG169">SUM(IF((Tabela_padrão__GM_CONTAS_PAGAR_ABERTOS[COD_CONTA]='Resumo Realizar'!$B169)*(Tabela_padrão__GM_CONTAS_PAGAR_ABERTOS[DATA_VCTO]&gt;='Resumo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0" spans="2:33" hidden="1" outlineLevel="1" thickBot="1">
      <c r="B170" s="73">
        <v>13130002</v>
      </c>
      <c r="C170" s="73" t="s">
        <v>258</v>
      </c>
      <c r="D170" s="68">
        <f t="shared" si="94"/>
        <v>0</v>
      </c>
      <c r="E170" s="68">
        <f t="shared" si="95"/>
        <v>0</v>
      </c>
      <c r="F170" s="69"/>
      <c r="G170" s="69">
        <f t="array" ref="G170">SUM(IF((Tabela_padrão__GM_CONTAS_PAGAR_ABERTOS[COD_CONTA]='Resumo Realizar'!$B170)*(Tabela_padrão__GM_CONTAS_PAGAR_ABERTOS[DATA_VCTO]&gt;='Resumo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0" s="69">
        <f t="array" ref="H170">SUM(IF((Tabela_padrão__GM_CONTAS_PAGAR_ABERTOS[COD_CONTA]='Resumo Realizar'!$B170)*(Tabela_padrão__GM_CONTAS_PAGAR_ABERTOS[DATA_VCTO]&gt;='Resumo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0" s="69">
        <f t="array" ref="I170">SUM(IF((Tabela_padrão__GM_CONTAS_PAGAR_ABERTOS[COD_CONTA]='Resumo Realizar'!$B170)*(Tabela_padrão__GM_CONTAS_PAGAR_ABERTOS[DATA_VCTO]&gt;='Resumo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0" s="69">
        <f t="array" ref="J170">SUM(IF((Tabela_padrão__GM_CONTAS_PAGAR_ABERTOS[COD_CONTA]='Resumo Realizar'!$B170)*(Tabela_padrão__GM_CONTAS_PAGAR_ABERTOS[DATA_VCTO]&gt;='Resumo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0" s="69">
        <f t="array" ref="K170">SUM(IF((Tabela_padrão__GM_CONTAS_PAGAR_ABERTOS[COD_CONTA]='Resumo Realizar'!$B170)*(Tabela_padrão__GM_CONTAS_PAGAR_ABERTOS[DATA_VCTO]&gt;='Resumo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0" s="69">
        <f t="array" ref="L170">SUM(IF((Tabela_padrão__GM_CONTAS_PAGAR_ABERTOS[COD_CONTA]='Resumo Realizar'!$B170)*(Tabela_padrão__GM_CONTAS_PAGAR_ABERTOS[DATA_VCTO]&gt;='Resumo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0" s="69"/>
      <c r="N170" s="69">
        <f t="array" ref="N170">SUM(IF((Tabela_padrão__GM_CONTAS_PAGAR_ABERTOS[COD_CONTA]='Resumo Realizar'!$B170)*(Tabela_padrão__GM_CONTAS_PAGAR_ABERTOS[DATA_VCTO]&gt;='Resumo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0" s="69">
        <f t="array" ref="O170">SUM(IF((Tabela_padrão__GM_CONTAS_PAGAR_ABERTOS[COD_CONTA]='Resumo Realizar'!$B170)*(Tabela_padrão__GM_CONTAS_PAGAR_ABERTOS[DATA_VCTO]&gt;='Resumo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0" s="69">
        <f t="array" ref="P170">SUM(IF((Tabela_padrão__GM_CONTAS_PAGAR_ABERTOS[COD_CONTA]='Resumo Realizar'!$B170)*(Tabela_padrão__GM_CONTAS_PAGAR_ABERTOS[DATA_VCTO]&gt;='Resumo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0" s="69">
        <f t="array" ref="Q170">SUM(IF((Tabela_padrão__GM_CONTAS_PAGAR_ABERTOS[COD_CONTA]='Resumo Realizar'!$B170)*(Tabela_padrão__GM_CONTAS_PAGAR_ABERTOS[DATA_VCTO]&gt;='Resumo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0" s="69">
        <f t="array" ref="R170">SUM(IF((Tabela_padrão__GM_CONTAS_PAGAR_ABERTOS[COD_CONTA]='Resumo Realizar'!$B170)*(Tabela_padrão__GM_CONTAS_PAGAR_ABERTOS[DATA_VCTO]&gt;='Resumo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0" s="69">
        <f t="array" ref="S170">SUM(IF((Tabela_padrão__GM_CONTAS_PAGAR_ABERTOS[COD_CONTA]='Resumo Realizar'!$B170)*(Tabela_padrão__GM_CONTAS_PAGAR_ABERTOS[DATA_VCTO]&gt;='Resumo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0" s="69"/>
      <c r="U170" s="69">
        <f t="array" ref="U170">SUM(IF((Tabela_padrão__GM_CONTAS_PAGAR_ABERTOS[COD_CONTA]='Resumo Realizar'!$B170)*(Tabela_padrão__GM_CONTAS_PAGAR_ABERTOS[DATA_VCTO]&gt;='Resumo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0" s="69">
        <f t="array" ref="V170">SUM(IF((Tabela_padrão__GM_CONTAS_PAGAR_ABERTOS[COD_CONTA]='Resumo Realizar'!$B170)*(Tabela_padrão__GM_CONTAS_PAGAR_ABERTOS[DATA_VCTO]&gt;='Resumo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0" s="69">
        <f t="array" ref="W170">SUM(IF((Tabela_padrão__GM_CONTAS_PAGAR_ABERTOS[COD_CONTA]='Resumo Realizar'!$B170)*(Tabela_padrão__GM_CONTAS_PAGAR_ABERTOS[DATA_VCTO]&gt;='Resumo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0" s="69">
        <f t="array" ref="X170">SUM(IF((Tabela_padrão__GM_CONTAS_PAGAR_ABERTOS[COD_CONTA]='Resumo Realizar'!$B170)*(Tabela_padrão__GM_CONTAS_PAGAR_ABERTOS[DATA_VCTO]&gt;='Resumo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0" s="69">
        <f t="array" ref="Y170">SUM(IF((Tabela_padrão__GM_CONTAS_PAGAR_ABERTOS[COD_CONTA]='Resumo Realizar'!$B170)*(Tabela_padrão__GM_CONTAS_PAGAR_ABERTOS[DATA_VCTO]&gt;='Resumo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0" s="69">
        <f t="array" ref="Z170">SUM(IF((Tabela_padrão__GM_CONTAS_PAGAR_ABERTOS[COD_CONTA]='Resumo Realizar'!$B170)*(Tabela_padrão__GM_CONTAS_PAGAR_ABERTOS[DATA_VCTO]&gt;='Resumo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0" s="69"/>
      <c r="AB170" s="69">
        <f t="array" ref="AB170">SUM(IF((Tabela_padrão__GM_CONTAS_PAGAR_ABERTOS[COD_CONTA]='Resumo Realizar'!$B170)*(Tabela_padrão__GM_CONTAS_PAGAR_ABERTOS[DATA_VCTO]&gt;='Resumo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0" s="69">
        <f t="array" ref="AC170">SUM(IF((Tabela_padrão__GM_CONTAS_PAGAR_ABERTOS[COD_CONTA]='Resumo Realizar'!$B170)*(Tabela_padrão__GM_CONTAS_PAGAR_ABERTOS[DATA_VCTO]&gt;='Resumo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0" s="69">
        <f t="array" ref="AD170">SUM(IF((Tabela_padrão__GM_CONTAS_PAGAR_ABERTOS[COD_CONTA]='Resumo Realizar'!$B170)*(Tabela_padrão__GM_CONTAS_PAGAR_ABERTOS[DATA_VCTO]&gt;='Resumo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0" s="69">
        <f t="array" ref="AE170">SUM(IF((Tabela_padrão__GM_CONTAS_PAGAR_ABERTOS[COD_CONTA]='Resumo Realizar'!$B170)*(Tabela_padrão__GM_CONTAS_PAGAR_ABERTOS[DATA_VCTO]&gt;='Resumo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0" s="69">
        <f t="array" ref="AF170">SUM(IF((Tabela_padrão__GM_CONTAS_PAGAR_ABERTOS[COD_CONTA]='Resumo Realizar'!$B170)*(Tabela_padrão__GM_CONTAS_PAGAR_ABERTOS[DATA_VCTO]&gt;='Resumo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0" s="69">
        <f t="array" ref="AG170">SUM(IF((Tabela_padrão__GM_CONTAS_PAGAR_ABERTOS[COD_CONTA]='Resumo Realizar'!$B170)*(Tabela_padrão__GM_CONTAS_PAGAR_ABERTOS[DATA_VCTO]&gt;='Resumo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1" spans="2:33" hidden="1" outlineLevel="1" thickBot="1">
      <c r="B171" s="73">
        <v>13130003</v>
      </c>
      <c r="C171" s="73" t="s">
        <v>259</v>
      </c>
      <c r="D171" s="68">
        <f t="shared" si="94"/>
        <v>0</v>
      </c>
      <c r="E171" s="68">
        <f t="shared" si="95"/>
        <v>0</v>
      </c>
      <c r="F171" s="69"/>
      <c r="G171" s="69">
        <f t="array" ref="G171">SUM(IF((Tabela_padrão__GM_CONTAS_PAGAR_ABERTOS[COD_CONTA]='Resumo Realizar'!$B171)*(Tabela_padrão__GM_CONTAS_PAGAR_ABERTOS[DATA_VCTO]&gt;='Resumo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1" s="69">
        <f t="array" ref="H171">SUM(IF((Tabela_padrão__GM_CONTAS_PAGAR_ABERTOS[COD_CONTA]='Resumo Realizar'!$B171)*(Tabela_padrão__GM_CONTAS_PAGAR_ABERTOS[DATA_VCTO]&gt;='Resumo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1" s="69">
        <f t="array" ref="I171">SUM(IF((Tabela_padrão__GM_CONTAS_PAGAR_ABERTOS[COD_CONTA]='Resumo Realizar'!$B171)*(Tabela_padrão__GM_CONTAS_PAGAR_ABERTOS[DATA_VCTO]&gt;='Resumo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1" s="69">
        <f t="array" ref="J171">SUM(IF((Tabela_padrão__GM_CONTAS_PAGAR_ABERTOS[COD_CONTA]='Resumo Realizar'!$B171)*(Tabela_padrão__GM_CONTAS_PAGAR_ABERTOS[DATA_VCTO]&gt;='Resumo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1" s="69">
        <f t="array" ref="K171">SUM(IF((Tabela_padrão__GM_CONTAS_PAGAR_ABERTOS[COD_CONTA]='Resumo Realizar'!$B171)*(Tabela_padrão__GM_CONTAS_PAGAR_ABERTOS[DATA_VCTO]&gt;='Resumo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1" s="69">
        <f t="array" ref="L171">SUM(IF((Tabela_padrão__GM_CONTAS_PAGAR_ABERTOS[COD_CONTA]='Resumo Realizar'!$B171)*(Tabela_padrão__GM_CONTAS_PAGAR_ABERTOS[DATA_VCTO]&gt;='Resumo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1" s="69"/>
      <c r="N171" s="69">
        <f t="array" ref="N171">SUM(IF((Tabela_padrão__GM_CONTAS_PAGAR_ABERTOS[COD_CONTA]='Resumo Realizar'!$B171)*(Tabela_padrão__GM_CONTAS_PAGAR_ABERTOS[DATA_VCTO]&gt;='Resumo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1" s="69">
        <f t="array" ref="O171">SUM(IF((Tabela_padrão__GM_CONTAS_PAGAR_ABERTOS[COD_CONTA]='Resumo Realizar'!$B171)*(Tabela_padrão__GM_CONTAS_PAGAR_ABERTOS[DATA_VCTO]&gt;='Resumo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1" s="69">
        <f t="array" ref="P171">SUM(IF((Tabela_padrão__GM_CONTAS_PAGAR_ABERTOS[COD_CONTA]='Resumo Realizar'!$B171)*(Tabela_padrão__GM_CONTAS_PAGAR_ABERTOS[DATA_VCTO]&gt;='Resumo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1" s="69">
        <f t="array" ref="Q171">SUM(IF((Tabela_padrão__GM_CONTAS_PAGAR_ABERTOS[COD_CONTA]='Resumo Realizar'!$B171)*(Tabela_padrão__GM_CONTAS_PAGAR_ABERTOS[DATA_VCTO]&gt;='Resumo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1" s="69">
        <f t="array" ref="R171">SUM(IF((Tabela_padrão__GM_CONTAS_PAGAR_ABERTOS[COD_CONTA]='Resumo Realizar'!$B171)*(Tabela_padrão__GM_CONTAS_PAGAR_ABERTOS[DATA_VCTO]&gt;='Resumo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1" s="69">
        <f t="array" ref="S171">SUM(IF((Tabela_padrão__GM_CONTAS_PAGAR_ABERTOS[COD_CONTA]='Resumo Realizar'!$B171)*(Tabela_padrão__GM_CONTAS_PAGAR_ABERTOS[DATA_VCTO]&gt;='Resumo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1" s="69"/>
      <c r="U171" s="69">
        <f t="array" ref="U171">SUM(IF((Tabela_padrão__GM_CONTAS_PAGAR_ABERTOS[COD_CONTA]='Resumo Realizar'!$B171)*(Tabela_padrão__GM_CONTAS_PAGAR_ABERTOS[DATA_VCTO]&gt;='Resumo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1" s="69">
        <f t="array" ref="V171">SUM(IF((Tabela_padrão__GM_CONTAS_PAGAR_ABERTOS[COD_CONTA]='Resumo Realizar'!$B171)*(Tabela_padrão__GM_CONTAS_PAGAR_ABERTOS[DATA_VCTO]&gt;='Resumo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1" s="69">
        <f t="array" ref="W171">SUM(IF((Tabela_padrão__GM_CONTAS_PAGAR_ABERTOS[COD_CONTA]='Resumo Realizar'!$B171)*(Tabela_padrão__GM_CONTAS_PAGAR_ABERTOS[DATA_VCTO]&gt;='Resumo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1" s="69">
        <f t="array" ref="X171">SUM(IF((Tabela_padrão__GM_CONTAS_PAGAR_ABERTOS[COD_CONTA]='Resumo Realizar'!$B171)*(Tabela_padrão__GM_CONTAS_PAGAR_ABERTOS[DATA_VCTO]&gt;='Resumo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1" s="69">
        <f t="array" ref="Y171">SUM(IF((Tabela_padrão__GM_CONTAS_PAGAR_ABERTOS[COD_CONTA]='Resumo Realizar'!$B171)*(Tabela_padrão__GM_CONTAS_PAGAR_ABERTOS[DATA_VCTO]&gt;='Resumo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1" s="69">
        <f t="array" ref="Z171">SUM(IF((Tabela_padrão__GM_CONTAS_PAGAR_ABERTOS[COD_CONTA]='Resumo Realizar'!$B171)*(Tabela_padrão__GM_CONTAS_PAGAR_ABERTOS[DATA_VCTO]&gt;='Resumo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1" s="69"/>
      <c r="AB171" s="69">
        <f t="array" ref="AB171">SUM(IF((Tabela_padrão__GM_CONTAS_PAGAR_ABERTOS[COD_CONTA]='Resumo Realizar'!$B171)*(Tabela_padrão__GM_CONTAS_PAGAR_ABERTOS[DATA_VCTO]&gt;='Resumo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1" s="69">
        <f t="array" ref="AC171">SUM(IF((Tabela_padrão__GM_CONTAS_PAGAR_ABERTOS[COD_CONTA]='Resumo Realizar'!$B171)*(Tabela_padrão__GM_CONTAS_PAGAR_ABERTOS[DATA_VCTO]&gt;='Resumo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1" s="69">
        <f t="array" ref="AD171">SUM(IF((Tabela_padrão__GM_CONTAS_PAGAR_ABERTOS[COD_CONTA]='Resumo Realizar'!$B171)*(Tabela_padrão__GM_CONTAS_PAGAR_ABERTOS[DATA_VCTO]&gt;='Resumo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1" s="69">
        <f t="array" ref="AE171">SUM(IF((Tabela_padrão__GM_CONTAS_PAGAR_ABERTOS[COD_CONTA]='Resumo Realizar'!$B171)*(Tabela_padrão__GM_CONTAS_PAGAR_ABERTOS[DATA_VCTO]&gt;='Resumo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1" s="69">
        <f t="array" ref="AF171">SUM(IF((Tabela_padrão__GM_CONTAS_PAGAR_ABERTOS[COD_CONTA]='Resumo Realizar'!$B171)*(Tabela_padrão__GM_CONTAS_PAGAR_ABERTOS[DATA_VCTO]&gt;='Resumo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1" s="69">
        <f t="array" ref="AG171">SUM(IF((Tabela_padrão__GM_CONTAS_PAGAR_ABERTOS[COD_CONTA]='Resumo Realizar'!$B171)*(Tabela_padrão__GM_CONTAS_PAGAR_ABERTOS[DATA_VCTO]&gt;='Resumo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2" spans="2:33" hidden="1" outlineLevel="1" thickBot="1">
      <c r="B172" s="73">
        <v>13130004</v>
      </c>
      <c r="C172" s="73" t="s">
        <v>260</v>
      </c>
      <c r="D172" s="68">
        <f t="shared" si="94"/>
        <v>0</v>
      </c>
      <c r="E172" s="68">
        <f t="shared" si="95"/>
        <v>0</v>
      </c>
      <c r="F172" s="69"/>
      <c r="G172" s="69">
        <f t="array" ref="G172">SUM(IF((Tabela_padrão__GM_CONTAS_PAGAR_ABERTOS[COD_CONTA]='Resumo Realizar'!$B172)*(Tabela_padrão__GM_CONTAS_PAGAR_ABERTOS[DATA_VCTO]&gt;='Resumo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2" s="69">
        <f t="array" ref="H172">SUM(IF((Tabela_padrão__GM_CONTAS_PAGAR_ABERTOS[COD_CONTA]='Resumo Realizar'!$B172)*(Tabela_padrão__GM_CONTAS_PAGAR_ABERTOS[DATA_VCTO]&gt;='Resumo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2" s="69">
        <f t="array" ref="I172">SUM(IF((Tabela_padrão__GM_CONTAS_PAGAR_ABERTOS[COD_CONTA]='Resumo Realizar'!$B172)*(Tabela_padrão__GM_CONTAS_PAGAR_ABERTOS[DATA_VCTO]&gt;='Resumo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2" s="69">
        <f t="array" ref="J172">SUM(IF((Tabela_padrão__GM_CONTAS_PAGAR_ABERTOS[COD_CONTA]='Resumo Realizar'!$B172)*(Tabela_padrão__GM_CONTAS_PAGAR_ABERTOS[DATA_VCTO]&gt;='Resumo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2" s="69">
        <f t="array" ref="K172">SUM(IF((Tabela_padrão__GM_CONTAS_PAGAR_ABERTOS[COD_CONTA]='Resumo Realizar'!$B172)*(Tabela_padrão__GM_CONTAS_PAGAR_ABERTOS[DATA_VCTO]&gt;='Resumo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2" s="69">
        <f t="array" ref="L172">SUM(IF((Tabela_padrão__GM_CONTAS_PAGAR_ABERTOS[COD_CONTA]='Resumo Realizar'!$B172)*(Tabela_padrão__GM_CONTAS_PAGAR_ABERTOS[DATA_VCTO]&gt;='Resumo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2" s="69"/>
      <c r="N172" s="69">
        <f t="array" ref="N172">SUM(IF((Tabela_padrão__GM_CONTAS_PAGAR_ABERTOS[COD_CONTA]='Resumo Realizar'!$B172)*(Tabela_padrão__GM_CONTAS_PAGAR_ABERTOS[DATA_VCTO]&gt;='Resumo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2" s="69">
        <f t="array" ref="O172">SUM(IF((Tabela_padrão__GM_CONTAS_PAGAR_ABERTOS[COD_CONTA]='Resumo Realizar'!$B172)*(Tabela_padrão__GM_CONTAS_PAGAR_ABERTOS[DATA_VCTO]&gt;='Resumo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2" s="69">
        <f t="array" ref="P172">SUM(IF((Tabela_padrão__GM_CONTAS_PAGAR_ABERTOS[COD_CONTA]='Resumo Realizar'!$B172)*(Tabela_padrão__GM_CONTAS_PAGAR_ABERTOS[DATA_VCTO]&gt;='Resumo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2" s="69">
        <f t="array" ref="Q172">SUM(IF((Tabela_padrão__GM_CONTAS_PAGAR_ABERTOS[COD_CONTA]='Resumo Realizar'!$B172)*(Tabela_padrão__GM_CONTAS_PAGAR_ABERTOS[DATA_VCTO]&gt;='Resumo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2" s="69">
        <f t="array" ref="R172">SUM(IF((Tabela_padrão__GM_CONTAS_PAGAR_ABERTOS[COD_CONTA]='Resumo Realizar'!$B172)*(Tabela_padrão__GM_CONTAS_PAGAR_ABERTOS[DATA_VCTO]&gt;='Resumo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2" s="69">
        <f t="array" ref="S172">SUM(IF((Tabela_padrão__GM_CONTAS_PAGAR_ABERTOS[COD_CONTA]='Resumo Realizar'!$B172)*(Tabela_padrão__GM_CONTAS_PAGAR_ABERTOS[DATA_VCTO]&gt;='Resumo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2" s="69"/>
      <c r="U172" s="69">
        <f t="array" ref="U172">SUM(IF((Tabela_padrão__GM_CONTAS_PAGAR_ABERTOS[COD_CONTA]='Resumo Realizar'!$B172)*(Tabela_padrão__GM_CONTAS_PAGAR_ABERTOS[DATA_VCTO]&gt;='Resumo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2" s="69">
        <f t="array" ref="V172">SUM(IF((Tabela_padrão__GM_CONTAS_PAGAR_ABERTOS[COD_CONTA]='Resumo Realizar'!$B172)*(Tabela_padrão__GM_CONTAS_PAGAR_ABERTOS[DATA_VCTO]&gt;='Resumo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2" s="69">
        <f t="array" ref="W172">SUM(IF((Tabela_padrão__GM_CONTAS_PAGAR_ABERTOS[COD_CONTA]='Resumo Realizar'!$B172)*(Tabela_padrão__GM_CONTAS_PAGAR_ABERTOS[DATA_VCTO]&gt;='Resumo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2" s="69">
        <f t="array" ref="X172">SUM(IF((Tabela_padrão__GM_CONTAS_PAGAR_ABERTOS[COD_CONTA]='Resumo Realizar'!$B172)*(Tabela_padrão__GM_CONTAS_PAGAR_ABERTOS[DATA_VCTO]&gt;='Resumo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2" s="69">
        <f t="array" ref="Y172">SUM(IF((Tabela_padrão__GM_CONTAS_PAGAR_ABERTOS[COD_CONTA]='Resumo Realizar'!$B172)*(Tabela_padrão__GM_CONTAS_PAGAR_ABERTOS[DATA_VCTO]&gt;='Resumo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2" s="69">
        <f t="array" ref="Z172">SUM(IF((Tabela_padrão__GM_CONTAS_PAGAR_ABERTOS[COD_CONTA]='Resumo Realizar'!$B172)*(Tabela_padrão__GM_CONTAS_PAGAR_ABERTOS[DATA_VCTO]&gt;='Resumo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2" s="69"/>
      <c r="AB172" s="69">
        <f t="array" ref="AB172">SUM(IF((Tabela_padrão__GM_CONTAS_PAGAR_ABERTOS[COD_CONTA]='Resumo Realizar'!$B172)*(Tabela_padrão__GM_CONTAS_PAGAR_ABERTOS[DATA_VCTO]&gt;='Resumo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2" s="69">
        <f t="array" ref="AC172">SUM(IF((Tabela_padrão__GM_CONTAS_PAGAR_ABERTOS[COD_CONTA]='Resumo Realizar'!$B172)*(Tabela_padrão__GM_CONTAS_PAGAR_ABERTOS[DATA_VCTO]&gt;='Resumo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2" s="69">
        <f t="array" ref="AD172">SUM(IF((Tabela_padrão__GM_CONTAS_PAGAR_ABERTOS[COD_CONTA]='Resumo Realizar'!$B172)*(Tabela_padrão__GM_CONTAS_PAGAR_ABERTOS[DATA_VCTO]&gt;='Resumo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2" s="69">
        <f t="array" ref="AE172">SUM(IF((Tabela_padrão__GM_CONTAS_PAGAR_ABERTOS[COD_CONTA]='Resumo Realizar'!$B172)*(Tabela_padrão__GM_CONTAS_PAGAR_ABERTOS[DATA_VCTO]&gt;='Resumo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2" s="69">
        <f t="array" ref="AF172">SUM(IF((Tabela_padrão__GM_CONTAS_PAGAR_ABERTOS[COD_CONTA]='Resumo Realizar'!$B172)*(Tabela_padrão__GM_CONTAS_PAGAR_ABERTOS[DATA_VCTO]&gt;='Resumo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2" s="69">
        <f t="array" ref="AG172">SUM(IF((Tabela_padrão__GM_CONTAS_PAGAR_ABERTOS[COD_CONTA]='Resumo Realizar'!$B172)*(Tabela_padrão__GM_CONTAS_PAGAR_ABERTOS[DATA_VCTO]&gt;='Resumo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3" spans="2:33" hidden="1" outlineLevel="1" thickBot="1">
      <c r="B173" s="73">
        <v>13130005</v>
      </c>
      <c r="C173" s="73" t="s">
        <v>261</v>
      </c>
      <c r="D173" s="68">
        <f t="shared" si="94"/>
        <v>0</v>
      </c>
      <c r="E173" s="68">
        <f t="shared" si="95"/>
        <v>0</v>
      </c>
      <c r="F173" s="69"/>
      <c r="G173" s="69">
        <f t="array" ref="G173">SUM(IF((Tabela_padrão__GM_CONTAS_PAGAR_ABERTOS[COD_CONTA]='Resumo Realizar'!$B173)*(Tabela_padrão__GM_CONTAS_PAGAR_ABERTOS[DATA_VCTO]&gt;='Resumo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3" s="69">
        <f t="array" ref="H173">SUM(IF((Tabela_padrão__GM_CONTAS_PAGAR_ABERTOS[COD_CONTA]='Resumo Realizar'!$B173)*(Tabela_padrão__GM_CONTAS_PAGAR_ABERTOS[DATA_VCTO]&gt;='Resumo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3" s="69">
        <f t="array" ref="I173">SUM(IF((Tabela_padrão__GM_CONTAS_PAGAR_ABERTOS[COD_CONTA]='Resumo Realizar'!$B173)*(Tabela_padrão__GM_CONTAS_PAGAR_ABERTOS[DATA_VCTO]&gt;='Resumo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3" s="69">
        <f t="array" ref="J173">SUM(IF((Tabela_padrão__GM_CONTAS_PAGAR_ABERTOS[COD_CONTA]='Resumo Realizar'!$B173)*(Tabela_padrão__GM_CONTAS_PAGAR_ABERTOS[DATA_VCTO]&gt;='Resumo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3" s="69">
        <f t="array" ref="K173">SUM(IF((Tabela_padrão__GM_CONTAS_PAGAR_ABERTOS[COD_CONTA]='Resumo Realizar'!$B173)*(Tabela_padrão__GM_CONTAS_PAGAR_ABERTOS[DATA_VCTO]&gt;='Resumo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3" s="69">
        <f t="array" ref="L173">SUM(IF((Tabela_padrão__GM_CONTAS_PAGAR_ABERTOS[COD_CONTA]='Resumo Realizar'!$B173)*(Tabela_padrão__GM_CONTAS_PAGAR_ABERTOS[DATA_VCTO]&gt;='Resumo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3" s="69"/>
      <c r="N173" s="69">
        <f t="array" ref="N173">SUM(IF((Tabela_padrão__GM_CONTAS_PAGAR_ABERTOS[COD_CONTA]='Resumo Realizar'!$B173)*(Tabela_padrão__GM_CONTAS_PAGAR_ABERTOS[DATA_VCTO]&gt;='Resumo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3" s="69">
        <f t="array" ref="O173">SUM(IF((Tabela_padrão__GM_CONTAS_PAGAR_ABERTOS[COD_CONTA]='Resumo Realizar'!$B173)*(Tabela_padrão__GM_CONTAS_PAGAR_ABERTOS[DATA_VCTO]&gt;='Resumo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3" s="69">
        <f t="array" ref="P173">SUM(IF((Tabela_padrão__GM_CONTAS_PAGAR_ABERTOS[COD_CONTA]='Resumo Realizar'!$B173)*(Tabela_padrão__GM_CONTAS_PAGAR_ABERTOS[DATA_VCTO]&gt;='Resumo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3" s="69">
        <f t="array" ref="Q173">SUM(IF((Tabela_padrão__GM_CONTAS_PAGAR_ABERTOS[COD_CONTA]='Resumo Realizar'!$B173)*(Tabela_padrão__GM_CONTAS_PAGAR_ABERTOS[DATA_VCTO]&gt;='Resumo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3" s="69">
        <f t="array" ref="R173">SUM(IF((Tabela_padrão__GM_CONTAS_PAGAR_ABERTOS[COD_CONTA]='Resumo Realizar'!$B173)*(Tabela_padrão__GM_CONTAS_PAGAR_ABERTOS[DATA_VCTO]&gt;='Resumo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3" s="69">
        <f t="array" ref="S173">SUM(IF((Tabela_padrão__GM_CONTAS_PAGAR_ABERTOS[COD_CONTA]='Resumo Realizar'!$B173)*(Tabela_padrão__GM_CONTAS_PAGAR_ABERTOS[DATA_VCTO]&gt;='Resumo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3" s="69"/>
      <c r="U173" s="69">
        <f t="array" ref="U173">SUM(IF((Tabela_padrão__GM_CONTAS_PAGAR_ABERTOS[COD_CONTA]='Resumo Realizar'!$B173)*(Tabela_padrão__GM_CONTAS_PAGAR_ABERTOS[DATA_VCTO]&gt;='Resumo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3" s="69">
        <f t="array" ref="V173">SUM(IF((Tabela_padrão__GM_CONTAS_PAGAR_ABERTOS[COD_CONTA]='Resumo Realizar'!$B173)*(Tabela_padrão__GM_CONTAS_PAGAR_ABERTOS[DATA_VCTO]&gt;='Resumo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3" s="69">
        <f t="array" ref="W173">SUM(IF((Tabela_padrão__GM_CONTAS_PAGAR_ABERTOS[COD_CONTA]='Resumo Realizar'!$B173)*(Tabela_padrão__GM_CONTAS_PAGAR_ABERTOS[DATA_VCTO]&gt;='Resumo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3" s="69">
        <f t="array" ref="X173">SUM(IF((Tabela_padrão__GM_CONTAS_PAGAR_ABERTOS[COD_CONTA]='Resumo Realizar'!$B173)*(Tabela_padrão__GM_CONTAS_PAGAR_ABERTOS[DATA_VCTO]&gt;='Resumo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3" s="69">
        <f t="array" ref="Y173">SUM(IF((Tabela_padrão__GM_CONTAS_PAGAR_ABERTOS[COD_CONTA]='Resumo Realizar'!$B173)*(Tabela_padrão__GM_CONTAS_PAGAR_ABERTOS[DATA_VCTO]&gt;='Resumo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3" s="69">
        <f t="array" ref="Z173">SUM(IF((Tabela_padrão__GM_CONTAS_PAGAR_ABERTOS[COD_CONTA]='Resumo Realizar'!$B173)*(Tabela_padrão__GM_CONTAS_PAGAR_ABERTOS[DATA_VCTO]&gt;='Resumo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3" s="69"/>
      <c r="AB173" s="69">
        <f t="array" ref="AB173">SUM(IF((Tabela_padrão__GM_CONTAS_PAGAR_ABERTOS[COD_CONTA]='Resumo Realizar'!$B173)*(Tabela_padrão__GM_CONTAS_PAGAR_ABERTOS[DATA_VCTO]&gt;='Resumo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3" s="69">
        <f t="array" ref="AC173">SUM(IF((Tabela_padrão__GM_CONTAS_PAGAR_ABERTOS[COD_CONTA]='Resumo Realizar'!$B173)*(Tabela_padrão__GM_CONTAS_PAGAR_ABERTOS[DATA_VCTO]&gt;='Resumo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3" s="69">
        <f t="array" ref="AD173">SUM(IF((Tabela_padrão__GM_CONTAS_PAGAR_ABERTOS[COD_CONTA]='Resumo Realizar'!$B173)*(Tabela_padrão__GM_CONTAS_PAGAR_ABERTOS[DATA_VCTO]&gt;='Resumo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3" s="69">
        <f t="array" ref="AE173">SUM(IF((Tabela_padrão__GM_CONTAS_PAGAR_ABERTOS[COD_CONTA]='Resumo Realizar'!$B173)*(Tabela_padrão__GM_CONTAS_PAGAR_ABERTOS[DATA_VCTO]&gt;='Resumo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3" s="69">
        <f t="array" ref="AF173">SUM(IF((Tabela_padrão__GM_CONTAS_PAGAR_ABERTOS[COD_CONTA]='Resumo Realizar'!$B173)*(Tabela_padrão__GM_CONTAS_PAGAR_ABERTOS[DATA_VCTO]&gt;='Resumo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3" s="69">
        <f t="array" ref="AG173">SUM(IF((Tabela_padrão__GM_CONTAS_PAGAR_ABERTOS[COD_CONTA]='Resumo Realizar'!$B173)*(Tabela_padrão__GM_CONTAS_PAGAR_ABERTOS[DATA_VCTO]&gt;='Resumo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4" spans="2:33" hidden="1" outlineLevel="1" thickBot="1">
      <c r="B174" s="73">
        <v>13130006</v>
      </c>
      <c r="C174" s="73" t="s">
        <v>262</v>
      </c>
      <c r="D174" s="68">
        <f t="shared" si="94"/>
        <v>0</v>
      </c>
      <c r="E174" s="68">
        <f t="shared" si="95"/>
        <v>0</v>
      </c>
      <c r="F174" s="69"/>
      <c r="G174" s="69">
        <f t="array" ref="G174">SUM(IF((Tabela_padrão__GM_CONTAS_PAGAR_ABERTOS[COD_CONTA]='Resumo Realizar'!$B174)*(Tabela_padrão__GM_CONTAS_PAGAR_ABERTOS[DATA_VCTO]&gt;='Resumo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4" s="69">
        <f t="array" ref="H174">SUM(IF((Tabela_padrão__GM_CONTAS_PAGAR_ABERTOS[COD_CONTA]='Resumo Realizar'!$B174)*(Tabela_padrão__GM_CONTAS_PAGAR_ABERTOS[DATA_VCTO]&gt;='Resumo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4" s="69">
        <f t="array" ref="I174">SUM(IF((Tabela_padrão__GM_CONTAS_PAGAR_ABERTOS[COD_CONTA]='Resumo Realizar'!$B174)*(Tabela_padrão__GM_CONTAS_PAGAR_ABERTOS[DATA_VCTO]&gt;='Resumo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4" s="69">
        <f t="array" ref="J174">SUM(IF((Tabela_padrão__GM_CONTAS_PAGAR_ABERTOS[COD_CONTA]='Resumo Realizar'!$B174)*(Tabela_padrão__GM_CONTAS_PAGAR_ABERTOS[DATA_VCTO]&gt;='Resumo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4" s="69">
        <f t="array" ref="K174">SUM(IF((Tabela_padrão__GM_CONTAS_PAGAR_ABERTOS[COD_CONTA]='Resumo Realizar'!$B174)*(Tabela_padrão__GM_CONTAS_PAGAR_ABERTOS[DATA_VCTO]&gt;='Resumo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4" s="69">
        <f t="array" ref="L174">SUM(IF((Tabela_padrão__GM_CONTAS_PAGAR_ABERTOS[COD_CONTA]='Resumo Realizar'!$B174)*(Tabela_padrão__GM_CONTAS_PAGAR_ABERTOS[DATA_VCTO]&gt;='Resumo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4" s="69"/>
      <c r="N174" s="69">
        <f t="array" ref="N174">SUM(IF((Tabela_padrão__GM_CONTAS_PAGAR_ABERTOS[COD_CONTA]='Resumo Realizar'!$B174)*(Tabela_padrão__GM_CONTAS_PAGAR_ABERTOS[DATA_VCTO]&gt;='Resumo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4" s="69">
        <f t="array" ref="O174">SUM(IF((Tabela_padrão__GM_CONTAS_PAGAR_ABERTOS[COD_CONTA]='Resumo Realizar'!$B174)*(Tabela_padrão__GM_CONTAS_PAGAR_ABERTOS[DATA_VCTO]&gt;='Resumo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4" s="69">
        <f t="array" ref="P174">SUM(IF((Tabela_padrão__GM_CONTAS_PAGAR_ABERTOS[COD_CONTA]='Resumo Realizar'!$B174)*(Tabela_padrão__GM_CONTAS_PAGAR_ABERTOS[DATA_VCTO]&gt;='Resumo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4" s="69">
        <f t="array" ref="Q174">SUM(IF((Tabela_padrão__GM_CONTAS_PAGAR_ABERTOS[COD_CONTA]='Resumo Realizar'!$B174)*(Tabela_padrão__GM_CONTAS_PAGAR_ABERTOS[DATA_VCTO]&gt;='Resumo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4" s="69">
        <f t="array" ref="R174">SUM(IF((Tabela_padrão__GM_CONTAS_PAGAR_ABERTOS[COD_CONTA]='Resumo Realizar'!$B174)*(Tabela_padrão__GM_CONTAS_PAGAR_ABERTOS[DATA_VCTO]&gt;='Resumo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4" s="69">
        <f t="array" ref="S174">SUM(IF((Tabela_padrão__GM_CONTAS_PAGAR_ABERTOS[COD_CONTA]='Resumo Realizar'!$B174)*(Tabela_padrão__GM_CONTAS_PAGAR_ABERTOS[DATA_VCTO]&gt;='Resumo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4" s="69"/>
      <c r="U174" s="69">
        <f t="array" ref="U174">SUM(IF((Tabela_padrão__GM_CONTAS_PAGAR_ABERTOS[COD_CONTA]='Resumo Realizar'!$B174)*(Tabela_padrão__GM_CONTAS_PAGAR_ABERTOS[DATA_VCTO]&gt;='Resumo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4" s="69">
        <f t="array" ref="V174">SUM(IF((Tabela_padrão__GM_CONTAS_PAGAR_ABERTOS[COD_CONTA]='Resumo Realizar'!$B174)*(Tabela_padrão__GM_CONTAS_PAGAR_ABERTOS[DATA_VCTO]&gt;='Resumo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4" s="69">
        <f t="array" ref="W174">SUM(IF((Tabela_padrão__GM_CONTAS_PAGAR_ABERTOS[COD_CONTA]='Resumo Realizar'!$B174)*(Tabela_padrão__GM_CONTAS_PAGAR_ABERTOS[DATA_VCTO]&gt;='Resumo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4" s="69">
        <f t="array" ref="X174">SUM(IF((Tabela_padrão__GM_CONTAS_PAGAR_ABERTOS[COD_CONTA]='Resumo Realizar'!$B174)*(Tabela_padrão__GM_CONTAS_PAGAR_ABERTOS[DATA_VCTO]&gt;='Resumo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4" s="69">
        <f t="array" ref="Y174">SUM(IF((Tabela_padrão__GM_CONTAS_PAGAR_ABERTOS[COD_CONTA]='Resumo Realizar'!$B174)*(Tabela_padrão__GM_CONTAS_PAGAR_ABERTOS[DATA_VCTO]&gt;='Resumo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4" s="69">
        <f t="array" ref="Z174">SUM(IF((Tabela_padrão__GM_CONTAS_PAGAR_ABERTOS[COD_CONTA]='Resumo Realizar'!$B174)*(Tabela_padrão__GM_CONTAS_PAGAR_ABERTOS[DATA_VCTO]&gt;='Resumo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4" s="69"/>
      <c r="AB174" s="69">
        <f t="array" ref="AB174">SUM(IF((Tabela_padrão__GM_CONTAS_PAGAR_ABERTOS[COD_CONTA]='Resumo Realizar'!$B174)*(Tabela_padrão__GM_CONTAS_PAGAR_ABERTOS[DATA_VCTO]&gt;='Resumo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4" s="69">
        <f t="array" ref="AC174">SUM(IF((Tabela_padrão__GM_CONTAS_PAGAR_ABERTOS[COD_CONTA]='Resumo Realizar'!$B174)*(Tabela_padrão__GM_CONTAS_PAGAR_ABERTOS[DATA_VCTO]&gt;='Resumo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4" s="69">
        <f t="array" ref="AD174">SUM(IF((Tabela_padrão__GM_CONTAS_PAGAR_ABERTOS[COD_CONTA]='Resumo Realizar'!$B174)*(Tabela_padrão__GM_CONTAS_PAGAR_ABERTOS[DATA_VCTO]&gt;='Resumo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4" s="69">
        <f t="array" ref="AE174">SUM(IF((Tabela_padrão__GM_CONTAS_PAGAR_ABERTOS[COD_CONTA]='Resumo Realizar'!$B174)*(Tabela_padrão__GM_CONTAS_PAGAR_ABERTOS[DATA_VCTO]&gt;='Resumo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4" s="69">
        <f t="array" ref="AF174">SUM(IF((Tabela_padrão__GM_CONTAS_PAGAR_ABERTOS[COD_CONTA]='Resumo Realizar'!$B174)*(Tabela_padrão__GM_CONTAS_PAGAR_ABERTOS[DATA_VCTO]&gt;='Resumo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4" s="69">
        <f t="array" ref="AG174">SUM(IF((Tabela_padrão__GM_CONTAS_PAGAR_ABERTOS[COD_CONTA]='Resumo Realizar'!$B174)*(Tabela_padrão__GM_CONTAS_PAGAR_ABERTOS[DATA_VCTO]&gt;='Resumo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5" spans="2:33" hidden="1" outlineLevel="1" thickBot="1">
      <c r="B175" s="73">
        <v>13130007</v>
      </c>
      <c r="C175" s="73" t="s">
        <v>263</v>
      </c>
      <c r="D175" s="68">
        <f t="shared" si="94"/>
        <v>0</v>
      </c>
      <c r="E175" s="68">
        <f t="shared" si="95"/>
        <v>-0.55000000000000004</v>
      </c>
      <c r="F175" s="69"/>
      <c r="G175" s="69">
        <f t="array" ref="G175">SUM(IF((Tabela_padrão__GM_CONTAS_PAGAR_ABERTOS[COD_CONTA]='Resumo Realizar'!$B175)*(Tabela_padrão__GM_CONTAS_PAGAR_ABERTOS[DATA_VCTO]&gt;='Resumo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5" s="69">
        <f t="array" ref="H175">SUM(IF((Tabela_padrão__GM_CONTAS_PAGAR_ABERTOS[COD_CONTA]='Resumo Realizar'!$B175)*(Tabela_padrão__GM_CONTAS_PAGAR_ABERTOS[DATA_VCTO]&gt;='Resumo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-0.55000000000000004</v>
      </c>
      <c r="I175" s="69">
        <f t="array" ref="I175">SUM(IF((Tabela_padrão__GM_CONTAS_PAGAR_ABERTOS[COD_CONTA]='Resumo Realizar'!$B175)*(Tabela_padrão__GM_CONTAS_PAGAR_ABERTOS[DATA_VCTO]&gt;='Resumo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5" s="69">
        <f t="array" ref="J175">SUM(IF((Tabela_padrão__GM_CONTAS_PAGAR_ABERTOS[COD_CONTA]='Resumo Realizar'!$B175)*(Tabela_padrão__GM_CONTAS_PAGAR_ABERTOS[DATA_VCTO]&gt;='Resumo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5" s="69">
        <f t="array" ref="K175">SUM(IF((Tabela_padrão__GM_CONTAS_PAGAR_ABERTOS[COD_CONTA]='Resumo Realizar'!$B175)*(Tabela_padrão__GM_CONTAS_PAGAR_ABERTOS[DATA_VCTO]&gt;='Resumo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5" s="69">
        <f t="array" ref="L175">SUM(IF((Tabela_padrão__GM_CONTAS_PAGAR_ABERTOS[COD_CONTA]='Resumo Realizar'!$B175)*(Tabela_padrão__GM_CONTAS_PAGAR_ABERTOS[DATA_VCTO]&gt;='Resumo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5" s="69"/>
      <c r="N175" s="69">
        <f t="array" ref="N175">SUM(IF((Tabela_padrão__GM_CONTAS_PAGAR_ABERTOS[COD_CONTA]='Resumo Realizar'!$B175)*(Tabela_padrão__GM_CONTAS_PAGAR_ABERTOS[DATA_VCTO]&gt;='Resumo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5" s="69">
        <f t="array" ref="O175">SUM(IF((Tabela_padrão__GM_CONTAS_PAGAR_ABERTOS[COD_CONTA]='Resumo Realizar'!$B175)*(Tabela_padrão__GM_CONTAS_PAGAR_ABERTOS[DATA_VCTO]&gt;='Resumo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5" s="69">
        <f t="array" ref="P175">SUM(IF((Tabela_padrão__GM_CONTAS_PAGAR_ABERTOS[COD_CONTA]='Resumo Realizar'!$B175)*(Tabela_padrão__GM_CONTAS_PAGAR_ABERTOS[DATA_VCTO]&gt;='Resumo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5" s="69">
        <f t="array" ref="Q175">SUM(IF((Tabela_padrão__GM_CONTAS_PAGAR_ABERTOS[COD_CONTA]='Resumo Realizar'!$B175)*(Tabela_padrão__GM_CONTAS_PAGAR_ABERTOS[DATA_VCTO]&gt;='Resumo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5" s="69">
        <f t="array" ref="R175">SUM(IF((Tabela_padrão__GM_CONTAS_PAGAR_ABERTOS[COD_CONTA]='Resumo Realizar'!$B175)*(Tabela_padrão__GM_CONTAS_PAGAR_ABERTOS[DATA_VCTO]&gt;='Resumo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5" s="69">
        <f t="array" ref="S175">SUM(IF((Tabela_padrão__GM_CONTAS_PAGAR_ABERTOS[COD_CONTA]='Resumo Realizar'!$B175)*(Tabela_padrão__GM_CONTAS_PAGAR_ABERTOS[DATA_VCTO]&gt;='Resumo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5" s="69"/>
      <c r="U175" s="69">
        <f t="array" ref="U175">SUM(IF((Tabela_padrão__GM_CONTAS_PAGAR_ABERTOS[COD_CONTA]='Resumo Realizar'!$B175)*(Tabela_padrão__GM_CONTAS_PAGAR_ABERTOS[DATA_VCTO]&gt;='Resumo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5" s="69">
        <f t="array" ref="V175">SUM(IF((Tabela_padrão__GM_CONTAS_PAGAR_ABERTOS[COD_CONTA]='Resumo Realizar'!$B175)*(Tabela_padrão__GM_CONTAS_PAGAR_ABERTOS[DATA_VCTO]&gt;='Resumo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5" s="69">
        <f t="array" ref="W175">SUM(IF((Tabela_padrão__GM_CONTAS_PAGAR_ABERTOS[COD_CONTA]='Resumo Realizar'!$B175)*(Tabela_padrão__GM_CONTAS_PAGAR_ABERTOS[DATA_VCTO]&gt;='Resumo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5" s="69">
        <f t="array" ref="X175">SUM(IF((Tabela_padrão__GM_CONTAS_PAGAR_ABERTOS[COD_CONTA]='Resumo Realizar'!$B175)*(Tabela_padrão__GM_CONTAS_PAGAR_ABERTOS[DATA_VCTO]&gt;='Resumo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5" s="69">
        <f t="array" ref="Y175">SUM(IF((Tabela_padrão__GM_CONTAS_PAGAR_ABERTOS[COD_CONTA]='Resumo Realizar'!$B175)*(Tabela_padrão__GM_CONTAS_PAGAR_ABERTOS[DATA_VCTO]&gt;='Resumo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5" s="69">
        <f t="array" ref="Z175">SUM(IF((Tabela_padrão__GM_CONTAS_PAGAR_ABERTOS[COD_CONTA]='Resumo Realizar'!$B175)*(Tabela_padrão__GM_CONTAS_PAGAR_ABERTOS[DATA_VCTO]&gt;='Resumo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5" s="69"/>
      <c r="AB175" s="69">
        <f t="array" ref="AB175">SUM(IF((Tabela_padrão__GM_CONTAS_PAGAR_ABERTOS[COD_CONTA]='Resumo Realizar'!$B175)*(Tabela_padrão__GM_CONTAS_PAGAR_ABERTOS[DATA_VCTO]&gt;='Resumo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5" s="69">
        <f t="array" ref="AC175">SUM(IF((Tabela_padrão__GM_CONTAS_PAGAR_ABERTOS[COD_CONTA]='Resumo Realizar'!$B175)*(Tabela_padrão__GM_CONTAS_PAGAR_ABERTOS[DATA_VCTO]&gt;='Resumo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5" s="69">
        <f t="array" ref="AD175">SUM(IF((Tabela_padrão__GM_CONTAS_PAGAR_ABERTOS[COD_CONTA]='Resumo Realizar'!$B175)*(Tabela_padrão__GM_CONTAS_PAGAR_ABERTOS[DATA_VCTO]&gt;='Resumo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5" s="69">
        <f t="array" ref="AE175">SUM(IF((Tabela_padrão__GM_CONTAS_PAGAR_ABERTOS[COD_CONTA]='Resumo Realizar'!$B175)*(Tabela_padrão__GM_CONTAS_PAGAR_ABERTOS[DATA_VCTO]&gt;='Resumo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5" s="69">
        <f t="array" ref="AF175">SUM(IF((Tabela_padrão__GM_CONTAS_PAGAR_ABERTOS[COD_CONTA]='Resumo Realizar'!$B175)*(Tabela_padrão__GM_CONTAS_PAGAR_ABERTOS[DATA_VCTO]&gt;='Resumo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5" s="69">
        <f t="array" ref="AG175">SUM(IF((Tabela_padrão__GM_CONTAS_PAGAR_ABERTOS[COD_CONTA]='Resumo Realizar'!$B175)*(Tabela_padrão__GM_CONTAS_PAGAR_ABERTOS[DATA_VCTO]&gt;='Resumo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6" spans="2:33" hidden="1" outlineLevel="1" thickBot="1">
      <c r="B176" s="73">
        <v>13130008</v>
      </c>
      <c r="C176" s="73" t="s">
        <v>264</v>
      </c>
      <c r="D176" s="68">
        <f t="shared" si="94"/>
        <v>0</v>
      </c>
      <c r="E176" s="68">
        <f t="shared" si="95"/>
        <v>0</v>
      </c>
      <c r="F176" s="69"/>
      <c r="G176" s="69">
        <f t="array" ref="G176">SUM(IF((Tabela_padrão__GM_CONTAS_PAGAR_ABERTOS[COD_CONTA]='Resumo Realizar'!$B176)*(Tabela_padrão__GM_CONTAS_PAGAR_ABERTOS[DATA_VCTO]&gt;='Resumo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6" s="69">
        <f t="array" ref="H176">SUM(IF((Tabela_padrão__GM_CONTAS_PAGAR_ABERTOS[COD_CONTA]='Resumo Realizar'!$B176)*(Tabela_padrão__GM_CONTAS_PAGAR_ABERTOS[DATA_VCTO]&gt;='Resumo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6" s="69">
        <f t="array" ref="I176">SUM(IF((Tabela_padrão__GM_CONTAS_PAGAR_ABERTOS[COD_CONTA]='Resumo Realizar'!$B176)*(Tabela_padrão__GM_CONTAS_PAGAR_ABERTOS[DATA_VCTO]&gt;='Resumo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6" s="69">
        <f t="array" ref="J176">SUM(IF((Tabela_padrão__GM_CONTAS_PAGAR_ABERTOS[COD_CONTA]='Resumo Realizar'!$B176)*(Tabela_padrão__GM_CONTAS_PAGAR_ABERTOS[DATA_VCTO]&gt;='Resumo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6" s="69">
        <f t="array" ref="K176">SUM(IF((Tabela_padrão__GM_CONTAS_PAGAR_ABERTOS[COD_CONTA]='Resumo Realizar'!$B176)*(Tabela_padrão__GM_CONTAS_PAGAR_ABERTOS[DATA_VCTO]&gt;='Resumo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6" s="69">
        <f t="array" ref="L176">SUM(IF((Tabela_padrão__GM_CONTAS_PAGAR_ABERTOS[COD_CONTA]='Resumo Realizar'!$B176)*(Tabela_padrão__GM_CONTAS_PAGAR_ABERTOS[DATA_VCTO]&gt;='Resumo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6" s="69"/>
      <c r="N176" s="69">
        <f t="array" ref="N176">SUM(IF((Tabela_padrão__GM_CONTAS_PAGAR_ABERTOS[COD_CONTA]='Resumo Realizar'!$B176)*(Tabela_padrão__GM_CONTAS_PAGAR_ABERTOS[DATA_VCTO]&gt;='Resumo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6" s="69">
        <f t="array" ref="O176">SUM(IF((Tabela_padrão__GM_CONTAS_PAGAR_ABERTOS[COD_CONTA]='Resumo Realizar'!$B176)*(Tabela_padrão__GM_CONTAS_PAGAR_ABERTOS[DATA_VCTO]&gt;='Resumo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6" s="69">
        <f t="array" ref="P176">SUM(IF((Tabela_padrão__GM_CONTAS_PAGAR_ABERTOS[COD_CONTA]='Resumo Realizar'!$B176)*(Tabela_padrão__GM_CONTAS_PAGAR_ABERTOS[DATA_VCTO]&gt;='Resumo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6" s="69">
        <f t="array" ref="Q176">SUM(IF((Tabela_padrão__GM_CONTAS_PAGAR_ABERTOS[COD_CONTA]='Resumo Realizar'!$B176)*(Tabela_padrão__GM_CONTAS_PAGAR_ABERTOS[DATA_VCTO]&gt;='Resumo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6" s="69">
        <f t="array" ref="R176">SUM(IF((Tabela_padrão__GM_CONTAS_PAGAR_ABERTOS[COD_CONTA]='Resumo Realizar'!$B176)*(Tabela_padrão__GM_CONTAS_PAGAR_ABERTOS[DATA_VCTO]&gt;='Resumo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6" s="69">
        <f t="array" ref="S176">SUM(IF((Tabela_padrão__GM_CONTAS_PAGAR_ABERTOS[COD_CONTA]='Resumo Realizar'!$B176)*(Tabela_padrão__GM_CONTAS_PAGAR_ABERTOS[DATA_VCTO]&gt;='Resumo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6" s="69"/>
      <c r="U176" s="69">
        <f t="array" ref="U176">SUM(IF((Tabela_padrão__GM_CONTAS_PAGAR_ABERTOS[COD_CONTA]='Resumo Realizar'!$B176)*(Tabela_padrão__GM_CONTAS_PAGAR_ABERTOS[DATA_VCTO]&gt;='Resumo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6" s="69">
        <f t="array" ref="V176">SUM(IF((Tabela_padrão__GM_CONTAS_PAGAR_ABERTOS[COD_CONTA]='Resumo Realizar'!$B176)*(Tabela_padrão__GM_CONTAS_PAGAR_ABERTOS[DATA_VCTO]&gt;='Resumo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6" s="69">
        <f t="array" ref="W176">SUM(IF((Tabela_padrão__GM_CONTAS_PAGAR_ABERTOS[COD_CONTA]='Resumo Realizar'!$B176)*(Tabela_padrão__GM_CONTAS_PAGAR_ABERTOS[DATA_VCTO]&gt;='Resumo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6" s="69">
        <f t="array" ref="X176">SUM(IF((Tabela_padrão__GM_CONTAS_PAGAR_ABERTOS[COD_CONTA]='Resumo Realizar'!$B176)*(Tabela_padrão__GM_CONTAS_PAGAR_ABERTOS[DATA_VCTO]&gt;='Resumo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6" s="69">
        <f t="array" ref="Y176">SUM(IF((Tabela_padrão__GM_CONTAS_PAGAR_ABERTOS[COD_CONTA]='Resumo Realizar'!$B176)*(Tabela_padrão__GM_CONTAS_PAGAR_ABERTOS[DATA_VCTO]&gt;='Resumo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6" s="69">
        <f t="array" ref="Z176">SUM(IF((Tabela_padrão__GM_CONTAS_PAGAR_ABERTOS[COD_CONTA]='Resumo Realizar'!$B176)*(Tabela_padrão__GM_CONTAS_PAGAR_ABERTOS[DATA_VCTO]&gt;='Resumo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6" s="69"/>
      <c r="AB176" s="69">
        <f t="array" ref="AB176">SUM(IF((Tabela_padrão__GM_CONTAS_PAGAR_ABERTOS[COD_CONTA]='Resumo Realizar'!$B176)*(Tabela_padrão__GM_CONTAS_PAGAR_ABERTOS[DATA_VCTO]&gt;='Resumo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6" s="69">
        <f t="array" ref="AC176">SUM(IF((Tabela_padrão__GM_CONTAS_PAGAR_ABERTOS[COD_CONTA]='Resumo Realizar'!$B176)*(Tabela_padrão__GM_CONTAS_PAGAR_ABERTOS[DATA_VCTO]&gt;='Resumo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6" s="69">
        <f t="array" ref="AD176">SUM(IF((Tabela_padrão__GM_CONTAS_PAGAR_ABERTOS[COD_CONTA]='Resumo Realizar'!$B176)*(Tabela_padrão__GM_CONTAS_PAGAR_ABERTOS[DATA_VCTO]&gt;='Resumo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6" s="69">
        <f t="array" ref="AE176">SUM(IF((Tabela_padrão__GM_CONTAS_PAGAR_ABERTOS[COD_CONTA]='Resumo Realizar'!$B176)*(Tabela_padrão__GM_CONTAS_PAGAR_ABERTOS[DATA_VCTO]&gt;='Resumo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6" s="69">
        <f t="array" ref="AF176">SUM(IF((Tabela_padrão__GM_CONTAS_PAGAR_ABERTOS[COD_CONTA]='Resumo Realizar'!$B176)*(Tabela_padrão__GM_CONTAS_PAGAR_ABERTOS[DATA_VCTO]&gt;='Resumo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6" s="69">
        <f t="array" ref="AG176">SUM(IF((Tabela_padrão__GM_CONTAS_PAGAR_ABERTOS[COD_CONTA]='Resumo Realizar'!$B176)*(Tabela_padrão__GM_CONTAS_PAGAR_ABERTOS[DATA_VCTO]&gt;='Resumo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7" spans="2:33" hidden="1" outlineLevel="1" thickBot="1">
      <c r="B177" s="73">
        <v>13130009</v>
      </c>
      <c r="C177" s="73" t="s">
        <v>265</v>
      </c>
      <c r="D177" s="68">
        <f t="shared" si="94"/>
        <v>0</v>
      </c>
      <c r="E177" s="68">
        <f t="shared" si="95"/>
        <v>0</v>
      </c>
      <c r="F177" s="69"/>
      <c r="G177" s="69">
        <f t="array" ref="G177">SUM(IF((Tabela_padrão__GM_CONTAS_PAGAR_ABERTOS[COD_CONTA]='Resumo Realizar'!$B177)*(Tabela_padrão__GM_CONTAS_PAGAR_ABERTOS[DATA_VCTO]&gt;='Resumo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7" s="69">
        <f t="array" ref="H177">SUM(IF((Tabela_padrão__GM_CONTAS_PAGAR_ABERTOS[COD_CONTA]='Resumo Realizar'!$B177)*(Tabela_padrão__GM_CONTAS_PAGAR_ABERTOS[DATA_VCTO]&gt;='Resumo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7" s="69">
        <f t="array" ref="I177">SUM(IF((Tabela_padrão__GM_CONTAS_PAGAR_ABERTOS[COD_CONTA]='Resumo Realizar'!$B177)*(Tabela_padrão__GM_CONTAS_PAGAR_ABERTOS[DATA_VCTO]&gt;='Resumo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7" s="69">
        <f t="array" ref="J177">SUM(IF((Tabela_padrão__GM_CONTAS_PAGAR_ABERTOS[COD_CONTA]='Resumo Realizar'!$B177)*(Tabela_padrão__GM_CONTAS_PAGAR_ABERTOS[DATA_VCTO]&gt;='Resumo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7" s="69">
        <f t="array" ref="K177">SUM(IF((Tabela_padrão__GM_CONTAS_PAGAR_ABERTOS[COD_CONTA]='Resumo Realizar'!$B177)*(Tabela_padrão__GM_CONTAS_PAGAR_ABERTOS[DATA_VCTO]&gt;='Resumo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7" s="69">
        <f t="array" ref="L177">SUM(IF((Tabela_padrão__GM_CONTAS_PAGAR_ABERTOS[COD_CONTA]='Resumo Realizar'!$B177)*(Tabela_padrão__GM_CONTAS_PAGAR_ABERTOS[DATA_VCTO]&gt;='Resumo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7" s="69"/>
      <c r="N177" s="69">
        <f t="array" ref="N177">SUM(IF((Tabela_padrão__GM_CONTAS_PAGAR_ABERTOS[COD_CONTA]='Resumo Realizar'!$B177)*(Tabela_padrão__GM_CONTAS_PAGAR_ABERTOS[DATA_VCTO]&gt;='Resumo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7" s="69">
        <f t="array" ref="O177">SUM(IF((Tabela_padrão__GM_CONTAS_PAGAR_ABERTOS[COD_CONTA]='Resumo Realizar'!$B177)*(Tabela_padrão__GM_CONTAS_PAGAR_ABERTOS[DATA_VCTO]&gt;='Resumo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7" s="69">
        <f t="array" ref="P177">SUM(IF((Tabela_padrão__GM_CONTAS_PAGAR_ABERTOS[COD_CONTA]='Resumo Realizar'!$B177)*(Tabela_padrão__GM_CONTAS_PAGAR_ABERTOS[DATA_VCTO]&gt;='Resumo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7" s="69">
        <f t="array" ref="Q177">SUM(IF((Tabela_padrão__GM_CONTAS_PAGAR_ABERTOS[COD_CONTA]='Resumo Realizar'!$B177)*(Tabela_padrão__GM_CONTAS_PAGAR_ABERTOS[DATA_VCTO]&gt;='Resumo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7" s="69">
        <f t="array" ref="R177">SUM(IF((Tabela_padrão__GM_CONTAS_PAGAR_ABERTOS[COD_CONTA]='Resumo Realizar'!$B177)*(Tabela_padrão__GM_CONTAS_PAGAR_ABERTOS[DATA_VCTO]&gt;='Resumo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7" s="69">
        <f t="array" ref="S177">SUM(IF((Tabela_padrão__GM_CONTAS_PAGAR_ABERTOS[COD_CONTA]='Resumo Realizar'!$B177)*(Tabela_padrão__GM_CONTAS_PAGAR_ABERTOS[DATA_VCTO]&gt;='Resumo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7" s="69"/>
      <c r="U177" s="69">
        <f t="array" ref="U177">SUM(IF((Tabela_padrão__GM_CONTAS_PAGAR_ABERTOS[COD_CONTA]='Resumo Realizar'!$B177)*(Tabela_padrão__GM_CONTAS_PAGAR_ABERTOS[DATA_VCTO]&gt;='Resumo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7" s="69">
        <f t="array" ref="V177">SUM(IF((Tabela_padrão__GM_CONTAS_PAGAR_ABERTOS[COD_CONTA]='Resumo Realizar'!$B177)*(Tabela_padrão__GM_CONTAS_PAGAR_ABERTOS[DATA_VCTO]&gt;='Resumo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7" s="69">
        <f t="array" ref="W177">SUM(IF((Tabela_padrão__GM_CONTAS_PAGAR_ABERTOS[COD_CONTA]='Resumo Realizar'!$B177)*(Tabela_padrão__GM_CONTAS_PAGAR_ABERTOS[DATA_VCTO]&gt;='Resumo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7" s="69">
        <f t="array" ref="X177">SUM(IF((Tabela_padrão__GM_CONTAS_PAGAR_ABERTOS[COD_CONTA]='Resumo Realizar'!$B177)*(Tabela_padrão__GM_CONTAS_PAGAR_ABERTOS[DATA_VCTO]&gt;='Resumo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7" s="69">
        <f t="array" ref="Y177">SUM(IF((Tabela_padrão__GM_CONTAS_PAGAR_ABERTOS[COD_CONTA]='Resumo Realizar'!$B177)*(Tabela_padrão__GM_CONTAS_PAGAR_ABERTOS[DATA_VCTO]&gt;='Resumo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7" s="69">
        <f t="array" ref="Z177">SUM(IF((Tabela_padrão__GM_CONTAS_PAGAR_ABERTOS[COD_CONTA]='Resumo Realizar'!$B177)*(Tabela_padrão__GM_CONTAS_PAGAR_ABERTOS[DATA_VCTO]&gt;='Resumo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7" s="69"/>
      <c r="AB177" s="69">
        <f t="array" ref="AB177">SUM(IF((Tabela_padrão__GM_CONTAS_PAGAR_ABERTOS[COD_CONTA]='Resumo Realizar'!$B177)*(Tabela_padrão__GM_CONTAS_PAGAR_ABERTOS[DATA_VCTO]&gt;='Resumo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7" s="69">
        <f t="array" ref="AC177">SUM(IF((Tabela_padrão__GM_CONTAS_PAGAR_ABERTOS[COD_CONTA]='Resumo Realizar'!$B177)*(Tabela_padrão__GM_CONTAS_PAGAR_ABERTOS[DATA_VCTO]&gt;='Resumo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7" s="69">
        <f t="array" ref="AD177">SUM(IF((Tabela_padrão__GM_CONTAS_PAGAR_ABERTOS[COD_CONTA]='Resumo Realizar'!$B177)*(Tabela_padrão__GM_CONTAS_PAGAR_ABERTOS[DATA_VCTO]&gt;='Resumo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7" s="69">
        <f t="array" ref="AE177">SUM(IF((Tabela_padrão__GM_CONTAS_PAGAR_ABERTOS[COD_CONTA]='Resumo Realizar'!$B177)*(Tabela_padrão__GM_CONTAS_PAGAR_ABERTOS[DATA_VCTO]&gt;='Resumo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7" s="69">
        <f t="array" ref="AF177">SUM(IF((Tabela_padrão__GM_CONTAS_PAGAR_ABERTOS[COD_CONTA]='Resumo Realizar'!$B177)*(Tabela_padrão__GM_CONTAS_PAGAR_ABERTOS[DATA_VCTO]&gt;='Resumo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7" s="69">
        <f t="array" ref="AG177">SUM(IF((Tabela_padrão__GM_CONTAS_PAGAR_ABERTOS[COD_CONTA]='Resumo Realizar'!$B177)*(Tabela_padrão__GM_CONTAS_PAGAR_ABERTOS[DATA_VCTO]&gt;='Resumo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8" spans="2:33" hidden="1" outlineLevel="1" thickBot="1">
      <c r="B178" s="73">
        <v>13130010</v>
      </c>
      <c r="C178" s="73" t="s">
        <v>266</v>
      </c>
      <c r="D178" s="68">
        <f t="shared" si="94"/>
        <v>0</v>
      </c>
      <c r="E178" s="68">
        <f t="shared" si="95"/>
        <v>0</v>
      </c>
      <c r="F178" s="69"/>
      <c r="G178" s="69">
        <f t="array" ref="G178">SUM(IF((Tabela_padrão__GM_CONTAS_PAGAR_ABERTOS[COD_CONTA]='Resumo Realizar'!$B178)*(Tabela_padrão__GM_CONTAS_PAGAR_ABERTOS[DATA_VCTO]&gt;='Resumo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8" s="69">
        <f t="array" ref="H178">SUM(IF((Tabela_padrão__GM_CONTAS_PAGAR_ABERTOS[COD_CONTA]='Resumo Realizar'!$B178)*(Tabela_padrão__GM_CONTAS_PAGAR_ABERTOS[DATA_VCTO]&gt;='Resumo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8" s="69">
        <f t="array" ref="I178">SUM(IF((Tabela_padrão__GM_CONTAS_PAGAR_ABERTOS[COD_CONTA]='Resumo Realizar'!$B178)*(Tabela_padrão__GM_CONTAS_PAGAR_ABERTOS[DATA_VCTO]&gt;='Resumo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8" s="69">
        <f t="array" ref="J178">SUM(IF((Tabela_padrão__GM_CONTAS_PAGAR_ABERTOS[COD_CONTA]='Resumo Realizar'!$B178)*(Tabela_padrão__GM_CONTAS_PAGAR_ABERTOS[DATA_VCTO]&gt;='Resumo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8" s="69">
        <f t="array" ref="K178">SUM(IF((Tabela_padrão__GM_CONTAS_PAGAR_ABERTOS[COD_CONTA]='Resumo Realizar'!$B178)*(Tabela_padrão__GM_CONTAS_PAGAR_ABERTOS[DATA_VCTO]&gt;='Resumo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8" s="69">
        <f t="array" ref="L178">SUM(IF((Tabela_padrão__GM_CONTAS_PAGAR_ABERTOS[COD_CONTA]='Resumo Realizar'!$B178)*(Tabela_padrão__GM_CONTAS_PAGAR_ABERTOS[DATA_VCTO]&gt;='Resumo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8" s="69"/>
      <c r="N178" s="69">
        <f t="array" ref="N178">SUM(IF((Tabela_padrão__GM_CONTAS_PAGAR_ABERTOS[COD_CONTA]='Resumo Realizar'!$B178)*(Tabela_padrão__GM_CONTAS_PAGAR_ABERTOS[DATA_VCTO]&gt;='Resumo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8" s="69">
        <f t="array" ref="O178">SUM(IF((Tabela_padrão__GM_CONTAS_PAGAR_ABERTOS[COD_CONTA]='Resumo Realizar'!$B178)*(Tabela_padrão__GM_CONTAS_PAGAR_ABERTOS[DATA_VCTO]&gt;='Resumo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8" s="69">
        <f t="array" ref="P178">SUM(IF((Tabela_padrão__GM_CONTAS_PAGAR_ABERTOS[COD_CONTA]='Resumo Realizar'!$B178)*(Tabela_padrão__GM_CONTAS_PAGAR_ABERTOS[DATA_VCTO]&gt;='Resumo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8" s="69">
        <f t="array" ref="Q178">SUM(IF((Tabela_padrão__GM_CONTAS_PAGAR_ABERTOS[COD_CONTA]='Resumo Realizar'!$B178)*(Tabela_padrão__GM_CONTAS_PAGAR_ABERTOS[DATA_VCTO]&gt;='Resumo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8" s="69">
        <f t="array" ref="R178">SUM(IF((Tabela_padrão__GM_CONTAS_PAGAR_ABERTOS[COD_CONTA]='Resumo Realizar'!$B178)*(Tabela_padrão__GM_CONTAS_PAGAR_ABERTOS[DATA_VCTO]&gt;='Resumo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8" s="69">
        <f t="array" ref="S178">SUM(IF((Tabela_padrão__GM_CONTAS_PAGAR_ABERTOS[COD_CONTA]='Resumo Realizar'!$B178)*(Tabela_padrão__GM_CONTAS_PAGAR_ABERTOS[DATA_VCTO]&gt;='Resumo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8" s="69"/>
      <c r="U178" s="69">
        <f t="array" ref="U178">SUM(IF((Tabela_padrão__GM_CONTAS_PAGAR_ABERTOS[COD_CONTA]='Resumo Realizar'!$B178)*(Tabela_padrão__GM_CONTAS_PAGAR_ABERTOS[DATA_VCTO]&gt;='Resumo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8" s="69">
        <f t="array" ref="V178">SUM(IF((Tabela_padrão__GM_CONTAS_PAGAR_ABERTOS[COD_CONTA]='Resumo Realizar'!$B178)*(Tabela_padrão__GM_CONTAS_PAGAR_ABERTOS[DATA_VCTO]&gt;='Resumo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8" s="69">
        <f t="array" ref="W178">SUM(IF((Tabela_padrão__GM_CONTAS_PAGAR_ABERTOS[COD_CONTA]='Resumo Realizar'!$B178)*(Tabela_padrão__GM_CONTAS_PAGAR_ABERTOS[DATA_VCTO]&gt;='Resumo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8" s="69">
        <f t="array" ref="X178">SUM(IF((Tabela_padrão__GM_CONTAS_PAGAR_ABERTOS[COD_CONTA]='Resumo Realizar'!$B178)*(Tabela_padrão__GM_CONTAS_PAGAR_ABERTOS[DATA_VCTO]&gt;='Resumo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8" s="69">
        <f t="array" ref="Y178">SUM(IF((Tabela_padrão__GM_CONTAS_PAGAR_ABERTOS[COD_CONTA]='Resumo Realizar'!$B178)*(Tabela_padrão__GM_CONTAS_PAGAR_ABERTOS[DATA_VCTO]&gt;='Resumo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8" s="69">
        <f t="array" ref="Z178">SUM(IF((Tabela_padrão__GM_CONTAS_PAGAR_ABERTOS[COD_CONTA]='Resumo Realizar'!$B178)*(Tabela_padrão__GM_CONTAS_PAGAR_ABERTOS[DATA_VCTO]&gt;='Resumo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8" s="69"/>
      <c r="AB178" s="69">
        <f t="array" ref="AB178">SUM(IF((Tabela_padrão__GM_CONTAS_PAGAR_ABERTOS[COD_CONTA]='Resumo Realizar'!$B178)*(Tabela_padrão__GM_CONTAS_PAGAR_ABERTOS[DATA_VCTO]&gt;='Resumo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8" s="69">
        <f t="array" ref="AC178">SUM(IF((Tabela_padrão__GM_CONTAS_PAGAR_ABERTOS[COD_CONTA]='Resumo Realizar'!$B178)*(Tabela_padrão__GM_CONTAS_PAGAR_ABERTOS[DATA_VCTO]&gt;='Resumo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8" s="69">
        <f t="array" ref="AD178">SUM(IF((Tabela_padrão__GM_CONTAS_PAGAR_ABERTOS[COD_CONTA]='Resumo Realizar'!$B178)*(Tabela_padrão__GM_CONTAS_PAGAR_ABERTOS[DATA_VCTO]&gt;='Resumo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8" s="69">
        <f t="array" ref="AE178">SUM(IF((Tabela_padrão__GM_CONTAS_PAGAR_ABERTOS[COD_CONTA]='Resumo Realizar'!$B178)*(Tabela_padrão__GM_CONTAS_PAGAR_ABERTOS[DATA_VCTO]&gt;='Resumo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8" s="69">
        <f t="array" ref="AF178">SUM(IF((Tabela_padrão__GM_CONTAS_PAGAR_ABERTOS[COD_CONTA]='Resumo Realizar'!$B178)*(Tabela_padrão__GM_CONTAS_PAGAR_ABERTOS[DATA_VCTO]&gt;='Resumo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8" s="69">
        <f t="array" ref="AG178">SUM(IF((Tabela_padrão__GM_CONTAS_PAGAR_ABERTOS[COD_CONTA]='Resumo Realizar'!$B178)*(Tabela_padrão__GM_CONTAS_PAGAR_ABERTOS[DATA_VCTO]&gt;='Resumo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79" spans="2:33" hidden="1" outlineLevel="1" thickBot="1">
      <c r="B179" s="73">
        <v>13130011</v>
      </c>
      <c r="C179" s="73" t="s">
        <v>267</v>
      </c>
      <c r="D179" s="68">
        <f t="shared" si="94"/>
        <v>0</v>
      </c>
      <c r="E179" s="68">
        <f t="shared" si="95"/>
        <v>0</v>
      </c>
      <c r="F179" s="69"/>
      <c r="G179" s="69">
        <f t="array" ref="G179">SUM(IF((Tabela_padrão__GM_CONTAS_PAGAR_ABERTOS[COD_CONTA]='Resumo Realizar'!$B179)*(Tabela_padrão__GM_CONTAS_PAGAR_ABERTOS[DATA_VCTO]&gt;='Resumo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79" s="69">
        <f t="array" ref="H179">SUM(IF((Tabela_padrão__GM_CONTAS_PAGAR_ABERTOS[COD_CONTA]='Resumo Realizar'!$B179)*(Tabela_padrão__GM_CONTAS_PAGAR_ABERTOS[DATA_VCTO]&gt;='Resumo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79" s="69">
        <f t="array" ref="I179">SUM(IF((Tabela_padrão__GM_CONTAS_PAGAR_ABERTOS[COD_CONTA]='Resumo Realizar'!$B179)*(Tabela_padrão__GM_CONTAS_PAGAR_ABERTOS[DATA_VCTO]&gt;='Resumo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79" s="69">
        <f t="array" ref="J179">SUM(IF((Tabela_padrão__GM_CONTAS_PAGAR_ABERTOS[COD_CONTA]='Resumo Realizar'!$B179)*(Tabela_padrão__GM_CONTAS_PAGAR_ABERTOS[DATA_VCTO]&gt;='Resumo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79" s="69">
        <f t="array" ref="K179">SUM(IF((Tabela_padrão__GM_CONTAS_PAGAR_ABERTOS[COD_CONTA]='Resumo Realizar'!$B179)*(Tabela_padrão__GM_CONTAS_PAGAR_ABERTOS[DATA_VCTO]&gt;='Resumo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79" s="69">
        <f t="array" ref="L179">SUM(IF((Tabela_padrão__GM_CONTAS_PAGAR_ABERTOS[COD_CONTA]='Resumo Realizar'!$B179)*(Tabela_padrão__GM_CONTAS_PAGAR_ABERTOS[DATA_VCTO]&gt;='Resumo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79" s="69"/>
      <c r="N179" s="69">
        <f t="array" ref="N179">SUM(IF((Tabela_padrão__GM_CONTAS_PAGAR_ABERTOS[COD_CONTA]='Resumo Realizar'!$B179)*(Tabela_padrão__GM_CONTAS_PAGAR_ABERTOS[DATA_VCTO]&gt;='Resumo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79" s="69">
        <f t="array" ref="O179">SUM(IF((Tabela_padrão__GM_CONTAS_PAGAR_ABERTOS[COD_CONTA]='Resumo Realizar'!$B179)*(Tabela_padrão__GM_CONTAS_PAGAR_ABERTOS[DATA_VCTO]&gt;='Resumo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79" s="69">
        <f t="array" ref="P179">SUM(IF((Tabela_padrão__GM_CONTAS_PAGAR_ABERTOS[COD_CONTA]='Resumo Realizar'!$B179)*(Tabela_padrão__GM_CONTAS_PAGAR_ABERTOS[DATA_VCTO]&gt;='Resumo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79" s="69">
        <f t="array" ref="Q179">SUM(IF((Tabela_padrão__GM_CONTAS_PAGAR_ABERTOS[COD_CONTA]='Resumo Realizar'!$B179)*(Tabela_padrão__GM_CONTAS_PAGAR_ABERTOS[DATA_VCTO]&gt;='Resumo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79" s="69">
        <f t="array" ref="R179">SUM(IF((Tabela_padrão__GM_CONTAS_PAGAR_ABERTOS[COD_CONTA]='Resumo Realizar'!$B179)*(Tabela_padrão__GM_CONTAS_PAGAR_ABERTOS[DATA_VCTO]&gt;='Resumo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79" s="69">
        <f t="array" ref="S179">SUM(IF((Tabela_padrão__GM_CONTAS_PAGAR_ABERTOS[COD_CONTA]='Resumo Realizar'!$B179)*(Tabela_padrão__GM_CONTAS_PAGAR_ABERTOS[DATA_VCTO]&gt;='Resumo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79" s="69"/>
      <c r="U179" s="69">
        <f t="array" ref="U179">SUM(IF((Tabela_padrão__GM_CONTAS_PAGAR_ABERTOS[COD_CONTA]='Resumo Realizar'!$B179)*(Tabela_padrão__GM_CONTAS_PAGAR_ABERTOS[DATA_VCTO]&gt;='Resumo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79" s="69">
        <f t="array" ref="V179">SUM(IF((Tabela_padrão__GM_CONTAS_PAGAR_ABERTOS[COD_CONTA]='Resumo Realizar'!$B179)*(Tabela_padrão__GM_CONTAS_PAGAR_ABERTOS[DATA_VCTO]&gt;='Resumo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79" s="69">
        <f t="array" ref="W179">SUM(IF((Tabela_padrão__GM_CONTAS_PAGAR_ABERTOS[COD_CONTA]='Resumo Realizar'!$B179)*(Tabela_padrão__GM_CONTAS_PAGAR_ABERTOS[DATA_VCTO]&gt;='Resumo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79" s="69">
        <f t="array" ref="X179">SUM(IF((Tabela_padrão__GM_CONTAS_PAGAR_ABERTOS[COD_CONTA]='Resumo Realizar'!$B179)*(Tabela_padrão__GM_CONTAS_PAGAR_ABERTOS[DATA_VCTO]&gt;='Resumo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79" s="69">
        <f t="array" ref="Y179">SUM(IF((Tabela_padrão__GM_CONTAS_PAGAR_ABERTOS[COD_CONTA]='Resumo Realizar'!$B179)*(Tabela_padrão__GM_CONTAS_PAGAR_ABERTOS[DATA_VCTO]&gt;='Resumo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79" s="69">
        <f t="array" ref="Z179">SUM(IF((Tabela_padrão__GM_CONTAS_PAGAR_ABERTOS[COD_CONTA]='Resumo Realizar'!$B179)*(Tabela_padrão__GM_CONTAS_PAGAR_ABERTOS[DATA_VCTO]&gt;='Resumo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79" s="69"/>
      <c r="AB179" s="69">
        <f t="array" ref="AB179">SUM(IF((Tabela_padrão__GM_CONTAS_PAGAR_ABERTOS[COD_CONTA]='Resumo Realizar'!$B179)*(Tabela_padrão__GM_CONTAS_PAGAR_ABERTOS[DATA_VCTO]&gt;='Resumo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79" s="69">
        <f t="array" ref="AC179">SUM(IF((Tabela_padrão__GM_CONTAS_PAGAR_ABERTOS[COD_CONTA]='Resumo Realizar'!$B179)*(Tabela_padrão__GM_CONTAS_PAGAR_ABERTOS[DATA_VCTO]&gt;='Resumo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79" s="69">
        <f t="array" ref="AD179">SUM(IF((Tabela_padrão__GM_CONTAS_PAGAR_ABERTOS[COD_CONTA]='Resumo Realizar'!$B179)*(Tabela_padrão__GM_CONTAS_PAGAR_ABERTOS[DATA_VCTO]&gt;='Resumo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79" s="69">
        <f t="array" ref="AE179">SUM(IF((Tabela_padrão__GM_CONTAS_PAGAR_ABERTOS[COD_CONTA]='Resumo Realizar'!$B179)*(Tabela_padrão__GM_CONTAS_PAGAR_ABERTOS[DATA_VCTO]&gt;='Resumo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79" s="69">
        <f t="array" ref="AF179">SUM(IF((Tabela_padrão__GM_CONTAS_PAGAR_ABERTOS[COD_CONTA]='Resumo Realizar'!$B179)*(Tabela_padrão__GM_CONTAS_PAGAR_ABERTOS[DATA_VCTO]&gt;='Resumo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79" s="69">
        <f t="array" ref="AG179">SUM(IF((Tabela_padrão__GM_CONTAS_PAGAR_ABERTOS[COD_CONTA]='Resumo Realizar'!$B179)*(Tabela_padrão__GM_CONTAS_PAGAR_ABERTOS[DATA_VCTO]&gt;='Resumo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0" spans="2:33" hidden="1" outlineLevel="1" thickBot="1">
      <c r="B180" s="73">
        <v>13130012</v>
      </c>
      <c r="C180" s="73" t="s">
        <v>268</v>
      </c>
      <c r="D180" s="68">
        <f t="shared" si="94"/>
        <v>0</v>
      </c>
      <c r="E180" s="68">
        <f t="shared" si="95"/>
        <v>0</v>
      </c>
      <c r="F180" s="69"/>
      <c r="G180" s="69">
        <f t="array" ref="G180">SUM(IF((Tabela_padrão__GM_CONTAS_PAGAR_ABERTOS[COD_CONTA]='Resumo Realizar'!$B180)*(Tabela_padrão__GM_CONTAS_PAGAR_ABERTOS[DATA_VCTO]&gt;='Resumo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0" s="69">
        <f t="array" ref="H180">SUM(IF((Tabela_padrão__GM_CONTAS_PAGAR_ABERTOS[COD_CONTA]='Resumo Realizar'!$B180)*(Tabela_padrão__GM_CONTAS_PAGAR_ABERTOS[DATA_VCTO]&gt;='Resumo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0" s="69">
        <f t="array" ref="I180">SUM(IF((Tabela_padrão__GM_CONTAS_PAGAR_ABERTOS[COD_CONTA]='Resumo Realizar'!$B180)*(Tabela_padrão__GM_CONTAS_PAGAR_ABERTOS[DATA_VCTO]&gt;='Resumo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0" s="69">
        <f t="array" ref="J180">SUM(IF((Tabela_padrão__GM_CONTAS_PAGAR_ABERTOS[COD_CONTA]='Resumo Realizar'!$B180)*(Tabela_padrão__GM_CONTAS_PAGAR_ABERTOS[DATA_VCTO]&gt;='Resumo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0" s="69">
        <f t="array" ref="K180">SUM(IF((Tabela_padrão__GM_CONTAS_PAGAR_ABERTOS[COD_CONTA]='Resumo Realizar'!$B180)*(Tabela_padrão__GM_CONTAS_PAGAR_ABERTOS[DATA_VCTO]&gt;='Resumo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0" s="69">
        <f t="array" ref="L180">SUM(IF((Tabela_padrão__GM_CONTAS_PAGAR_ABERTOS[COD_CONTA]='Resumo Realizar'!$B180)*(Tabela_padrão__GM_CONTAS_PAGAR_ABERTOS[DATA_VCTO]&gt;='Resumo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0" s="69"/>
      <c r="N180" s="69">
        <f t="array" ref="N180">SUM(IF((Tabela_padrão__GM_CONTAS_PAGAR_ABERTOS[COD_CONTA]='Resumo Realizar'!$B180)*(Tabela_padrão__GM_CONTAS_PAGAR_ABERTOS[DATA_VCTO]&gt;='Resumo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0" s="69">
        <f t="array" ref="O180">SUM(IF((Tabela_padrão__GM_CONTAS_PAGAR_ABERTOS[COD_CONTA]='Resumo Realizar'!$B180)*(Tabela_padrão__GM_CONTAS_PAGAR_ABERTOS[DATA_VCTO]&gt;='Resumo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0" s="69">
        <f t="array" ref="P180">SUM(IF((Tabela_padrão__GM_CONTAS_PAGAR_ABERTOS[COD_CONTA]='Resumo Realizar'!$B180)*(Tabela_padrão__GM_CONTAS_PAGAR_ABERTOS[DATA_VCTO]&gt;='Resumo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0" s="69">
        <f t="array" ref="Q180">SUM(IF((Tabela_padrão__GM_CONTAS_PAGAR_ABERTOS[COD_CONTA]='Resumo Realizar'!$B180)*(Tabela_padrão__GM_CONTAS_PAGAR_ABERTOS[DATA_VCTO]&gt;='Resumo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0" s="69">
        <f t="array" ref="R180">SUM(IF((Tabela_padrão__GM_CONTAS_PAGAR_ABERTOS[COD_CONTA]='Resumo Realizar'!$B180)*(Tabela_padrão__GM_CONTAS_PAGAR_ABERTOS[DATA_VCTO]&gt;='Resumo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0" s="69">
        <f t="array" ref="S180">SUM(IF((Tabela_padrão__GM_CONTAS_PAGAR_ABERTOS[COD_CONTA]='Resumo Realizar'!$B180)*(Tabela_padrão__GM_CONTAS_PAGAR_ABERTOS[DATA_VCTO]&gt;='Resumo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0" s="69"/>
      <c r="U180" s="69">
        <f t="array" ref="U180">SUM(IF((Tabela_padrão__GM_CONTAS_PAGAR_ABERTOS[COD_CONTA]='Resumo Realizar'!$B180)*(Tabela_padrão__GM_CONTAS_PAGAR_ABERTOS[DATA_VCTO]&gt;='Resumo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0" s="69">
        <f t="array" ref="V180">SUM(IF((Tabela_padrão__GM_CONTAS_PAGAR_ABERTOS[COD_CONTA]='Resumo Realizar'!$B180)*(Tabela_padrão__GM_CONTAS_PAGAR_ABERTOS[DATA_VCTO]&gt;='Resumo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0" s="69">
        <f t="array" ref="W180">SUM(IF((Tabela_padrão__GM_CONTAS_PAGAR_ABERTOS[COD_CONTA]='Resumo Realizar'!$B180)*(Tabela_padrão__GM_CONTAS_PAGAR_ABERTOS[DATA_VCTO]&gt;='Resumo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0" s="69">
        <f t="array" ref="X180">SUM(IF((Tabela_padrão__GM_CONTAS_PAGAR_ABERTOS[COD_CONTA]='Resumo Realizar'!$B180)*(Tabela_padrão__GM_CONTAS_PAGAR_ABERTOS[DATA_VCTO]&gt;='Resumo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0" s="69">
        <f t="array" ref="Y180">SUM(IF((Tabela_padrão__GM_CONTAS_PAGAR_ABERTOS[COD_CONTA]='Resumo Realizar'!$B180)*(Tabela_padrão__GM_CONTAS_PAGAR_ABERTOS[DATA_VCTO]&gt;='Resumo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0" s="69">
        <f t="array" ref="Z180">SUM(IF((Tabela_padrão__GM_CONTAS_PAGAR_ABERTOS[COD_CONTA]='Resumo Realizar'!$B180)*(Tabela_padrão__GM_CONTAS_PAGAR_ABERTOS[DATA_VCTO]&gt;='Resumo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0" s="69"/>
      <c r="AB180" s="69">
        <f t="array" ref="AB180">SUM(IF((Tabela_padrão__GM_CONTAS_PAGAR_ABERTOS[COD_CONTA]='Resumo Realizar'!$B180)*(Tabela_padrão__GM_CONTAS_PAGAR_ABERTOS[DATA_VCTO]&gt;='Resumo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0" s="69">
        <f t="array" ref="AC180">SUM(IF((Tabela_padrão__GM_CONTAS_PAGAR_ABERTOS[COD_CONTA]='Resumo Realizar'!$B180)*(Tabela_padrão__GM_CONTAS_PAGAR_ABERTOS[DATA_VCTO]&gt;='Resumo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0" s="69">
        <f t="array" ref="AD180">SUM(IF((Tabela_padrão__GM_CONTAS_PAGAR_ABERTOS[COD_CONTA]='Resumo Realizar'!$B180)*(Tabela_padrão__GM_CONTAS_PAGAR_ABERTOS[DATA_VCTO]&gt;='Resumo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0" s="69">
        <f t="array" ref="AE180">SUM(IF((Tabela_padrão__GM_CONTAS_PAGAR_ABERTOS[COD_CONTA]='Resumo Realizar'!$B180)*(Tabela_padrão__GM_CONTAS_PAGAR_ABERTOS[DATA_VCTO]&gt;='Resumo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0" s="69">
        <f t="array" ref="AF180">SUM(IF((Tabela_padrão__GM_CONTAS_PAGAR_ABERTOS[COD_CONTA]='Resumo Realizar'!$B180)*(Tabela_padrão__GM_CONTAS_PAGAR_ABERTOS[DATA_VCTO]&gt;='Resumo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0" s="69">
        <f t="array" ref="AG180">SUM(IF((Tabela_padrão__GM_CONTAS_PAGAR_ABERTOS[COD_CONTA]='Resumo Realizar'!$B180)*(Tabela_padrão__GM_CONTAS_PAGAR_ABERTOS[DATA_VCTO]&gt;='Resumo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1" spans="2:33" hidden="1" outlineLevel="1" thickBot="1">
      <c r="B181" s="73">
        <v>13130013</v>
      </c>
      <c r="C181" s="73" t="s">
        <v>269</v>
      </c>
      <c r="D181" s="68">
        <f t="shared" si="94"/>
        <v>0</v>
      </c>
      <c r="E181" s="68">
        <f t="shared" si="95"/>
        <v>0</v>
      </c>
      <c r="F181" s="69"/>
      <c r="G181" s="69">
        <f t="array" ref="G181">SUM(IF((Tabela_padrão__GM_CONTAS_PAGAR_ABERTOS[COD_CONTA]='Resumo Realizar'!$B181)*(Tabela_padrão__GM_CONTAS_PAGAR_ABERTOS[DATA_VCTO]&gt;='Resumo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1" s="69">
        <f t="array" ref="H181">SUM(IF((Tabela_padrão__GM_CONTAS_PAGAR_ABERTOS[COD_CONTA]='Resumo Realizar'!$B181)*(Tabela_padrão__GM_CONTAS_PAGAR_ABERTOS[DATA_VCTO]&gt;='Resumo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1" s="69">
        <f t="array" ref="I181">SUM(IF((Tabela_padrão__GM_CONTAS_PAGAR_ABERTOS[COD_CONTA]='Resumo Realizar'!$B181)*(Tabela_padrão__GM_CONTAS_PAGAR_ABERTOS[DATA_VCTO]&gt;='Resumo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1" s="69">
        <f t="array" ref="J181">SUM(IF((Tabela_padrão__GM_CONTAS_PAGAR_ABERTOS[COD_CONTA]='Resumo Realizar'!$B181)*(Tabela_padrão__GM_CONTAS_PAGAR_ABERTOS[DATA_VCTO]&gt;='Resumo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1" s="69">
        <f t="array" ref="K181">SUM(IF((Tabela_padrão__GM_CONTAS_PAGAR_ABERTOS[COD_CONTA]='Resumo Realizar'!$B181)*(Tabela_padrão__GM_CONTAS_PAGAR_ABERTOS[DATA_VCTO]&gt;='Resumo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1" s="69">
        <f t="array" ref="L181">SUM(IF((Tabela_padrão__GM_CONTAS_PAGAR_ABERTOS[COD_CONTA]='Resumo Realizar'!$B181)*(Tabela_padrão__GM_CONTAS_PAGAR_ABERTOS[DATA_VCTO]&gt;='Resumo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1" s="69"/>
      <c r="N181" s="69">
        <f t="array" ref="N181">SUM(IF((Tabela_padrão__GM_CONTAS_PAGAR_ABERTOS[COD_CONTA]='Resumo Realizar'!$B181)*(Tabela_padrão__GM_CONTAS_PAGAR_ABERTOS[DATA_VCTO]&gt;='Resumo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1" s="69">
        <f t="array" ref="O181">SUM(IF((Tabela_padrão__GM_CONTAS_PAGAR_ABERTOS[COD_CONTA]='Resumo Realizar'!$B181)*(Tabela_padrão__GM_CONTAS_PAGAR_ABERTOS[DATA_VCTO]&gt;='Resumo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1" s="69">
        <f t="array" ref="P181">SUM(IF((Tabela_padrão__GM_CONTAS_PAGAR_ABERTOS[COD_CONTA]='Resumo Realizar'!$B181)*(Tabela_padrão__GM_CONTAS_PAGAR_ABERTOS[DATA_VCTO]&gt;='Resumo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1" s="69">
        <f t="array" ref="Q181">SUM(IF((Tabela_padrão__GM_CONTAS_PAGAR_ABERTOS[COD_CONTA]='Resumo Realizar'!$B181)*(Tabela_padrão__GM_CONTAS_PAGAR_ABERTOS[DATA_VCTO]&gt;='Resumo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1" s="69">
        <f t="array" ref="R181">SUM(IF((Tabela_padrão__GM_CONTAS_PAGAR_ABERTOS[COD_CONTA]='Resumo Realizar'!$B181)*(Tabela_padrão__GM_CONTAS_PAGAR_ABERTOS[DATA_VCTO]&gt;='Resumo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1" s="69">
        <f t="array" ref="S181">SUM(IF((Tabela_padrão__GM_CONTAS_PAGAR_ABERTOS[COD_CONTA]='Resumo Realizar'!$B181)*(Tabela_padrão__GM_CONTAS_PAGAR_ABERTOS[DATA_VCTO]&gt;='Resumo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1" s="69"/>
      <c r="U181" s="69">
        <f t="array" ref="U181">SUM(IF((Tabela_padrão__GM_CONTAS_PAGAR_ABERTOS[COD_CONTA]='Resumo Realizar'!$B181)*(Tabela_padrão__GM_CONTAS_PAGAR_ABERTOS[DATA_VCTO]&gt;='Resumo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1" s="69">
        <f t="array" ref="V181">SUM(IF((Tabela_padrão__GM_CONTAS_PAGAR_ABERTOS[COD_CONTA]='Resumo Realizar'!$B181)*(Tabela_padrão__GM_CONTAS_PAGAR_ABERTOS[DATA_VCTO]&gt;='Resumo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1" s="69">
        <f t="array" ref="W181">SUM(IF((Tabela_padrão__GM_CONTAS_PAGAR_ABERTOS[COD_CONTA]='Resumo Realizar'!$B181)*(Tabela_padrão__GM_CONTAS_PAGAR_ABERTOS[DATA_VCTO]&gt;='Resumo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1" s="69">
        <f t="array" ref="X181">SUM(IF((Tabela_padrão__GM_CONTAS_PAGAR_ABERTOS[COD_CONTA]='Resumo Realizar'!$B181)*(Tabela_padrão__GM_CONTAS_PAGAR_ABERTOS[DATA_VCTO]&gt;='Resumo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1" s="69">
        <f t="array" ref="Y181">SUM(IF((Tabela_padrão__GM_CONTAS_PAGAR_ABERTOS[COD_CONTA]='Resumo Realizar'!$B181)*(Tabela_padrão__GM_CONTAS_PAGAR_ABERTOS[DATA_VCTO]&gt;='Resumo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1" s="69">
        <f t="array" ref="Z181">SUM(IF((Tabela_padrão__GM_CONTAS_PAGAR_ABERTOS[COD_CONTA]='Resumo Realizar'!$B181)*(Tabela_padrão__GM_CONTAS_PAGAR_ABERTOS[DATA_VCTO]&gt;='Resumo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1" s="69"/>
      <c r="AB181" s="69">
        <f t="array" ref="AB181">SUM(IF((Tabela_padrão__GM_CONTAS_PAGAR_ABERTOS[COD_CONTA]='Resumo Realizar'!$B181)*(Tabela_padrão__GM_CONTAS_PAGAR_ABERTOS[DATA_VCTO]&gt;='Resumo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1" s="69">
        <f t="array" ref="AC181">SUM(IF((Tabela_padrão__GM_CONTAS_PAGAR_ABERTOS[COD_CONTA]='Resumo Realizar'!$B181)*(Tabela_padrão__GM_CONTAS_PAGAR_ABERTOS[DATA_VCTO]&gt;='Resumo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1" s="69">
        <f t="array" ref="AD181">SUM(IF((Tabela_padrão__GM_CONTAS_PAGAR_ABERTOS[COD_CONTA]='Resumo Realizar'!$B181)*(Tabela_padrão__GM_CONTAS_PAGAR_ABERTOS[DATA_VCTO]&gt;='Resumo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1" s="69">
        <f t="array" ref="AE181">SUM(IF((Tabela_padrão__GM_CONTAS_PAGAR_ABERTOS[COD_CONTA]='Resumo Realizar'!$B181)*(Tabela_padrão__GM_CONTAS_PAGAR_ABERTOS[DATA_VCTO]&gt;='Resumo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1" s="69">
        <f t="array" ref="AF181">SUM(IF((Tabela_padrão__GM_CONTAS_PAGAR_ABERTOS[COD_CONTA]='Resumo Realizar'!$B181)*(Tabela_padrão__GM_CONTAS_PAGAR_ABERTOS[DATA_VCTO]&gt;='Resumo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1" s="69">
        <f t="array" ref="AG181">SUM(IF((Tabela_padrão__GM_CONTAS_PAGAR_ABERTOS[COD_CONTA]='Resumo Realizar'!$B181)*(Tabela_padrão__GM_CONTAS_PAGAR_ABERTOS[DATA_VCTO]&gt;='Resumo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2" spans="2:33" hidden="1" outlineLevel="1" thickBot="1">
      <c r="B182" s="73">
        <v>13130014</v>
      </c>
      <c r="C182" s="73" t="s">
        <v>270</v>
      </c>
      <c r="D182" s="68">
        <f t="shared" si="94"/>
        <v>0</v>
      </c>
      <c r="E182" s="68">
        <f t="shared" si="95"/>
        <v>0</v>
      </c>
      <c r="F182" s="69"/>
      <c r="G182" s="69">
        <f t="array" ref="G182">SUM(IF((Tabela_padrão__GM_CONTAS_PAGAR_ABERTOS[COD_CONTA]='Resumo Realizar'!$B182)*(Tabela_padrão__GM_CONTAS_PAGAR_ABERTOS[DATA_VCTO]&gt;='Resumo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2" s="69">
        <f t="array" ref="H182">SUM(IF((Tabela_padrão__GM_CONTAS_PAGAR_ABERTOS[COD_CONTA]='Resumo Realizar'!$B182)*(Tabela_padrão__GM_CONTAS_PAGAR_ABERTOS[DATA_VCTO]&gt;='Resumo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2" s="69">
        <f t="array" ref="I182">SUM(IF((Tabela_padrão__GM_CONTAS_PAGAR_ABERTOS[COD_CONTA]='Resumo Realizar'!$B182)*(Tabela_padrão__GM_CONTAS_PAGAR_ABERTOS[DATA_VCTO]&gt;='Resumo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2" s="69">
        <f t="array" ref="J182">SUM(IF((Tabela_padrão__GM_CONTAS_PAGAR_ABERTOS[COD_CONTA]='Resumo Realizar'!$B182)*(Tabela_padrão__GM_CONTAS_PAGAR_ABERTOS[DATA_VCTO]&gt;='Resumo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2" s="69">
        <f t="array" ref="K182">SUM(IF((Tabela_padrão__GM_CONTAS_PAGAR_ABERTOS[COD_CONTA]='Resumo Realizar'!$B182)*(Tabela_padrão__GM_CONTAS_PAGAR_ABERTOS[DATA_VCTO]&gt;='Resumo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2" s="69">
        <f t="array" ref="L182">SUM(IF((Tabela_padrão__GM_CONTAS_PAGAR_ABERTOS[COD_CONTA]='Resumo Realizar'!$B182)*(Tabela_padrão__GM_CONTAS_PAGAR_ABERTOS[DATA_VCTO]&gt;='Resumo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2" s="69"/>
      <c r="N182" s="69">
        <f t="array" ref="N182">SUM(IF((Tabela_padrão__GM_CONTAS_PAGAR_ABERTOS[COD_CONTA]='Resumo Realizar'!$B182)*(Tabela_padrão__GM_CONTAS_PAGAR_ABERTOS[DATA_VCTO]&gt;='Resumo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2" s="69">
        <f t="array" ref="O182">SUM(IF((Tabela_padrão__GM_CONTAS_PAGAR_ABERTOS[COD_CONTA]='Resumo Realizar'!$B182)*(Tabela_padrão__GM_CONTAS_PAGAR_ABERTOS[DATA_VCTO]&gt;='Resumo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2" s="69">
        <f t="array" ref="P182">SUM(IF((Tabela_padrão__GM_CONTAS_PAGAR_ABERTOS[COD_CONTA]='Resumo Realizar'!$B182)*(Tabela_padrão__GM_CONTAS_PAGAR_ABERTOS[DATA_VCTO]&gt;='Resumo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2" s="69">
        <f t="array" ref="Q182">SUM(IF((Tabela_padrão__GM_CONTAS_PAGAR_ABERTOS[COD_CONTA]='Resumo Realizar'!$B182)*(Tabela_padrão__GM_CONTAS_PAGAR_ABERTOS[DATA_VCTO]&gt;='Resumo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2" s="69">
        <f t="array" ref="R182">SUM(IF((Tabela_padrão__GM_CONTAS_PAGAR_ABERTOS[COD_CONTA]='Resumo Realizar'!$B182)*(Tabela_padrão__GM_CONTAS_PAGAR_ABERTOS[DATA_VCTO]&gt;='Resumo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2" s="69">
        <f t="array" ref="S182">SUM(IF((Tabela_padrão__GM_CONTAS_PAGAR_ABERTOS[COD_CONTA]='Resumo Realizar'!$B182)*(Tabela_padrão__GM_CONTAS_PAGAR_ABERTOS[DATA_VCTO]&gt;='Resumo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2" s="69"/>
      <c r="U182" s="69">
        <f t="array" ref="U182">SUM(IF((Tabela_padrão__GM_CONTAS_PAGAR_ABERTOS[COD_CONTA]='Resumo Realizar'!$B182)*(Tabela_padrão__GM_CONTAS_PAGAR_ABERTOS[DATA_VCTO]&gt;='Resumo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2" s="69">
        <f t="array" ref="V182">SUM(IF((Tabela_padrão__GM_CONTAS_PAGAR_ABERTOS[COD_CONTA]='Resumo Realizar'!$B182)*(Tabela_padrão__GM_CONTAS_PAGAR_ABERTOS[DATA_VCTO]&gt;='Resumo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2" s="69">
        <f t="array" ref="W182">SUM(IF((Tabela_padrão__GM_CONTAS_PAGAR_ABERTOS[COD_CONTA]='Resumo Realizar'!$B182)*(Tabela_padrão__GM_CONTAS_PAGAR_ABERTOS[DATA_VCTO]&gt;='Resumo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2" s="69">
        <f t="array" ref="X182">SUM(IF((Tabela_padrão__GM_CONTAS_PAGAR_ABERTOS[COD_CONTA]='Resumo Realizar'!$B182)*(Tabela_padrão__GM_CONTAS_PAGAR_ABERTOS[DATA_VCTO]&gt;='Resumo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2" s="69">
        <f t="array" ref="Y182">SUM(IF((Tabela_padrão__GM_CONTAS_PAGAR_ABERTOS[COD_CONTA]='Resumo Realizar'!$B182)*(Tabela_padrão__GM_CONTAS_PAGAR_ABERTOS[DATA_VCTO]&gt;='Resumo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2" s="69">
        <f t="array" ref="Z182">SUM(IF((Tabela_padrão__GM_CONTAS_PAGAR_ABERTOS[COD_CONTA]='Resumo Realizar'!$B182)*(Tabela_padrão__GM_CONTAS_PAGAR_ABERTOS[DATA_VCTO]&gt;='Resumo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2" s="69"/>
      <c r="AB182" s="69">
        <f t="array" ref="AB182">SUM(IF((Tabela_padrão__GM_CONTAS_PAGAR_ABERTOS[COD_CONTA]='Resumo Realizar'!$B182)*(Tabela_padrão__GM_CONTAS_PAGAR_ABERTOS[DATA_VCTO]&gt;='Resumo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2" s="69">
        <f t="array" ref="AC182">SUM(IF((Tabela_padrão__GM_CONTAS_PAGAR_ABERTOS[COD_CONTA]='Resumo Realizar'!$B182)*(Tabela_padrão__GM_CONTAS_PAGAR_ABERTOS[DATA_VCTO]&gt;='Resumo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2" s="69">
        <f t="array" ref="AD182">SUM(IF((Tabela_padrão__GM_CONTAS_PAGAR_ABERTOS[COD_CONTA]='Resumo Realizar'!$B182)*(Tabela_padrão__GM_CONTAS_PAGAR_ABERTOS[DATA_VCTO]&gt;='Resumo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2" s="69">
        <f t="array" ref="AE182">SUM(IF((Tabela_padrão__GM_CONTAS_PAGAR_ABERTOS[COD_CONTA]='Resumo Realizar'!$B182)*(Tabela_padrão__GM_CONTAS_PAGAR_ABERTOS[DATA_VCTO]&gt;='Resumo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2" s="69">
        <f t="array" ref="AF182">SUM(IF((Tabela_padrão__GM_CONTAS_PAGAR_ABERTOS[COD_CONTA]='Resumo Realizar'!$B182)*(Tabela_padrão__GM_CONTAS_PAGAR_ABERTOS[DATA_VCTO]&gt;='Resumo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2" s="69">
        <f t="array" ref="AG182">SUM(IF((Tabela_padrão__GM_CONTAS_PAGAR_ABERTOS[COD_CONTA]='Resumo Realizar'!$B182)*(Tabela_padrão__GM_CONTAS_PAGAR_ABERTOS[DATA_VCTO]&gt;='Resumo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3" spans="2:33" hidden="1" outlineLevel="1" thickBot="1">
      <c r="B183" s="73">
        <v>13130015</v>
      </c>
      <c r="C183" s="73" t="s">
        <v>271</v>
      </c>
      <c r="D183" s="68">
        <f t="shared" si="94"/>
        <v>0</v>
      </c>
      <c r="E183" s="68">
        <f t="shared" si="95"/>
        <v>0</v>
      </c>
      <c r="F183" s="69"/>
      <c r="G183" s="69">
        <f t="array" ref="G183">SUM(IF((Tabela_padrão__GM_CONTAS_PAGAR_ABERTOS[COD_CONTA]='Resumo Realizar'!$B183)*(Tabela_padrão__GM_CONTAS_PAGAR_ABERTOS[DATA_VCTO]&gt;='Resumo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3" s="69">
        <f t="array" ref="H183">SUM(IF((Tabela_padrão__GM_CONTAS_PAGAR_ABERTOS[COD_CONTA]='Resumo Realizar'!$B183)*(Tabela_padrão__GM_CONTAS_PAGAR_ABERTOS[DATA_VCTO]&gt;='Resumo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3" s="69">
        <f t="array" ref="I183">SUM(IF((Tabela_padrão__GM_CONTAS_PAGAR_ABERTOS[COD_CONTA]='Resumo Realizar'!$B183)*(Tabela_padrão__GM_CONTAS_PAGAR_ABERTOS[DATA_VCTO]&gt;='Resumo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3" s="69">
        <f t="array" ref="J183">SUM(IF((Tabela_padrão__GM_CONTAS_PAGAR_ABERTOS[COD_CONTA]='Resumo Realizar'!$B183)*(Tabela_padrão__GM_CONTAS_PAGAR_ABERTOS[DATA_VCTO]&gt;='Resumo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3" s="69">
        <f t="array" ref="K183">SUM(IF((Tabela_padrão__GM_CONTAS_PAGAR_ABERTOS[COD_CONTA]='Resumo Realizar'!$B183)*(Tabela_padrão__GM_CONTAS_PAGAR_ABERTOS[DATA_VCTO]&gt;='Resumo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3" s="69">
        <f t="array" ref="L183">SUM(IF((Tabela_padrão__GM_CONTAS_PAGAR_ABERTOS[COD_CONTA]='Resumo Realizar'!$B183)*(Tabela_padrão__GM_CONTAS_PAGAR_ABERTOS[DATA_VCTO]&gt;='Resumo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3" s="69"/>
      <c r="N183" s="69">
        <f t="array" ref="N183">SUM(IF((Tabela_padrão__GM_CONTAS_PAGAR_ABERTOS[COD_CONTA]='Resumo Realizar'!$B183)*(Tabela_padrão__GM_CONTAS_PAGAR_ABERTOS[DATA_VCTO]&gt;='Resumo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3" s="69">
        <f t="array" ref="O183">SUM(IF((Tabela_padrão__GM_CONTAS_PAGAR_ABERTOS[COD_CONTA]='Resumo Realizar'!$B183)*(Tabela_padrão__GM_CONTAS_PAGAR_ABERTOS[DATA_VCTO]&gt;='Resumo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3" s="69">
        <f t="array" ref="P183">SUM(IF((Tabela_padrão__GM_CONTAS_PAGAR_ABERTOS[COD_CONTA]='Resumo Realizar'!$B183)*(Tabela_padrão__GM_CONTAS_PAGAR_ABERTOS[DATA_VCTO]&gt;='Resumo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3" s="69">
        <f t="array" ref="Q183">SUM(IF((Tabela_padrão__GM_CONTAS_PAGAR_ABERTOS[COD_CONTA]='Resumo Realizar'!$B183)*(Tabela_padrão__GM_CONTAS_PAGAR_ABERTOS[DATA_VCTO]&gt;='Resumo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3" s="69">
        <f t="array" ref="R183">SUM(IF((Tabela_padrão__GM_CONTAS_PAGAR_ABERTOS[COD_CONTA]='Resumo Realizar'!$B183)*(Tabela_padrão__GM_CONTAS_PAGAR_ABERTOS[DATA_VCTO]&gt;='Resumo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3" s="69">
        <f t="array" ref="S183">SUM(IF((Tabela_padrão__GM_CONTAS_PAGAR_ABERTOS[COD_CONTA]='Resumo Realizar'!$B183)*(Tabela_padrão__GM_CONTAS_PAGAR_ABERTOS[DATA_VCTO]&gt;='Resumo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3" s="69"/>
      <c r="U183" s="69">
        <f t="array" ref="U183">SUM(IF((Tabela_padrão__GM_CONTAS_PAGAR_ABERTOS[COD_CONTA]='Resumo Realizar'!$B183)*(Tabela_padrão__GM_CONTAS_PAGAR_ABERTOS[DATA_VCTO]&gt;='Resumo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3" s="69">
        <f t="array" ref="V183">SUM(IF((Tabela_padrão__GM_CONTAS_PAGAR_ABERTOS[COD_CONTA]='Resumo Realizar'!$B183)*(Tabela_padrão__GM_CONTAS_PAGAR_ABERTOS[DATA_VCTO]&gt;='Resumo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3" s="69">
        <f t="array" ref="W183">SUM(IF((Tabela_padrão__GM_CONTAS_PAGAR_ABERTOS[COD_CONTA]='Resumo Realizar'!$B183)*(Tabela_padrão__GM_CONTAS_PAGAR_ABERTOS[DATA_VCTO]&gt;='Resumo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3" s="69">
        <f t="array" ref="X183">SUM(IF((Tabela_padrão__GM_CONTAS_PAGAR_ABERTOS[COD_CONTA]='Resumo Realizar'!$B183)*(Tabela_padrão__GM_CONTAS_PAGAR_ABERTOS[DATA_VCTO]&gt;='Resumo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3" s="69">
        <f t="array" ref="Y183">SUM(IF((Tabela_padrão__GM_CONTAS_PAGAR_ABERTOS[COD_CONTA]='Resumo Realizar'!$B183)*(Tabela_padrão__GM_CONTAS_PAGAR_ABERTOS[DATA_VCTO]&gt;='Resumo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3" s="69">
        <f t="array" ref="Z183">SUM(IF((Tabela_padrão__GM_CONTAS_PAGAR_ABERTOS[COD_CONTA]='Resumo Realizar'!$B183)*(Tabela_padrão__GM_CONTAS_PAGAR_ABERTOS[DATA_VCTO]&gt;='Resumo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3" s="69"/>
      <c r="AB183" s="69">
        <f t="array" ref="AB183">SUM(IF((Tabela_padrão__GM_CONTAS_PAGAR_ABERTOS[COD_CONTA]='Resumo Realizar'!$B183)*(Tabela_padrão__GM_CONTAS_PAGAR_ABERTOS[DATA_VCTO]&gt;='Resumo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3" s="69">
        <f t="array" ref="AC183">SUM(IF((Tabela_padrão__GM_CONTAS_PAGAR_ABERTOS[COD_CONTA]='Resumo Realizar'!$B183)*(Tabela_padrão__GM_CONTAS_PAGAR_ABERTOS[DATA_VCTO]&gt;='Resumo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3" s="69">
        <f t="array" ref="AD183">SUM(IF((Tabela_padrão__GM_CONTAS_PAGAR_ABERTOS[COD_CONTA]='Resumo Realizar'!$B183)*(Tabela_padrão__GM_CONTAS_PAGAR_ABERTOS[DATA_VCTO]&gt;='Resumo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3" s="69">
        <f t="array" ref="AE183">SUM(IF((Tabela_padrão__GM_CONTAS_PAGAR_ABERTOS[COD_CONTA]='Resumo Realizar'!$B183)*(Tabela_padrão__GM_CONTAS_PAGAR_ABERTOS[DATA_VCTO]&gt;='Resumo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3" s="69">
        <f t="array" ref="AF183">SUM(IF((Tabela_padrão__GM_CONTAS_PAGAR_ABERTOS[COD_CONTA]='Resumo Realizar'!$B183)*(Tabela_padrão__GM_CONTAS_PAGAR_ABERTOS[DATA_VCTO]&gt;='Resumo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3" s="69">
        <f t="array" ref="AG183">SUM(IF((Tabela_padrão__GM_CONTAS_PAGAR_ABERTOS[COD_CONTA]='Resumo Realizar'!$B183)*(Tabela_padrão__GM_CONTAS_PAGAR_ABERTOS[DATA_VCTO]&gt;='Resumo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4" spans="2:33" hidden="1" outlineLevel="1" thickBot="1">
      <c r="B184" s="73">
        <v>13130016</v>
      </c>
      <c r="C184" s="73" t="s">
        <v>272</v>
      </c>
      <c r="D184" s="68">
        <f t="shared" si="94"/>
        <v>0</v>
      </c>
      <c r="E184" s="68">
        <f t="shared" si="95"/>
        <v>0</v>
      </c>
      <c r="F184" s="69"/>
      <c r="G184" s="69">
        <f t="array" ref="G184">SUM(IF((Tabela_padrão__GM_CONTAS_PAGAR_ABERTOS[COD_CONTA]='Resumo Realizar'!$B184)*(Tabela_padrão__GM_CONTAS_PAGAR_ABERTOS[DATA_VCTO]&gt;='Resumo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4" s="69">
        <f t="array" ref="H184">SUM(IF((Tabela_padrão__GM_CONTAS_PAGAR_ABERTOS[COD_CONTA]='Resumo Realizar'!$B184)*(Tabela_padrão__GM_CONTAS_PAGAR_ABERTOS[DATA_VCTO]&gt;='Resumo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4" s="69">
        <f t="array" ref="I184">SUM(IF((Tabela_padrão__GM_CONTAS_PAGAR_ABERTOS[COD_CONTA]='Resumo Realizar'!$B184)*(Tabela_padrão__GM_CONTAS_PAGAR_ABERTOS[DATA_VCTO]&gt;='Resumo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4" s="69">
        <f t="array" ref="J184">SUM(IF((Tabela_padrão__GM_CONTAS_PAGAR_ABERTOS[COD_CONTA]='Resumo Realizar'!$B184)*(Tabela_padrão__GM_CONTAS_PAGAR_ABERTOS[DATA_VCTO]&gt;='Resumo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4" s="69">
        <f t="array" ref="K184">SUM(IF((Tabela_padrão__GM_CONTAS_PAGAR_ABERTOS[COD_CONTA]='Resumo Realizar'!$B184)*(Tabela_padrão__GM_CONTAS_PAGAR_ABERTOS[DATA_VCTO]&gt;='Resumo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4" s="69">
        <f t="array" ref="L184">SUM(IF((Tabela_padrão__GM_CONTAS_PAGAR_ABERTOS[COD_CONTA]='Resumo Realizar'!$B184)*(Tabela_padrão__GM_CONTAS_PAGAR_ABERTOS[DATA_VCTO]&gt;='Resumo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4" s="69"/>
      <c r="N184" s="69">
        <f t="array" ref="N184">SUM(IF((Tabela_padrão__GM_CONTAS_PAGAR_ABERTOS[COD_CONTA]='Resumo Realizar'!$B184)*(Tabela_padrão__GM_CONTAS_PAGAR_ABERTOS[DATA_VCTO]&gt;='Resumo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4" s="69">
        <f t="array" ref="O184">SUM(IF((Tabela_padrão__GM_CONTAS_PAGAR_ABERTOS[COD_CONTA]='Resumo Realizar'!$B184)*(Tabela_padrão__GM_CONTAS_PAGAR_ABERTOS[DATA_VCTO]&gt;='Resumo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4" s="69">
        <f t="array" ref="P184">SUM(IF((Tabela_padrão__GM_CONTAS_PAGAR_ABERTOS[COD_CONTA]='Resumo Realizar'!$B184)*(Tabela_padrão__GM_CONTAS_PAGAR_ABERTOS[DATA_VCTO]&gt;='Resumo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4" s="69">
        <f t="array" ref="Q184">SUM(IF((Tabela_padrão__GM_CONTAS_PAGAR_ABERTOS[COD_CONTA]='Resumo Realizar'!$B184)*(Tabela_padrão__GM_CONTAS_PAGAR_ABERTOS[DATA_VCTO]&gt;='Resumo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4" s="69">
        <f t="array" ref="R184">SUM(IF((Tabela_padrão__GM_CONTAS_PAGAR_ABERTOS[COD_CONTA]='Resumo Realizar'!$B184)*(Tabela_padrão__GM_CONTAS_PAGAR_ABERTOS[DATA_VCTO]&gt;='Resumo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4" s="69">
        <f t="array" ref="S184">SUM(IF((Tabela_padrão__GM_CONTAS_PAGAR_ABERTOS[COD_CONTA]='Resumo Realizar'!$B184)*(Tabela_padrão__GM_CONTAS_PAGAR_ABERTOS[DATA_VCTO]&gt;='Resumo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4" s="69"/>
      <c r="U184" s="69">
        <f t="array" ref="U184">SUM(IF((Tabela_padrão__GM_CONTAS_PAGAR_ABERTOS[COD_CONTA]='Resumo Realizar'!$B184)*(Tabela_padrão__GM_CONTAS_PAGAR_ABERTOS[DATA_VCTO]&gt;='Resumo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4" s="69">
        <f t="array" ref="V184">SUM(IF((Tabela_padrão__GM_CONTAS_PAGAR_ABERTOS[COD_CONTA]='Resumo Realizar'!$B184)*(Tabela_padrão__GM_CONTAS_PAGAR_ABERTOS[DATA_VCTO]&gt;='Resumo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4" s="69">
        <f t="array" ref="W184">SUM(IF((Tabela_padrão__GM_CONTAS_PAGAR_ABERTOS[COD_CONTA]='Resumo Realizar'!$B184)*(Tabela_padrão__GM_CONTAS_PAGAR_ABERTOS[DATA_VCTO]&gt;='Resumo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4" s="69">
        <f t="array" ref="X184">SUM(IF((Tabela_padrão__GM_CONTAS_PAGAR_ABERTOS[COD_CONTA]='Resumo Realizar'!$B184)*(Tabela_padrão__GM_CONTAS_PAGAR_ABERTOS[DATA_VCTO]&gt;='Resumo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4" s="69">
        <f t="array" ref="Y184">SUM(IF((Tabela_padrão__GM_CONTAS_PAGAR_ABERTOS[COD_CONTA]='Resumo Realizar'!$B184)*(Tabela_padrão__GM_CONTAS_PAGAR_ABERTOS[DATA_VCTO]&gt;='Resumo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4" s="69">
        <f t="array" ref="Z184">SUM(IF((Tabela_padrão__GM_CONTAS_PAGAR_ABERTOS[COD_CONTA]='Resumo Realizar'!$B184)*(Tabela_padrão__GM_CONTAS_PAGAR_ABERTOS[DATA_VCTO]&gt;='Resumo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4" s="69"/>
      <c r="AB184" s="69">
        <f t="array" ref="AB184">SUM(IF((Tabela_padrão__GM_CONTAS_PAGAR_ABERTOS[COD_CONTA]='Resumo Realizar'!$B184)*(Tabela_padrão__GM_CONTAS_PAGAR_ABERTOS[DATA_VCTO]&gt;='Resumo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4" s="69">
        <f t="array" ref="AC184">SUM(IF((Tabela_padrão__GM_CONTAS_PAGAR_ABERTOS[COD_CONTA]='Resumo Realizar'!$B184)*(Tabela_padrão__GM_CONTAS_PAGAR_ABERTOS[DATA_VCTO]&gt;='Resumo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4" s="69">
        <f t="array" ref="AD184">SUM(IF((Tabela_padrão__GM_CONTAS_PAGAR_ABERTOS[COD_CONTA]='Resumo Realizar'!$B184)*(Tabela_padrão__GM_CONTAS_PAGAR_ABERTOS[DATA_VCTO]&gt;='Resumo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4" s="69">
        <f t="array" ref="AE184">SUM(IF((Tabela_padrão__GM_CONTAS_PAGAR_ABERTOS[COD_CONTA]='Resumo Realizar'!$B184)*(Tabela_padrão__GM_CONTAS_PAGAR_ABERTOS[DATA_VCTO]&gt;='Resumo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4" s="69">
        <f t="array" ref="AF184">SUM(IF((Tabela_padrão__GM_CONTAS_PAGAR_ABERTOS[COD_CONTA]='Resumo Realizar'!$B184)*(Tabela_padrão__GM_CONTAS_PAGAR_ABERTOS[DATA_VCTO]&gt;='Resumo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4" s="69">
        <f t="array" ref="AG184">SUM(IF((Tabela_padrão__GM_CONTAS_PAGAR_ABERTOS[COD_CONTA]='Resumo Realizar'!$B184)*(Tabela_padrão__GM_CONTAS_PAGAR_ABERTOS[DATA_VCTO]&gt;='Resumo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5" spans="2:33" hidden="1" outlineLevel="1" thickBot="1">
      <c r="B185" s="73">
        <v>13130017</v>
      </c>
      <c r="C185" s="73" t="s">
        <v>273</v>
      </c>
      <c r="D185" s="68">
        <f t="shared" si="94"/>
        <v>0</v>
      </c>
      <c r="E185" s="68">
        <f t="shared" si="95"/>
        <v>-9.3116400000000006</v>
      </c>
      <c r="F185" s="69"/>
      <c r="G185" s="69">
        <f t="array" ref="G185">SUM(IF((Tabela_padrão__GM_CONTAS_PAGAR_ABERTOS[COD_CONTA]='Resumo Realizar'!$B185)*(Tabela_padrão__GM_CONTAS_PAGAR_ABERTOS[DATA_VCTO]&gt;='Resumo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5" s="69">
        <f t="array" ref="H185">SUM(IF((Tabela_padrão__GM_CONTAS_PAGAR_ABERTOS[COD_CONTA]='Resumo Realizar'!$B185)*(Tabela_padrão__GM_CONTAS_PAGAR_ABERTOS[DATA_VCTO]&gt;='Resumo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-4.6558000000000002</v>
      </c>
      <c r="I185" s="69">
        <f t="array" ref="I185">SUM(IF((Tabela_padrão__GM_CONTAS_PAGAR_ABERTOS[COD_CONTA]='Resumo Realizar'!$B185)*(Tabela_padrão__GM_CONTAS_PAGAR_ABERTOS[DATA_VCTO]&gt;='Resumo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5" s="69">
        <f t="array" ref="J185">SUM(IF((Tabela_padrão__GM_CONTAS_PAGAR_ABERTOS[COD_CONTA]='Resumo Realizar'!$B185)*(Tabela_padrão__GM_CONTAS_PAGAR_ABERTOS[DATA_VCTO]&gt;='Resumo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-4.6558400000000004</v>
      </c>
      <c r="K185" s="69">
        <f t="array" ref="K185">SUM(IF((Tabela_padrão__GM_CONTAS_PAGAR_ABERTOS[COD_CONTA]='Resumo Realizar'!$B185)*(Tabela_padrão__GM_CONTAS_PAGAR_ABERTOS[DATA_VCTO]&gt;='Resumo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5" s="69">
        <f t="array" ref="L185">SUM(IF((Tabela_padrão__GM_CONTAS_PAGAR_ABERTOS[COD_CONTA]='Resumo Realizar'!$B185)*(Tabela_padrão__GM_CONTAS_PAGAR_ABERTOS[DATA_VCTO]&gt;='Resumo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5" s="69"/>
      <c r="N185" s="69">
        <f t="array" ref="N185">SUM(IF((Tabela_padrão__GM_CONTAS_PAGAR_ABERTOS[COD_CONTA]='Resumo Realizar'!$B185)*(Tabela_padrão__GM_CONTAS_PAGAR_ABERTOS[DATA_VCTO]&gt;='Resumo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5" s="69">
        <f t="array" ref="O185">SUM(IF((Tabela_padrão__GM_CONTAS_PAGAR_ABERTOS[COD_CONTA]='Resumo Realizar'!$B185)*(Tabela_padrão__GM_CONTAS_PAGAR_ABERTOS[DATA_VCTO]&gt;='Resumo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5" s="69">
        <f t="array" ref="P185">SUM(IF((Tabela_padrão__GM_CONTAS_PAGAR_ABERTOS[COD_CONTA]='Resumo Realizar'!$B185)*(Tabela_padrão__GM_CONTAS_PAGAR_ABERTOS[DATA_VCTO]&gt;='Resumo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5" s="69">
        <f t="array" ref="Q185">SUM(IF((Tabela_padrão__GM_CONTAS_PAGAR_ABERTOS[COD_CONTA]='Resumo Realizar'!$B185)*(Tabela_padrão__GM_CONTAS_PAGAR_ABERTOS[DATA_VCTO]&gt;='Resumo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5" s="69">
        <f t="array" ref="R185">SUM(IF((Tabela_padrão__GM_CONTAS_PAGAR_ABERTOS[COD_CONTA]='Resumo Realizar'!$B185)*(Tabela_padrão__GM_CONTAS_PAGAR_ABERTOS[DATA_VCTO]&gt;='Resumo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5" s="69">
        <f t="array" ref="S185">SUM(IF((Tabela_padrão__GM_CONTAS_PAGAR_ABERTOS[COD_CONTA]='Resumo Realizar'!$B185)*(Tabela_padrão__GM_CONTAS_PAGAR_ABERTOS[DATA_VCTO]&gt;='Resumo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5" s="69"/>
      <c r="U185" s="69">
        <f t="array" ref="U185">SUM(IF((Tabela_padrão__GM_CONTAS_PAGAR_ABERTOS[COD_CONTA]='Resumo Realizar'!$B185)*(Tabela_padrão__GM_CONTAS_PAGAR_ABERTOS[DATA_VCTO]&gt;='Resumo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5" s="69">
        <f t="array" ref="V185">SUM(IF((Tabela_padrão__GM_CONTAS_PAGAR_ABERTOS[COD_CONTA]='Resumo Realizar'!$B185)*(Tabela_padrão__GM_CONTAS_PAGAR_ABERTOS[DATA_VCTO]&gt;='Resumo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5" s="69">
        <f t="array" ref="W185">SUM(IF((Tabela_padrão__GM_CONTAS_PAGAR_ABERTOS[COD_CONTA]='Resumo Realizar'!$B185)*(Tabela_padrão__GM_CONTAS_PAGAR_ABERTOS[DATA_VCTO]&gt;='Resumo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5" s="69">
        <f t="array" ref="X185">SUM(IF((Tabela_padrão__GM_CONTAS_PAGAR_ABERTOS[COD_CONTA]='Resumo Realizar'!$B185)*(Tabela_padrão__GM_CONTAS_PAGAR_ABERTOS[DATA_VCTO]&gt;='Resumo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5" s="69">
        <f t="array" ref="Y185">SUM(IF((Tabela_padrão__GM_CONTAS_PAGAR_ABERTOS[COD_CONTA]='Resumo Realizar'!$B185)*(Tabela_padrão__GM_CONTAS_PAGAR_ABERTOS[DATA_VCTO]&gt;='Resumo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5" s="69">
        <f t="array" ref="Z185">SUM(IF((Tabela_padrão__GM_CONTAS_PAGAR_ABERTOS[COD_CONTA]='Resumo Realizar'!$B185)*(Tabela_padrão__GM_CONTAS_PAGAR_ABERTOS[DATA_VCTO]&gt;='Resumo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5" s="69"/>
      <c r="AB185" s="69">
        <f t="array" ref="AB185">SUM(IF((Tabela_padrão__GM_CONTAS_PAGAR_ABERTOS[COD_CONTA]='Resumo Realizar'!$B185)*(Tabela_padrão__GM_CONTAS_PAGAR_ABERTOS[DATA_VCTO]&gt;='Resumo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5" s="69">
        <f t="array" ref="AC185">SUM(IF((Tabela_padrão__GM_CONTAS_PAGAR_ABERTOS[COD_CONTA]='Resumo Realizar'!$B185)*(Tabela_padrão__GM_CONTAS_PAGAR_ABERTOS[DATA_VCTO]&gt;='Resumo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5" s="69">
        <f t="array" ref="AD185">SUM(IF((Tabela_padrão__GM_CONTAS_PAGAR_ABERTOS[COD_CONTA]='Resumo Realizar'!$B185)*(Tabela_padrão__GM_CONTAS_PAGAR_ABERTOS[DATA_VCTO]&gt;='Resumo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5" s="69">
        <f t="array" ref="AE185">SUM(IF((Tabela_padrão__GM_CONTAS_PAGAR_ABERTOS[COD_CONTA]='Resumo Realizar'!$B185)*(Tabela_padrão__GM_CONTAS_PAGAR_ABERTOS[DATA_VCTO]&gt;='Resumo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5" s="69">
        <f t="array" ref="AF185">SUM(IF((Tabela_padrão__GM_CONTAS_PAGAR_ABERTOS[COD_CONTA]='Resumo Realizar'!$B185)*(Tabela_padrão__GM_CONTAS_PAGAR_ABERTOS[DATA_VCTO]&gt;='Resumo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5" s="69">
        <f t="array" ref="AG185">SUM(IF((Tabela_padrão__GM_CONTAS_PAGAR_ABERTOS[COD_CONTA]='Resumo Realizar'!$B185)*(Tabela_padrão__GM_CONTAS_PAGAR_ABERTOS[DATA_VCTO]&gt;='Resumo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6" spans="2:33" hidden="1" outlineLevel="1" thickBot="1">
      <c r="B186" s="73">
        <v>13130018</v>
      </c>
      <c r="C186" s="73" t="s">
        <v>274</v>
      </c>
      <c r="D186" s="68">
        <f t="shared" si="94"/>
        <v>0</v>
      </c>
      <c r="E186" s="68">
        <f t="shared" si="95"/>
        <v>0</v>
      </c>
      <c r="F186" s="69"/>
      <c r="G186" s="69">
        <f t="array" ref="G186">SUM(IF((Tabela_padrão__GM_CONTAS_PAGAR_ABERTOS[COD_CONTA]='Resumo Realizar'!$B186)*(Tabela_padrão__GM_CONTAS_PAGAR_ABERTOS[DATA_VCTO]&gt;='Resumo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6" s="69">
        <f t="array" ref="H186">SUM(IF((Tabela_padrão__GM_CONTAS_PAGAR_ABERTOS[COD_CONTA]='Resumo Realizar'!$B186)*(Tabela_padrão__GM_CONTAS_PAGAR_ABERTOS[DATA_VCTO]&gt;='Resumo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6" s="69">
        <f t="array" ref="I186">SUM(IF((Tabela_padrão__GM_CONTAS_PAGAR_ABERTOS[COD_CONTA]='Resumo Realizar'!$B186)*(Tabela_padrão__GM_CONTAS_PAGAR_ABERTOS[DATA_VCTO]&gt;='Resumo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6" s="69">
        <f t="array" ref="J186">SUM(IF((Tabela_padrão__GM_CONTAS_PAGAR_ABERTOS[COD_CONTA]='Resumo Realizar'!$B186)*(Tabela_padrão__GM_CONTAS_PAGAR_ABERTOS[DATA_VCTO]&gt;='Resumo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6" s="69">
        <f t="array" ref="K186">SUM(IF((Tabela_padrão__GM_CONTAS_PAGAR_ABERTOS[COD_CONTA]='Resumo Realizar'!$B186)*(Tabela_padrão__GM_CONTAS_PAGAR_ABERTOS[DATA_VCTO]&gt;='Resumo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6" s="69">
        <f t="array" ref="L186">SUM(IF((Tabela_padrão__GM_CONTAS_PAGAR_ABERTOS[COD_CONTA]='Resumo Realizar'!$B186)*(Tabela_padrão__GM_CONTAS_PAGAR_ABERTOS[DATA_VCTO]&gt;='Resumo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6" s="69"/>
      <c r="N186" s="69">
        <f t="array" ref="N186">SUM(IF((Tabela_padrão__GM_CONTAS_PAGAR_ABERTOS[COD_CONTA]='Resumo Realizar'!$B186)*(Tabela_padrão__GM_CONTAS_PAGAR_ABERTOS[DATA_VCTO]&gt;='Resumo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6" s="69">
        <f t="array" ref="O186">SUM(IF((Tabela_padrão__GM_CONTAS_PAGAR_ABERTOS[COD_CONTA]='Resumo Realizar'!$B186)*(Tabela_padrão__GM_CONTAS_PAGAR_ABERTOS[DATA_VCTO]&gt;='Resumo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6" s="69">
        <f t="array" ref="P186">SUM(IF((Tabela_padrão__GM_CONTAS_PAGAR_ABERTOS[COD_CONTA]='Resumo Realizar'!$B186)*(Tabela_padrão__GM_CONTAS_PAGAR_ABERTOS[DATA_VCTO]&gt;='Resumo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6" s="69">
        <f t="array" ref="Q186">SUM(IF((Tabela_padrão__GM_CONTAS_PAGAR_ABERTOS[COD_CONTA]='Resumo Realizar'!$B186)*(Tabela_padrão__GM_CONTAS_PAGAR_ABERTOS[DATA_VCTO]&gt;='Resumo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6" s="69">
        <f t="array" ref="R186">SUM(IF((Tabela_padrão__GM_CONTAS_PAGAR_ABERTOS[COD_CONTA]='Resumo Realizar'!$B186)*(Tabela_padrão__GM_CONTAS_PAGAR_ABERTOS[DATA_VCTO]&gt;='Resumo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6" s="69">
        <f t="array" ref="S186">SUM(IF((Tabela_padrão__GM_CONTAS_PAGAR_ABERTOS[COD_CONTA]='Resumo Realizar'!$B186)*(Tabela_padrão__GM_CONTAS_PAGAR_ABERTOS[DATA_VCTO]&gt;='Resumo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6" s="69"/>
      <c r="U186" s="69">
        <f t="array" ref="U186">SUM(IF((Tabela_padrão__GM_CONTAS_PAGAR_ABERTOS[COD_CONTA]='Resumo Realizar'!$B186)*(Tabela_padrão__GM_CONTAS_PAGAR_ABERTOS[DATA_VCTO]&gt;='Resumo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6" s="69">
        <f t="array" ref="V186">SUM(IF((Tabela_padrão__GM_CONTAS_PAGAR_ABERTOS[COD_CONTA]='Resumo Realizar'!$B186)*(Tabela_padrão__GM_CONTAS_PAGAR_ABERTOS[DATA_VCTO]&gt;='Resumo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6" s="69">
        <f t="array" ref="W186">SUM(IF((Tabela_padrão__GM_CONTAS_PAGAR_ABERTOS[COD_CONTA]='Resumo Realizar'!$B186)*(Tabela_padrão__GM_CONTAS_PAGAR_ABERTOS[DATA_VCTO]&gt;='Resumo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6" s="69">
        <f t="array" ref="X186">SUM(IF((Tabela_padrão__GM_CONTAS_PAGAR_ABERTOS[COD_CONTA]='Resumo Realizar'!$B186)*(Tabela_padrão__GM_CONTAS_PAGAR_ABERTOS[DATA_VCTO]&gt;='Resumo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6" s="69">
        <f t="array" ref="Y186">SUM(IF((Tabela_padrão__GM_CONTAS_PAGAR_ABERTOS[COD_CONTA]='Resumo Realizar'!$B186)*(Tabela_padrão__GM_CONTAS_PAGAR_ABERTOS[DATA_VCTO]&gt;='Resumo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6" s="69">
        <f t="array" ref="Z186">SUM(IF((Tabela_padrão__GM_CONTAS_PAGAR_ABERTOS[COD_CONTA]='Resumo Realizar'!$B186)*(Tabela_padrão__GM_CONTAS_PAGAR_ABERTOS[DATA_VCTO]&gt;='Resumo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6" s="69"/>
      <c r="AB186" s="69">
        <f t="array" ref="AB186">SUM(IF((Tabela_padrão__GM_CONTAS_PAGAR_ABERTOS[COD_CONTA]='Resumo Realizar'!$B186)*(Tabela_padrão__GM_CONTAS_PAGAR_ABERTOS[DATA_VCTO]&gt;='Resumo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6" s="69">
        <f t="array" ref="AC186">SUM(IF((Tabela_padrão__GM_CONTAS_PAGAR_ABERTOS[COD_CONTA]='Resumo Realizar'!$B186)*(Tabela_padrão__GM_CONTAS_PAGAR_ABERTOS[DATA_VCTO]&gt;='Resumo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6" s="69">
        <f t="array" ref="AD186">SUM(IF((Tabela_padrão__GM_CONTAS_PAGAR_ABERTOS[COD_CONTA]='Resumo Realizar'!$B186)*(Tabela_padrão__GM_CONTAS_PAGAR_ABERTOS[DATA_VCTO]&gt;='Resumo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6" s="69">
        <f t="array" ref="AE186">SUM(IF((Tabela_padrão__GM_CONTAS_PAGAR_ABERTOS[COD_CONTA]='Resumo Realizar'!$B186)*(Tabela_padrão__GM_CONTAS_PAGAR_ABERTOS[DATA_VCTO]&gt;='Resumo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6" s="69">
        <f t="array" ref="AF186">SUM(IF((Tabela_padrão__GM_CONTAS_PAGAR_ABERTOS[COD_CONTA]='Resumo Realizar'!$B186)*(Tabela_padrão__GM_CONTAS_PAGAR_ABERTOS[DATA_VCTO]&gt;='Resumo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6" s="69">
        <f t="array" ref="AG186">SUM(IF((Tabela_padrão__GM_CONTAS_PAGAR_ABERTOS[COD_CONTA]='Resumo Realizar'!$B186)*(Tabela_padrão__GM_CONTAS_PAGAR_ABERTOS[DATA_VCTO]&gt;='Resumo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7" spans="2:33" hidden="1" outlineLevel="1" thickBot="1">
      <c r="B187" s="73">
        <v>13130019</v>
      </c>
      <c r="C187" s="73" t="s">
        <v>275</v>
      </c>
      <c r="D187" s="68">
        <f t="shared" si="94"/>
        <v>0</v>
      </c>
      <c r="E187" s="68">
        <f t="shared" si="95"/>
        <v>0</v>
      </c>
      <c r="F187" s="69"/>
      <c r="G187" s="69">
        <f t="array" ref="G187">SUM(IF((Tabela_padrão__GM_CONTAS_PAGAR_ABERTOS[COD_CONTA]='Resumo Realizar'!$B187)*(Tabela_padrão__GM_CONTAS_PAGAR_ABERTOS[DATA_VCTO]&gt;='Resumo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7" s="69">
        <f t="array" ref="H187">SUM(IF((Tabela_padrão__GM_CONTAS_PAGAR_ABERTOS[COD_CONTA]='Resumo Realizar'!$B187)*(Tabela_padrão__GM_CONTAS_PAGAR_ABERTOS[DATA_VCTO]&gt;='Resumo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7" s="69">
        <f t="array" ref="I187">SUM(IF((Tabela_padrão__GM_CONTAS_PAGAR_ABERTOS[COD_CONTA]='Resumo Realizar'!$B187)*(Tabela_padrão__GM_CONTAS_PAGAR_ABERTOS[DATA_VCTO]&gt;='Resumo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7" s="69">
        <f t="array" ref="J187">SUM(IF((Tabela_padrão__GM_CONTAS_PAGAR_ABERTOS[COD_CONTA]='Resumo Realizar'!$B187)*(Tabela_padrão__GM_CONTAS_PAGAR_ABERTOS[DATA_VCTO]&gt;='Resumo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7" s="69">
        <f t="array" ref="K187">SUM(IF((Tabela_padrão__GM_CONTAS_PAGAR_ABERTOS[COD_CONTA]='Resumo Realizar'!$B187)*(Tabela_padrão__GM_CONTAS_PAGAR_ABERTOS[DATA_VCTO]&gt;='Resumo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7" s="69">
        <f t="array" ref="L187">SUM(IF((Tabela_padrão__GM_CONTAS_PAGAR_ABERTOS[COD_CONTA]='Resumo Realizar'!$B187)*(Tabela_padrão__GM_CONTAS_PAGAR_ABERTOS[DATA_VCTO]&gt;='Resumo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7" s="69"/>
      <c r="N187" s="69">
        <f t="array" ref="N187">SUM(IF((Tabela_padrão__GM_CONTAS_PAGAR_ABERTOS[COD_CONTA]='Resumo Realizar'!$B187)*(Tabela_padrão__GM_CONTAS_PAGAR_ABERTOS[DATA_VCTO]&gt;='Resumo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7" s="69">
        <f t="array" ref="O187">SUM(IF((Tabela_padrão__GM_CONTAS_PAGAR_ABERTOS[COD_CONTA]='Resumo Realizar'!$B187)*(Tabela_padrão__GM_CONTAS_PAGAR_ABERTOS[DATA_VCTO]&gt;='Resumo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7" s="69">
        <f t="array" ref="P187">SUM(IF((Tabela_padrão__GM_CONTAS_PAGAR_ABERTOS[COD_CONTA]='Resumo Realizar'!$B187)*(Tabela_padrão__GM_CONTAS_PAGAR_ABERTOS[DATA_VCTO]&gt;='Resumo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7" s="69">
        <f t="array" ref="Q187">SUM(IF((Tabela_padrão__GM_CONTAS_PAGAR_ABERTOS[COD_CONTA]='Resumo Realizar'!$B187)*(Tabela_padrão__GM_CONTAS_PAGAR_ABERTOS[DATA_VCTO]&gt;='Resumo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7" s="69">
        <f t="array" ref="R187">SUM(IF((Tabela_padrão__GM_CONTAS_PAGAR_ABERTOS[COD_CONTA]='Resumo Realizar'!$B187)*(Tabela_padrão__GM_CONTAS_PAGAR_ABERTOS[DATA_VCTO]&gt;='Resumo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7" s="69">
        <f t="array" ref="S187">SUM(IF((Tabela_padrão__GM_CONTAS_PAGAR_ABERTOS[COD_CONTA]='Resumo Realizar'!$B187)*(Tabela_padrão__GM_CONTAS_PAGAR_ABERTOS[DATA_VCTO]&gt;='Resumo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7" s="69"/>
      <c r="U187" s="69">
        <f t="array" ref="U187">SUM(IF((Tabela_padrão__GM_CONTAS_PAGAR_ABERTOS[COD_CONTA]='Resumo Realizar'!$B187)*(Tabela_padrão__GM_CONTAS_PAGAR_ABERTOS[DATA_VCTO]&gt;='Resumo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7" s="69">
        <f t="array" ref="V187">SUM(IF((Tabela_padrão__GM_CONTAS_PAGAR_ABERTOS[COD_CONTA]='Resumo Realizar'!$B187)*(Tabela_padrão__GM_CONTAS_PAGAR_ABERTOS[DATA_VCTO]&gt;='Resumo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7" s="69">
        <f t="array" ref="W187">SUM(IF((Tabela_padrão__GM_CONTAS_PAGAR_ABERTOS[COD_CONTA]='Resumo Realizar'!$B187)*(Tabela_padrão__GM_CONTAS_PAGAR_ABERTOS[DATA_VCTO]&gt;='Resumo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7" s="69">
        <f t="array" ref="X187">SUM(IF((Tabela_padrão__GM_CONTAS_PAGAR_ABERTOS[COD_CONTA]='Resumo Realizar'!$B187)*(Tabela_padrão__GM_CONTAS_PAGAR_ABERTOS[DATA_VCTO]&gt;='Resumo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7" s="69">
        <f t="array" ref="Y187">SUM(IF((Tabela_padrão__GM_CONTAS_PAGAR_ABERTOS[COD_CONTA]='Resumo Realizar'!$B187)*(Tabela_padrão__GM_CONTAS_PAGAR_ABERTOS[DATA_VCTO]&gt;='Resumo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7" s="69">
        <f t="array" ref="Z187">SUM(IF((Tabela_padrão__GM_CONTAS_PAGAR_ABERTOS[COD_CONTA]='Resumo Realizar'!$B187)*(Tabela_padrão__GM_CONTAS_PAGAR_ABERTOS[DATA_VCTO]&gt;='Resumo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7" s="69"/>
      <c r="AB187" s="69">
        <f t="array" ref="AB187">SUM(IF((Tabela_padrão__GM_CONTAS_PAGAR_ABERTOS[COD_CONTA]='Resumo Realizar'!$B187)*(Tabela_padrão__GM_CONTAS_PAGAR_ABERTOS[DATA_VCTO]&gt;='Resumo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7" s="69">
        <f t="array" ref="AC187">SUM(IF((Tabela_padrão__GM_CONTAS_PAGAR_ABERTOS[COD_CONTA]='Resumo Realizar'!$B187)*(Tabela_padrão__GM_CONTAS_PAGAR_ABERTOS[DATA_VCTO]&gt;='Resumo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7" s="69">
        <f t="array" ref="AD187">SUM(IF((Tabela_padrão__GM_CONTAS_PAGAR_ABERTOS[COD_CONTA]='Resumo Realizar'!$B187)*(Tabela_padrão__GM_CONTAS_PAGAR_ABERTOS[DATA_VCTO]&gt;='Resumo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7" s="69">
        <f t="array" ref="AE187">SUM(IF((Tabela_padrão__GM_CONTAS_PAGAR_ABERTOS[COD_CONTA]='Resumo Realizar'!$B187)*(Tabela_padrão__GM_CONTAS_PAGAR_ABERTOS[DATA_VCTO]&gt;='Resumo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7" s="69">
        <f t="array" ref="AF187">SUM(IF((Tabela_padrão__GM_CONTAS_PAGAR_ABERTOS[COD_CONTA]='Resumo Realizar'!$B187)*(Tabela_padrão__GM_CONTAS_PAGAR_ABERTOS[DATA_VCTO]&gt;='Resumo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7" s="69">
        <f t="array" ref="AG187">SUM(IF((Tabela_padrão__GM_CONTAS_PAGAR_ABERTOS[COD_CONTA]='Resumo Realizar'!$B187)*(Tabela_padrão__GM_CONTAS_PAGAR_ABERTOS[DATA_VCTO]&gt;='Resumo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8" spans="2:33" hidden="1" outlineLevel="1" thickBot="1">
      <c r="B188" s="73">
        <v>13130020</v>
      </c>
      <c r="C188" s="73" t="s">
        <v>276</v>
      </c>
      <c r="D188" s="68">
        <f t="shared" si="94"/>
        <v>0</v>
      </c>
      <c r="E188" s="68">
        <f t="shared" si="95"/>
        <v>0</v>
      </c>
      <c r="F188" s="69"/>
      <c r="G188" s="69">
        <f t="array" ref="G188">SUM(IF((Tabela_padrão__GM_CONTAS_PAGAR_ABERTOS[COD_CONTA]='Resumo Realizar'!$B188)*(Tabela_padrão__GM_CONTAS_PAGAR_ABERTOS[DATA_VCTO]&gt;='Resumo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8" s="69">
        <f t="array" ref="H188">SUM(IF((Tabela_padrão__GM_CONTAS_PAGAR_ABERTOS[COD_CONTA]='Resumo Realizar'!$B188)*(Tabela_padrão__GM_CONTAS_PAGAR_ABERTOS[DATA_VCTO]&gt;='Resumo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8" s="69">
        <f t="array" ref="I188">SUM(IF((Tabela_padrão__GM_CONTAS_PAGAR_ABERTOS[COD_CONTA]='Resumo Realizar'!$B188)*(Tabela_padrão__GM_CONTAS_PAGAR_ABERTOS[DATA_VCTO]&gt;='Resumo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8" s="69">
        <f t="array" ref="J188">SUM(IF((Tabela_padrão__GM_CONTAS_PAGAR_ABERTOS[COD_CONTA]='Resumo Realizar'!$B188)*(Tabela_padrão__GM_CONTAS_PAGAR_ABERTOS[DATA_VCTO]&gt;='Resumo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8" s="69">
        <f t="array" ref="K188">SUM(IF((Tabela_padrão__GM_CONTAS_PAGAR_ABERTOS[COD_CONTA]='Resumo Realizar'!$B188)*(Tabela_padrão__GM_CONTAS_PAGAR_ABERTOS[DATA_VCTO]&gt;='Resumo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8" s="69">
        <f t="array" ref="L188">SUM(IF((Tabela_padrão__GM_CONTAS_PAGAR_ABERTOS[COD_CONTA]='Resumo Realizar'!$B188)*(Tabela_padrão__GM_CONTAS_PAGAR_ABERTOS[DATA_VCTO]&gt;='Resumo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8" s="69"/>
      <c r="N188" s="69">
        <f t="array" ref="N188">SUM(IF((Tabela_padrão__GM_CONTAS_PAGAR_ABERTOS[COD_CONTA]='Resumo Realizar'!$B188)*(Tabela_padrão__GM_CONTAS_PAGAR_ABERTOS[DATA_VCTO]&gt;='Resumo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8" s="69">
        <f t="array" ref="O188">SUM(IF((Tabela_padrão__GM_CONTAS_PAGAR_ABERTOS[COD_CONTA]='Resumo Realizar'!$B188)*(Tabela_padrão__GM_CONTAS_PAGAR_ABERTOS[DATA_VCTO]&gt;='Resumo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8" s="69">
        <f t="array" ref="P188">SUM(IF((Tabela_padrão__GM_CONTAS_PAGAR_ABERTOS[COD_CONTA]='Resumo Realizar'!$B188)*(Tabela_padrão__GM_CONTAS_PAGAR_ABERTOS[DATA_VCTO]&gt;='Resumo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8" s="69">
        <f t="array" ref="Q188">SUM(IF((Tabela_padrão__GM_CONTAS_PAGAR_ABERTOS[COD_CONTA]='Resumo Realizar'!$B188)*(Tabela_padrão__GM_CONTAS_PAGAR_ABERTOS[DATA_VCTO]&gt;='Resumo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8" s="69">
        <f t="array" ref="R188">SUM(IF((Tabela_padrão__GM_CONTAS_PAGAR_ABERTOS[COD_CONTA]='Resumo Realizar'!$B188)*(Tabela_padrão__GM_CONTAS_PAGAR_ABERTOS[DATA_VCTO]&gt;='Resumo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8" s="69">
        <f t="array" ref="S188">SUM(IF((Tabela_padrão__GM_CONTAS_PAGAR_ABERTOS[COD_CONTA]='Resumo Realizar'!$B188)*(Tabela_padrão__GM_CONTAS_PAGAR_ABERTOS[DATA_VCTO]&gt;='Resumo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8" s="69"/>
      <c r="U188" s="69">
        <f t="array" ref="U188">SUM(IF((Tabela_padrão__GM_CONTAS_PAGAR_ABERTOS[COD_CONTA]='Resumo Realizar'!$B188)*(Tabela_padrão__GM_CONTAS_PAGAR_ABERTOS[DATA_VCTO]&gt;='Resumo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8" s="69">
        <f t="array" ref="V188">SUM(IF((Tabela_padrão__GM_CONTAS_PAGAR_ABERTOS[COD_CONTA]='Resumo Realizar'!$B188)*(Tabela_padrão__GM_CONTAS_PAGAR_ABERTOS[DATA_VCTO]&gt;='Resumo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8" s="69">
        <f t="array" ref="W188">SUM(IF((Tabela_padrão__GM_CONTAS_PAGAR_ABERTOS[COD_CONTA]='Resumo Realizar'!$B188)*(Tabela_padrão__GM_CONTAS_PAGAR_ABERTOS[DATA_VCTO]&gt;='Resumo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8" s="69">
        <f t="array" ref="X188">SUM(IF((Tabela_padrão__GM_CONTAS_PAGAR_ABERTOS[COD_CONTA]='Resumo Realizar'!$B188)*(Tabela_padrão__GM_CONTAS_PAGAR_ABERTOS[DATA_VCTO]&gt;='Resumo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8" s="69">
        <f t="array" ref="Y188">SUM(IF((Tabela_padrão__GM_CONTAS_PAGAR_ABERTOS[COD_CONTA]='Resumo Realizar'!$B188)*(Tabela_padrão__GM_CONTAS_PAGAR_ABERTOS[DATA_VCTO]&gt;='Resumo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8" s="69">
        <f t="array" ref="Z188">SUM(IF((Tabela_padrão__GM_CONTAS_PAGAR_ABERTOS[COD_CONTA]='Resumo Realizar'!$B188)*(Tabela_padrão__GM_CONTAS_PAGAR_ABERTOS[DATA_VCTO]&gt;='Resumo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8" s="69"/>
      <c r="AB188" s="69">
        <f t="array" ref="AB188">SUM(IF((Tabela_padrão__GM_CONTAS_PAGAR_ABERTOS[COD_CONTA]='Resumo Realizar'!$B188)*(Tabela_padrão__GM_CONTAS_PAGAR_ABERTOS[DATA_VCTO]&gt;='Resumo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8" s="69">
        <f t="array" ref="AC188">SUM(IF((Tabela_padrão__GM_CONTAS_PAGAR_ABERTOS[COD_CONTA]='Resumo Realizar'!$B188)*(Tabela_padrão__GM_CONTAS_PAGAR_ABERTOS[DATA_VCTO]&gt;='Resumo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8" s="69">
        <f t="array" ref="AD188">SUM(IF((Tabela_padrão__GM_CONTAS_PAGAR_ABERTOS[COD_CONTA]='Resumo Realizar'!$B188)*(Tabela_padrão__GM_CONTAS_PAGAR_ABERTOS[DATA_VCTO]&gt;='Resumo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8" s="69">
        <f t="array" ref="AE188">SUM(IF((Tabela_padrão__GM_CONTAS_PAGAR_ABERTOS[COD_CONTA]='Resumo Realizar'!$B188)*(Tabela_padrão__GM_CONTAS_PAGAR_ABERTOS[DATA_VCTO]&gt;='Resumo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8" s="69">
        <f t="array" ref="AF188">SUM(IF((Tabela_padrão__GM_CONTAS_PAGAR_ABERTOS[COD_CONTA]='Resumo Realizar'!$B188)*(Tabela_padrão__GM_CONTAS_PAGAR_ABERTOS[DATA_VCTO]&gt;='Resumo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8" s="69">
        <f t="array" ref="AG188">SUM(IF((Tabela_padrão__GM_CONTAS_PAGAR_ABERTOS[COD_CONTA]='Resumo Realizar'!$B188)*(Tabela_padrão__GM_CONTAS_PAGAR_ABERTOS[DATA_VCTO]&gt;='Resumo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89" spans="2:33" hidden="1" outlineLevel="1" thickBot="1">
      <c r="B189" s="73">
        <v>13130021</v>
      </c>
      <c r="C189" s="73" t="s">
        <v>277</v>
      </c>
      <c r="D189" s="68">
        <f t="shared" si="94"/>
        <v>0</v>
      </c>
      <c r="E189" s="68">
        <f t="shared" si="95"/>
        <v>0</v>
      </c>
      <c r="F189" s="69"/>
      <c r="G189" s="69">
        <f t="array" ref="G189">SUM(IF((Tabela_padrão__GM_CONTAS_PAGAR_ABERTOS[COD_CONTA]='Resumo Realizar'!$B189)*(Tabela_padrão__GM_CONTAS_PAGAR_ABERTOS[DATA_VCTO]&gt;='Resumo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89" s="69">
        <f t="array" ref="H189">SUM(IF((Tabela_padrão__GM_CONTAS_PAGAR_ABERTOS[COD_CONTA]='Resumo Realizar'!$B189)*(Tabela_padrão__GM_CONTAS_PAGAR_ABERTOS[DATA_VCTO]&gt;='Resumo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89" s="69">
        <f t="array" ref="I189">SUM(IF((Tabela_padrão__GM_CONTAS_PAGAR_ABERTOS[COD_CONTA]='Resumo Realizar'!$B189)*(Tabela_padrão__GM_CONTAS_PAGAR_ABERTOS[DATA_VCTO]&gt;='Resumo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89" s="69">
        <f t="array" ref="J189">SUM(IF((Tabela_padrão__GM_CONTAS_PAGAR_ABERTOS[COD_CONTA]='Resumo Realizar'!$B189)*(Tabela_padrão__GM_CONTAS_PAGAR_ABERTOS[DATA_VCTO]&gt;='Resumo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89" s="69">
        <f t="array" ref="K189">SUM(IF((Tabela_padrão__GM_CONTAS_PAGAR_ABERTOS[COD_CONTA]='Resumo Realizar'!$B189)*(Tabela_padrão__GM_CONTAS_PAGAR_ABERTOS[DATA_VCTO]&gt;='Resumo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89" s="69">
        <f t="array" ref="L189">SUM(IF((Tabela_padrão__GM_CONTAS_PAGAR_ABERTOS[COD_CONTA]='Resumo Realizar'!$B189)*(Tabela_padrão__GM_CONTAS_PAGAR_ABERTOS[DATA_VCTO]&gt;='Resumo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89" s="69"/>
      <c r="N189" s="69">
        <f t="array" ref="N189">SUM(IF((Tabela_padrão__GM_CONTAS_PAGAR_ABERTOS[COD_CONTA]='Resumo Realizar'!$B189)*(Tabela_padrão__GM_CONTAS_PAGAR_ABERTOS[DATA_VCTO]&gt;='Resumo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89" s="69">
        <f t="array" ref="O189">SUM(IF((Tabela_padrão__GM_CONTAS_PAGAR_ABERTOS[COD_CONTA]='Resumo Realizar'!$B189)*(Tabela_padrão__GM_CONTAS_PAGAR_ABERTOS[DATA_VCTO]&gt;='Resumo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89" s="69">
        <f t="array" ref="P189">SUM(IF((Tabela_padrão__GM_CONTAS_PAGAR_ABERTOS[COD_CONTA]='Resumo Realizar'!$B189)*(Tabela_padrão__GM_CONTAS_PAGAR_ABERTOS[DATA_VCTO]&gt;='Resumo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89" s="69">
        <f t="array" ref="Q189">SUM(IF((Tabela_padrão__GM_CONTAS_PAGAR_ABERTOS[COD_CONTA]='Resumo Realizar'!$B189)*(Tabela_padrão__GM_CONTAS_PAGAR_ABERTOS[DATA_VCTO]&gt;='Resumo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89" s="69">
        <f t="array" ref="R189">SUM(IF((Tabela_padrão__GM_CONTAS_PAGAR_ABERTOS[COD_CONTA]='Resumo Realizar'!$B189)*(Tabela_padrão__GM_CONTAS_PAGAR_ABERTOS[DATA_VCTO]&gt;='Resumo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89" s="69">
        <f t="array" ref="S189">SUM(IF((Tabela_padrão__GM_CONTAS_PAGAR_ABERTOS[COD_CONTA]='Resumo Realizar'!$B189)*(Tabela_padrão__GM_CONTAS_PAGAR_ABERTOS[DATA_VCTO]&gt;='Resumo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89" s="69"/>
      <c r="U189" s="69">
        <f t="array" ref="U189">SUM(IF((Tabela_padrão__GM_CONTAS_PAGAR_ABERTOS[COD_CONTA]='Resumo Realizar'!$B189)*(Tabela_padrão__GM_CONTAS_PAGAR_ABERTOS[DATA_VCTO]&gt;='Resumo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89" s="69">
        <f t="array" ref="V189">SUM(IF((Tabela_padrão__GM_CONTAS_PAGAR_ABERTOS[COD_CONTA]='Resumo Realizar'!$B189)*(Tabela_padrão__GM_CONTAS_PAGAR_ABERTOS[DATA_VCTO]&gt;='Resumo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89" s="69">
        <f t="array" ref="W189">SUM(IF((Tabela_padrão__GM_CONTAS_PAGAR_ABERTOS[COD_CONTA]='Resumo Realizar'!$B189)*(Tabela_padrão__GM_CONTAS_PAGAR_ABERTOS[DATA_VCTO]&gt;='Resumo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89" s="69">
        <f t="array" ref="X189">SUM(IF((Tabela_padrão__GM_CONTAS_PAGAR_ABERTOS[COD_CONTA]='Resumo Realizar'!$B189)*(Tabela_padrão__GM_CONTAS_PAGAR_ABERTOS[DATA_VCTO]&gt;='Resumo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89" s="69">
        <f t="array" ref="Y189">SUM(IF((Tabela_padrão__GM_CONTAS_PAGAR_ABERTOS[COD_CONTA]='Resumo Realizar'!$B189)*(Tabela_padrão__GM_CONTAS_PAGAR_ABERTOS[DATA_VCTO]&gt;='Resumo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89" s="69">
        <f t="array" ref="Z189">SUM(IF((Tabela_padrão__GM_CONTAS_PAGAR_ABERTOS[COD_CONTA]='Resumo Realizar'!$B189)*(Tabela_padrão__GM_CONTAS_PAGAR_ABERTOS[DATA_VCTO]&gt;='Resumo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89" s="69"/>
      <c r="AB189" s="69">
        <f t="array" ref="AB189">SUM(IF((Tabela_padrão__GM_CONTAS_PAGAR_ABERTOS[COD_CONTA]='Resumo Realizar'!$B189)*(Tabela_padrão__GM_CONTAS_PAGAR_ABERTOS[DATA_VCTO]&gt;='Resumo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89" s="69">
        <f t="array" ref="AC189">SUM(IF((Tabela_padrão__GM_CONTAS_PAGAR_ABERTOS[COD_CONTA]='Resumo Realizar'!$B189)*(Tabela_padrão__GM_CONTAS_PAGAR_ABERTOS[DATA_VCTO]&gt;='Resumo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89" s="69">
        <f t="array" ref="AD189">SUM(IF((Tabela_padrão__GM_CONTAS_PAGAR_ABERTOS[COD_CONTA]='Resumo Realizar'!$B189)*(Tabela_padrão__GM_CONTAS_PAGAR_ABERTOS[DATA_VCTO]&gt;='Resumo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89" s="69">
        <f t="array" ref="AE189">SUM(IF((Tabela_padrão__GM_CONTAS_PAGAR_ABERTOS[COD_CONTA]='Resumo Realizar'!$B189)*(Tabela_padrão__GM_CONTAS_PAGAR_ABERTOS[DATA_VCTO]&gt;='Resumo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89" s="69">
        <f t="array" ref="AF189">SUM(IF((Tabela_padrão__GM_CONTAS_PAGAR_ABERTOS[COD_CONTA]='Resumo Realizar'!$B189)*(Tabela_padrão__GM_CONTAS_PAGAR_ABERTOS[DATA_VCTO]&gt;='Resumo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89" s="69">
        <f t="array" ref="AG189">SUM(IF((Tabela_padrão__GM_CONTAS_PAGAR_ABERTOS[COD_CONTA]='Resumo Realizar'!$B189)*(Tabela_padrão__GM_CONTAS_PAGAR_ABERTOS[DATA_VCTO]&gt;='Resumo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0" spans="2:33" hidden="1" outlineLevel="1" thickBot="1">
      <c r="B190" s="73">
        <v>13130022</v>
      </c>
      <c r="C190" s="73" t="s">
        <v>278</v>
      </c>
      <c r="D190" s="68">
        <f t="shared" si="94"/>
        <v>0</v>
      </c>
      <c r="E190" s="68">
        <f t="shared" si="95"/>
        <v>0</v>
      </c>
      <c r="F190" s="69"/>
      <c r="G190" s="69">
        <f t="array" ref="G190">SUM(IF((Tabela_padrão__GM_CONTAS_PAGAR_ABERTOS[COD_CONTA]='Resumo Realizar'!$B190)*(Tabela_padrão__GM_CONTAS_PAGAR_ABERTOS[DATA_VCTO]&gt;='Resumo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0" s="69">
        <f t="array" ref="H190">SUM(IF((Tabela_padrão__GM_CONTAS_PAGAR_ABERTOS[COD_CONTA]='Resumo Realizar'!$B190)*(Tabela_padrão__GM_CONTAS_PAGAR_ABERTOS[DATA_VCTO]&gt;='Resumo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0" s="69">
        <f t="array" ref="I190">SUM(IF((Tabela_padrão__GM_CONTAS_PAGAR_ABERTOS[COD_CONTA]='Resumo Realizar'!$B190)*(Tabela_padrão__GM_CONTAS_PAGAR_ABERTOS[DATA_VCTO]&gt;='Resumo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0" s="69">
        <f t="array" ref="J190">SUM(IF((Tabela_padrão__GM_CONTAS_PAGAR_ABERTOS[COD_CONTA]='Resumo Realizar'!$B190)*(Tabela_padrão__GM_CONTAS_PAGAR_ABERTOS[DATA_VCTO]&gt;='Resumo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0" s="69">
        <f t="array" ref="K190">SUM(IF((Tabela_padrão__GM_CONTAS_PAGAR_ABERTOS[COD_CONTA]='Resumo Realizar'!$B190)*(Tabela_padrão__GM_CONTAS_PAGAR_ABERTOS[DATA_VCTO]&gt;='Resumo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0" s="69">
        <f t="array" ref="L190">SUM(IF((Tabela_padrão__GM_CONTAS_PAGAR_ABERTOS[COD_CONTA]='Resumo Realizar'!$B190)*(Tabela_padrão__GM_CONTAS_PAGAR_ABERTOS[DATA_VCTO]&gt;='Resumo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0" s="69"/>
      <c r="N190" s="69">
        <f t="array" ref="N190">SUM(IF((Tabela_padrão__GM_CONTAS_PAGAR_ABERTOS[COD_CONTA]='Resumo Realizar'!$B190)*(Tabela_padrão__GM_CONTAS_PAGAR_ABERTOS[DATA_VCTO]&gt;='Resumo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0" s="69">
        <f t="array" ref="O190">SUM(IF((Tabela_padrão__GM_CONTAS_PAGAR_ABERTOS[COD_CONTA]='Resumo Realizar'!$B190)*(Tabela_padrão__GM_CONTAS_PAGAR_ABERTOS[DATA_VCTO]&gt;='Resumo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0" s="69">
        <f t="array" ref="P190">SUM(IF((Tabela_padrão__GM_CONTAS_PAGAR_ABERTOS[COD_CONTA]='Resumo Realizar'!$B190)*(Tabela_padrão__GM_CONTAS_PAGAR_ABERTOS[DATA_VCTO]&gt;='Resumo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0" s="69">
        <f t="array" ref="Q190">SUM(IF((Tabela_padrão__GM_CONTAS_PAGAR_ABERTOS[COD_CONTA]='Resumo Realizar'!$B190)*(Tabela_padrão__GM_CONTAS_PAGAR_ABERTOS[DATA_VCTO]&gt;='Resumo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0" s="69">
        <f t="array" ref="R190">SUM(IF((Tabela_padrão__GM_CONTAS_PAGAR_ABERTOS[COD_CONTA]='Resumo Realizar'!$B190)*(Tabela_padrão__GM_CONTAS_PAGAR_ABERTOS[DATA_VCTO]&gt;='Resumo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0" s="69">
        <f t="array" ref="S190">SUM(IF((Tabela_padrão__GM_CONTAS_PAGAR_ABERTOS[COD_CONTA]='Resumo Realizar'!$B190)*(Tabela_padrão__GM_CONTAS_PAGAR_ABERTOS[DATA_VCTO]&gt;='Resumo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0" s="69"/>
      <c r="U190" s="69">
        <f t="array" ref="U190">SUM(IF((Tabela_padrão__GM_CONTAS_PAGAR_ABERTOS[COD_CONTA]='Resumo Realizar'!$B190)*(Tabela_padrão__GM_CONTAS_PAGAR_ABERTOS[DATA_VCTO]&gt;='Resumo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0" s="69">
        <f t="array" ref="V190">SUM(IF((Tabela_padrão__GM_CONTAS_PAGAR_ABERTOS[COD_CONTA]='Resumo Realizar'!$B190)*(Tabela_padrão__GM_CONTAS_PAGAR_ABERTOS[DATA_VCTO]&gt;='Resumo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0" s="69">
        <f t="array" ref="W190">SUM(IF((Tabela_padrão__GM_CONTAS_PAGAR_ABERTOS[COD_CONTA]='Resumo Realizar'!$B190)*(Tabela_padrão__GM_CONTAS_PAGAR_ABERTOS[DATA_VCTO]&gt;='Resumo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0" s="69">
        <f t="array" ref="X190">SUM(IF((Tabela_padrão__GM_CONTAS_PAGAR_ABERTOS[COD_CONTA]='Resumo Realizar'!$B190)*(Tabela_padrão__GM_CONTAS_PAGAR_ABERTOS[DATA_VCTO]&gt;='Resumo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0" s="69">
        <f t="array" ref="Y190">SUM(IF((Tabela_padrão__GM_CONTAS_PAGAR_ABERTOS[COD_CONTA]='Resumo Realizar'!$B190)*(Tabela_padrão__GM_CONTAS_PAGAR_ABERTOS[DATA_VCTO]&gt;='Resumo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0" s="69">
        <f t="array" ref="Z190">SUM(IF((Tabela_padrão__GM_CONTAS_PAGAR_ABERTOS[COD_CONTA]='Resumo Realizar'!$B190)*(Tabela_padrão__GM_CONTAS_PAGAR_ABERTOS[DATA_VCTO]&gt;='Resumo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0" s="69"/>
      <c r="AB190" s="69">
        <f t="array" ref="AB190">SUM(IF((Tabela_padrão__GM_CONTAS_PAGAR_ABERTOS[COD_CONTA]='Resumo Realizar'!$B190)*(Tabela_padrão__GM_CONTAS_PAGAR_ABERTOS[DATA_VCTO]&gt;='Resumo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0" s="69">
        <f t="array" ref="AC190">SUM(IF((Tabela_padrão__GM_CONTAS_PAGAR_ABERTOS[COD_CONTA]='Resumo Realizar'!$B190)*(Tabela_padrão__GM_CONTAS_PAGAR_ABERTOS[DATA_VCTO]&gt;='Resumo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0" s="69">
        <f t="array" ref="AD190">SUM(IF((Tabela_padrão__GM_CONTAS_PAGAR_ABERTOS[COD_CONTA]='Resumo Realizar'!$B190)*(Tabela_padrão__GM_CONTAS_PAGAR_ABERTOS[DATA_VCTO]&gt;='Resumo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0" s="69">
        <f t="array" ref="AE190">SUM(IF((Tabela_padrão__GM_CONTAS_PAGAR_ABERTOS[COD_CONTA]='Resumo Realizar'!$B190)*(Tabela_padrão__GM_CONTAS_PAGAR_ABERTOS[DATA_VCTO]&gt;='Resumo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0" s="69">
        <f t="array" ref="AF190">SUM(IF((Tabela_padrão__GM_CONTAS_PAGAR_ABERTOS[COD_CONTA]='Resumo Realizar'!$B190)*(Tabela_padrão__GM_CONTAS_PAGAR_ABERTOS[DATA_VCTO]&gt;='Resumo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0" s="69">
        <f t="array" ref="AG190">SUM(IF((Tabela_padrão__GM_CONTAS_PAGAR_ABERTOS[COD_CONTA]='Resumo Realizar'!$B190)*(Tabela_padrão__GM_CONTAS_PAGAR_ABERTOS[DATA_VCTO]&gt;='Resumo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1" spans="2:33" hidden="1" outlineLevel="1" thickBot="1">
      <c r="B191" s="73">
        <v>13130023</v>
      </c>
      <c r="C191" s="73" t="s">
        <v>279</v>
      </c>
      <c r="D191" s="68">
        <f t="shared" si="94"/>
        <v>0</v>
      </c>
      <c r="E191" s="68">
        <f t="shared" si="95"/>
        <v>0</v>
      </c>
      <c r="F191" s="69"/>
      <c r="G191" s="69">
        <f t="array" ref="G191">SUM(IF((Tabela_padrão__GM_CONTAS_PAGAR_ABERTOS[COD_CONTA]='Resumo Realizar'!$B191)*(Tabela_padrão__GM_CONTAS_PAGAR_ABERTOS[DATA_VCTO]&gt;='Resumo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1" s="69">
        <f t="array" ref="H191">SUM(IF((Tabela_padrão__GM_CONTAS_PAGAR_ABERTOS[COD_CONTA]='Resumo Realizar'!$B191)*(Tabela_padrão__GM_CONTAS_PAGAR_ABERTOS[DATA_VCTO]&gt;='Resumo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1" s="69">
        <f t="array" ref="I191">SUM(IF((Tabela_padrão__GM_CONTAS_PAGAR_ABERTOS[COD_CONTA]='Resumo Realizar'!$B191)*(Tabela_padrão__GM_CONTAS_PAGAR_ABERTOS[DATA_VCTO]&gt;='Resumo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1" s="69">
        <f t="array" ref="J191">SUM(IF((Tabela_padrão__GM_CONTAS_PAGAR_ABERTOS[COD_CONTA]='Resumo Realizar'!$B191)*(Tabela_padrão__GM_CONTAS_PAGAR_ABERTOS[DATA_VCTO]&gt;='Resumo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1" s="69">
        <f t="array" ref="K191">SUM(IF((Tabela_padrão__GM_CONTAS_PAGAR_ABERTOS[COD_CONTA]='Resumo Realizar'!$B191)*(Tabela_padrão__GM_CONTAS_PAGAR_ABERTOS[DATA_VCTO]&gt;='Resumo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1" s="69">
        <f t="array" ref="L191">SUM(IF((Tabela_padrão__GM_CONTAS_PAGAR_ABERTOS[COD_CONTA]='Resumo Realizar'!$B191)*(Tabela_padrão__GM_CONTAS_PAGAR_ABERTOS[DATA_VCTO]&gt;='Resumo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1" s="69"/>
      <c r="N191" s="69">
        <f t="array" ref="N191">SUM(IF((Tabela_padrão__GM_CONTAS_PAGAR_ABERTOS[COD_CONTA]='Resumo Realizar'!$B191)*(Tabela_padrão__GM_CONTAS_PAGAR_ABERTOS[DATA_VCTO]&gt;='Resumo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1" s="69">
        <f t="array" ref="O191">SUM(IF((Tabela_padrão__GM_CONTAS_PAGAR_ABERTOS[COD_CONTA]='Resumo Realizar'!$B191)*(Tabela_padrão__GM_CONTAS_PAGAR_ABERTOS[DATA_VCTO]&gt;='Resumo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1" s="69">
        <f t="array" ref="P191">SUM(IF((Tabela_padrão__GM_CONTAS_PAGAR_ABERTOS[COD_CONTA]='Resumo Realizar'!$B191)*(Tabela_padrão__GM_CONTAS_PAGAR_ABERTOS[DATA_VCTO]&gt;='Resumo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1" s="69">
        <f t="array" ref="Q191">SUM(IF((Tabela_padrão__GM_CONTAS_PAGAR_ABERTOS[COD_CONTA]='Resumo Realizar'!$B191)*(Tabela_padrão__GM_CONTAS_PAGAR_ABERTOS[DATA_VCTO]&gt;='Resumo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1" s="69">
        <f t="array" ref="R191">SUM(IF((Tabela_padrão__GM_CONTAS_PAGAR_ABERTOS[COD_CONTA]='Resumo Realizar'!$B191)*(Tabela_padrão__GM_CONTAS_PAGAR_ABERTOS[DATA_VCTO]&gt;='Resumo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1" s="69">
        <f t="array" ref="S191">SUM(IF((Tabela_padrão__GM_CONTAS_PAGAR_ABERTOS[COD_CONTA]='Resumo Realizar'!$B191)*(Tabela_padrão__GM_CONTAS_PAGAR_ABERTOS[DATA_VCTO]&gt;='Resumo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1" s="69"/>
      <c r="U191" s="69">
        <f t="array" ref="U191">SUM(IF((Tabela_padrão__GM_CONTAS_PAGAR_ABERTOS[COD_CONTA]='Resumo Realizar'!$B191)*(Tabela_padrão__GM_CONTAS_PAGAR_ABERTOS[DATA_VCTO]&gt;='Resumo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1" s="69">
        <f t="array" ref="V191">SUM(IF((Tabela_padrão__GM_CONTAS_PAGAR_ABERTOS[COD_CONTA]='Resumo Realizar'!$B191)*(Tabela_padrão__GM_CONTAS_PAGAR_ABERTOS[DATA_VCTO]&gt;='Resumo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1" s="69">
        <f t="array" ref="W191">SUM(IF((Tabela_padrão__GM_CONTAS_PAGAR_ABERTOS[COD_CONTA]='Resumo Realizar'!$B191)*(Tabela_padrão__GM_CONTAS_PAGAR_ABERTOS[DATA_VCTO]&gt;='Resumo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1" s="69">
        <f t="array" ref="X191">SUM(IF((Tabela_padrão__GM_CONTAS_PAGAR_ABERTOS[COD_CONTA]='Resumo Realizar'!$B191)*(Tabela_padrão__GM_CONTAS_PAGAR_ABERTOS[DATA_VCTO]&gt;='Resumo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1" s="69">
        <f t="array" ref="Y191">SUM(IF((Tabela_padrão__GM_CONTAS_PAGAR_ABERTOS[COD_CONTA]='Resumo Realizar'!$B191)*(Tabela_padrão__GM_CONTAS_PAGAR_ABERTOS[DATA_VCTO]&gt;='Resumo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1" s="69">
        <f t="array" ref="Z191">SUM(IF((Tabela_padrão__GM_CONTAS_PAGAR_ABERTOS[COD_CONTA]='Resumo Realizar'!$B191)*(Tabela_padrão__GM_CONTAS_PAGAR_ABERTOS[DATA_VCTO]&gt;='Resumo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1" s="69"/>
      <c r="AB191" s="69">
        <f t="array" ref="AB191">SUM(IF((Tabela_padrão__GM_CONTAS_PAGAR_ABERTOS[COD_CONTA]='Resumo Realizar'!$B191)*(Tabela_padrão__GM_CONTAS_PAGAR_ABERTOS[DATA_VCTO]&gt;='Resumo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1" s="69">
        <f t="array" ref="AC191">SUM(IF((Tabela_padrão__GM_CONTAS_PAGAR_ABERTOS[COD_CONTA]='Resumo Realizar'!$B191)*(Tabela_padrão__GM_CONTAS_PAGAR_ABERTOS[DATA_VCTO]&gt;='Resumo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1" s="69">
        <f t="array" ref="AD191">SUM(IF((Tabela_padrão__GM_CONTAS_PAGAR_ABERTOS[COD_CONTA]='Resumo Realizar'!$B191)*(Tabela_padrão__GM_CONTAS_PAGAR_ABERTOS[DATA_VCTO]&gt;='Resumo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1" s="69">
        <f t="array" ref="AE191">SUM(IF((Tabela_padrão__GM_CONTAS_PAGAR_ABERTOS[COD_CONTA]='Resumo Realizar'!$B191)*(Tabela_padrão__GM_CONTAS_PAGAR_ABERTOS[DATA_VCTO]&gt;='Resumo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1" s="69">
        <f t="array" ref="AF191">SUM(IF((Tabela_padrão__GM_CONTAS_PAGAR_ABERTOS[COD_CONTA]='Resumo Realizar'!$B191)*(Tabela_padrão__GM_CONTAS_PAGAR_ABERTOS[DATA_VCTO]&gt;='Resumo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1" s="69">
        <f t="array" ref="AG191">SUM(IF((Tabela_padrão__GM_CONTAS_PAGAR_ABERTOS[COD_CONTA]='Resumo Realizar'!$B191)*(Tabela_padrão__GM_CONTAS_PAGAR_ABERTOS[DATA_VCTO]&gt;='Resumo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2" spans="2:33" hidden="1" outlineLevel="1" thickBot="1">
      <c r="B192" s="73">
        <v>13130024</v>
      </c>
      <c r="C192" s="73" t="s">
        <v>280</v>
      </c>
      <c r="D192" s="68">
        <f t="shared" si="94"/>
        <v>0</v>
      </c>
      <c r="E192" s="68">
        <f t="shared" si="95"/>
        <v>0</v>
      </c>
      <c r="F192" s="69"/>
      <c r="G192" s="69">
        <f t="array" ref="G192">SUM(IF((Tabela_padrão__GM_CONTAS_PAGAR_ABERTOS[COD_CONTA]='Resumo Realizar'!$B192)*(Tabela_padrão__GM_CONTAS_PAGAR_ABERTOS[DATA_VCTO]&gt;='Resumo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2" s="69">
        <f t="array" ref="H192">SUM(IF((Tabela_padrão__GM_CONTAS_PAGAR_ABERTOS[COD_CONTA]='Resumo Realizar'!$B192)*(Tabela_padrão__GM_CONTAS_PAGAR_ABERTOS[DATA_VCTO]&gt;='Resumo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2" s="69">
        <f t="array" ref="I192">SUM(IF((Tabela_padrão__GM_CONTAS_PAGAR_ABERTOS[COD_CONTA]='Resumo Realizar'!$B192)*(Tabela_padrão__GM_CONTAS_PAGAR_ABERTOS[DATA_VCTO]&gt;='Resumo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2" s="69">
        <f t="array" ref="J192">SUM(IF((Tabela_padrão__GM_CONTAS_PAGAR_ABERTOS[COD_CONTA]='Resumo Realizar'!$B192)*(Tabela_padrão__GM_CONTAS_PAGAR_ABERTOS[DATA_VCTO]&gt;='Resumo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2" s="69">
        <f t="array" ref="K192">SUM(IF((Tabela_padrão__GM_CONTAS_PAGAR_ABERTOS[COD_CONTA]='Resumo Realizar'!$B192)*(Tabela_padrão__GM_CONTAS_PAGAR_ABERTOS[DATA_VCTO]&gt;='Resumo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2" s="69">
        <f t="array" ref="L192">SUM(IF((Tabela_padrão__GM_CONTAS_PAGAR_ABERTOS[COD_CONTA]='Resumo Realizar'!$B192)*(Tabela_padrão__GM_CONTAS_PAGAR_ABERTOS[DATA_VCTO]&gt;='Resumo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2" s="69"/>
      <c r="N192" s="69">
        <f t="array" ref="N192">SUM(IF((Tabela_padrão__GM_CONTAS_PAGAR_ABERTOS[COD_CONTA]='Resumo Realizar'!$B192)*(Tabela_padrão__GM_CONTAS_PAGAR_ABERTOS[DATA_VCTO]&gt;='Resumo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2" s="69">
        <f t="array" ref="O192">SUM(IF((Tabela_padrão__GM_CONTAS_PAGAR_ABERTOS[COD_CONTA]='Resumo Realizar'!$B192)*(Tabela_padrão__GM_CONTAS_PAGAR_ABERTOS[DATA_VCTO]&gt;='Resumo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2" s="69">
        <f t="array" ref="P192">SUM(IF((Tabela_padrão__GM_CONTAS_PAGAR_ABERTOS[COD_CONTA]='Resumo Realizar'!$B192)*(Tabela_padrão__GM_CONTAS_PAGAR_ABERTOS[DATA_VCTO]&gt;='Resumo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2" s="69">
        <f t="array" ref="Q192">SUM(IF((Tabela_padrão__GM_CONTAS_PAGAR_ABERTOS[COD_CONTA]='Resumo Realizar'!$B192)*(Tabela_padrão__GM_CONTAS_PAGAR_ABERTOS[DATA_VCTO]&gt;='Resumo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2" s="69">
        <f t="array" ref="R192">SUM(IF((Tabela_padrão__GM_CONTAS_PAGAR_ABERTOS[COD_CONTA]='Resumo Realizar'!$B192)*(Tabela_padrão__GM_CONTAS_PAGAR_ABERTOS[DATA_VCTO]&gt;='Resumo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2" s="69">
        <f t="array" ref="S192">SUM(IF((Tabela_padrão__GM_CONTAS_PAGAR_ABERTOS[COD_CONTA]='Resumo Realizar'!$B192)*(Tabela_padrão__GM_CONTAS_PAGAR_ABERTOS[DATA_VCTO]&gt;='Resumo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2" s="69"/>
      <c r="U192" s="69">
        <f t="array" ref="U192">SUM(IF((Tabela_padrão__GM_CONTAS_PAGAR_ABERTOS[COD_CONTA]='Resumo Realizar'!$B192)*(Tabela_padrão__GM_CONTAS_PAGAR_ABERTOS[DATA_VCTO]&gt;='Resumo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2" s="69">
        <f t="array" ref="V192">SUM(IF((Tabela_padrão__GM_CONTAS_PAGAR_ABERTOS[COD_CONTA]='Resumo Realizar'!$B192)*(Tabela_padrão__GM_CONTAS_PAGAR_ABERTOS[DATA_VCTO]&gt;='Resumo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2" s="69">
        <f t="array" ref="W192">SUM(IF((Tabela_padrão__GM_CONTAS_PAGAR_ABERTOS[COD_CONTA]='Resumo Realizar'!$B192)*(Tabela_padrão__GM_CONTAS_PAGAR_ABERTOS[DATA_VCTO]&gt;='Resumo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2" s="69">
        <f t="array" ref="X192">SUM(IF((Tabela_padrão__GM_CONTAS_PAGAR_ABERTOS[COD_CONTA]='Resumo Realizar'!$B192)*(Tabela_padrão__GM_CONTAS_PAGAR_ABERTOS[DATA_VCTO]&gt;='Resumo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2" s="69">
        <f t="array" ref="Y192">SUM(IF((Tabela_padrão__GM_CONTAS_PAGAR_ABERTOS[COD_CONTA]='Resumo Realizar'!$B192)*(Tabela_padrão__GM_CONTAS_PAGAR_ABERTOS[DATA_VCTO]&gt;='Resumo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2" s="69">
        <f t="array" ref="Z192">SUM(IF((Tabela_padrão__GM_CONTAS_PAGAR_ABERTOS[COD_CONTA]='Resumo Realizar'!$B192)*(Tabela_padrão__GM_CONTAS_PAGAR_ABERTOS[DATA_VCTO]&gt;='Resumo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2" s="69"/>
      <c r="AB192" s="69">
        <f t="array" ref="AB192">SUM(IF((Tabela_padrão__GM_CONTAS_PAGAR_ABERTOS[COD_CONTA]='Resumo Realizar'!$B192)*(Tabela_padrão__GM_CONTAS_PAGAR_ABERTOS[DATA_VCTO]&gt;='Resumo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2" s="69">
        <f t="array" ref="AC192">SUM(IF((Tabela_padrão__GM_CONTAS_PAGAR_ABERTOS[COD_CONTA]='Resumo Realizar'!$B192)*(Tabela_padrão__GM_CONTAS_PAGAR_ABERTOS[DATA_VCTO]&gt;='Resumo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2" s="69">
        <f t="array" ref="AD192">SUM(IF((Tabela_padrão__GM_CONTAS_PAGAR_ABERTOS[COD_CONTA]='Resumo Realizar'!$B192)*(Tabela_padrão__GM_CONTAS_PAGAR_ABERTOS[DATA_VCTO]&gt;='Resumo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2" s="69">
        <f t="array" ref="AE192">SUM(IF((Tabela_padrão__GM_CONTAS_PAGAR_ABERTOS[COD_CONTA]='Resumo Realizar'!$B192)*(Tabela_padrão__GM_CONTAS_PAGAR_ABERTOS[DATA_VCTO]&gt;='Resumo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2" s="69">
        <f t="array" ref="AF192">SUM(IF((Tabela_padrão__GM_CONTAS_PAGAR_ABERTOS[COD_CONTA]='Resumo Realizar'!$B192)*(Tabela_padrão__GM_CONTAS_PAGAR_ABERTOS[DATA_VCTO]&gt;='Resumo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2" s="69">
        <f t="array" ref="AG192">SUM(IF((Tabela_padrão__GM_CONTAS_PAGAR_ABERTOS[COD_CONTA]='Resumo Realizar'!$B192)*(Tabela_padrão__GM_CONTAS_PAGAR_ABERTOS[DATA_VCTO]&gt;='Resumo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3" spans="2:33" hidden="1" outlineLevel="1" thickBot="1">
      <c r="B193" s="73">
        <v>13130025</v>
      </c>
      <c r="C193" s="73" t="s">
        <v>281</v>
      </c>
      <c r="D193" s="68">
        <f t="shared" si="94"/>
        <v>0</v>
      </c>
      <c r="E193" s="68">
        <f t="shared" si="95"/>
        <v>0</v>
      </c>
      <c r="F193" s="69"/>
      <c r="G193" s="69">
        <f t="array" ref="G193">SUM(IF((Tabela_padrão__GM_CONTAS_PAGAR_ABERTOS[COD_CONTA]='Resumo Realizar'!$B193)*(Tabela_padrão__GM_CONTAS_PAGAR_ABERTOS[DATA_VCTO]&gt;='Resumo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3" s="69">
        <f t="array" ref="H193">SUM(IF((Tabela_padrão__GM_CONTAS_PAGAR_ABERTOS[COD_CONTA]='Resumo Realizar'!$B193)*(Tabela_padrão__GM_CONTAS_PAGAR_ABERTOS[DATA_VCTO]&gt;='Resumo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3" s="69">
        <f t="array" ref="I193">SUM(IF((Tabela_padrão__GM_CONTAS_PAGAR_ABERTOS[COD_CONTA]='Resumo Realizar'!$B193)*(Tabela_padrão__GM_CONTAS_PAGAR_ABERTOS[DATA_VCTO]&gt;='Resumo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3" s="69">
        <f t="array" ref="J193">SUM(IF((Tabela_padrão__GM_CONTAS_PAGAR_ABERTOS[COD_CONTA]='Resumo Realizar'!$B193)*(Tabela_padrão__GM_CONTAS_PAGAR_ABERTOS[DATA_VCTO]&gt;='Resumo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3" s="69">
        <f t="array" ref="K193">SUM(IF((Tabela_padrão__GM_CONTAS_PAGAR_ABERTOS[COD_CONTA]='Resumo Realizar'!$B193)*(Tabela_padrão__GM_CONTAS_PAGAR_ABERTOS[DATA_VCTO]&gt;='Resumo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3" s="69">
        <f t="array" ref="L193">SUM(IF((Tabela_padrão__GM_CONTAS_PAGAR_ABERTOS[COD_CONTA]='Resumo Realizar'!$B193)*(Tabela_padrão__GM_CONTAS_PAGAR_ABERTOS[DATA_VCTO]&gt;='Resumo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3" s="69"/>
      <c r="N193" s="69">
        <f t="array" ref="N193">SUM(IF((Tabela_padrão__GM_CONTAS_PAGAR_ABERTOS[COD_CONTA]='Resumo Realizar'!$B193)*(Tabela_padrão__GM_CONTAS_PAGAR_ABERTOS[DATA_VCTO]&gt;='Resumo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3" s="69">
        <f t="array" ref="O193">SUM(IF((Tabela_padrão__GM_CONTAS_PAGAR_ABERTOS[COD_CONTA]='Resumo Realizar'!$B193)*(Tabela_padrão__GM_CONTAS_PAGAR_ABERTOS[DATA_VCTO]&gt;='Resumo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3" s="69">
        <f t="array" ref="P193">SUM(IF((Tabela_padrão__GM_CONTAS_PAGAR_ABERTOS[COD_CONTA]='Resumo Realizar'!$B193)*(Tabela_padrão__GM_CONTAS_PAGAR_ABERTOS[DATA_VCTO]&gt;='Resumo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3" s="69">
        <f t="array" ref="Q193">SUM(IF((Tabela_padrão__GM_CONTAS_PAGAR_ABERTOS[COD_CONTA]='Resumo Realizar'!$B193)*(Tabela_padrão__GM_CONTAS_PAGAR_ABERTOS[DATA_VCTO]&gt;='Resumo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3" s="69">
        <f t="array" ref="R193">SUM(IF((Tabela_padrão__GM_CONTAS_PAGAR_ABERTOS[COD_CONTA]='Resumo Realizar'!$B193)*(Tabela_padrão__GM_CONTAS_PAGAR_ABERTOS[DATA_VCTO]&gt;='Resumo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3" s="69">
        <f t="array" ref="S193">SUM(IF((Tabela_padrão__GM_CONTAS_PAGAR_ABERTOS[COD_CONTA]='Resumo Realizar'!$B193)*(Tabela_padrão__GM_CONTAS_PAGAR_ABERTOS[DATA_VCTO]&gt;='Resumo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3" s="69"/>
      <c r="U193" s="69">
        <f t="array" ref="U193">SUM(IF((Tabela_padrão__GM_CONTAS_PAGAR_ABERTOS[COD_CONTA]='Resumo Realizar'!$B193)*(Tabela_padrão__GM_CONTAS_PAGAR_ABERTOS[DATA_VCTO]&gt;='Resumo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3" s="69">
        <f t="array" ref="V193">SUM(IF((Tabela_padrão__GM_CONTAS_PAGAR_ABERTOS[COD_CONTA]='Resumo Realizar'!$B193)*(Tabela_padrão__GM_CONTAS_PAGAR_ABERTOS[DATA_VCTO]&gt;='Resumo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3" s="69">
        <f t="array" ref="W193">SUM(IF((Tabela_padrão__GM_CONTAS_PAGAR_ABERTOS[COD_CONTA]='Resumo Realizar'!$B193)*(Tabela_padrão__GM_CONTAS_PAGAR_ABERTOS[DATA_VCTO]&gt;='Resumo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3" s="69">
        <f t="array" ref="X193">SUM(IF((Tabela_padrão__GM_CONTAS_PAGAR_ABERTOS[COD_CONTA]='Resumo Realizar'!$B193)*(Tabela_padrão__GM_CONTAS_PAGAR_ABERTOS[DATA_VCTO]&gt;='Resumo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3" s="69">
        <f t="array" ref="Y193">SUM(IF((Tabela_padrão__GM_CONTAS_PAGAR_ABERTOS[COD_CONTA]='Resumo Realizar'!$B193)*(Tabela_padrão__GM_CONTAS_PAGAR_ABERTOS[DATA_VCTO]&gt;='Resumo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3" s="69">
        <f t="array" ref="Z193">SUM(IF((Tabela_padrão__GM_CONTAS_PAGAR_ABERTOS[COD_CONTA]='Resumo Realizar'!$B193)*(Tabela_padrão__GM_CONTAS_PAGAR_ABERTOS[DATA_VCTO]&gt;='Resumo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3" s="69"/>
      <c r="AB193" s="69">
        <f t="array" ref="AB193">SUM(IF((Tabela_padrão__GM_CONTAS_PAGAR_ABERTOS[COD_CONTA]='Resumo Realizar'!$B193)*(Tabela_padrão__GM_CONTAS_PAGAR_ABERTOS[DATA_VCTO]&gt;='Resumo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3" s="69">
        <f t="array" ref="AC193">SUM(IF((Tabela_padrão__GM_CONTAS_PAGAR_ABERTOS[COD_CONTA]='Resumo Realizar'!$B193)*(Tabela_padrão__GM_CONTAS_PAGAR_ABERTOS[DATA_VCTO]&gt;='Resumo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3" s="69">
        <f t="array" ref="AD193">SUM(IF((Tabela_padrão__GM_CONTAS_PAGAR_ABERTOS[COD_CONTA]='Resumo Realizar'!$B193)*(Tabela_padrão__GM_CONTAS_PAGAR_ABERTOS[DATA_VCTO]&gt;='Resumo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3" s="69">
        <f t="array" ref="AE193">SUM(IF((Tabela_padrão__GM_CONTAS_PAGAR_ABERTOS[COD_CONTA]='Resumo Realizar'!$B193)*(Tabela_padrão__GM_CONTAS_PAGAR_ABERTOS[DATA_VCTO]&gt;='Resumo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3" s="69">
        <f t="array" ref="AF193">SUM(IF((Tabela_padrão__GM_CONTAS_PAGAR_ABERTOS[COD_CONTA]='Resumo Realizar'!$B193)*(Tabela_padrão__GM_CONTAS_PAGAR_ABERTOS[DATA_VCTO]&gt;='Resumo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3" s="69">
        <f t="array" ref="AG193">SUM(IF((Tabela_padrão__GM_CONTAS_PAGAR_ABERTOS[COD_CONTA]='Resumo Realizar'!$B193)*(Tabela_padrão__GM_CONTAS_PAGAR_ABERTOS[DATA_VCTO]&gt;='Resumo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4" spans="2:33" hidden="1" outlineLevel="1" thickBot="1">
      <c r="B194" s="73">
        <v>13130026</v>
      </c>
      <c r="C194" s="73" t="s">
        <v>282</v>
      </c>
      <c r="D194" s="68">
        <f t="shared" si="94"/>
        <v>0</v>
      </c>
      <c r="E194" s="68">
        <f t="shared" si="95"/>
        <v>0</v>
      </c>
      <c r="F194" s="69"/>
      <c r="G194" s="69">
        <f t="array" ref="G194">SUM(IF((Tabela_padrão__GM_CONTAS_PAGAR_ABERTOS[COD_CONTA]='Resumo Realizar'!$B194)*(Tabela_padrão__GM_CONTAS_PAGAR_ABERTOS[DATA_VCTO]&gt;='Resumo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4" s="69">
        <f t="array" ref="H194">SUM(IF((Tabela_padrão__GM_CONTAS_PAGAR_ABERTOS[COD_CONTA]='Resumo Realizar'!$B194)*(Tabela_padrão__GM_CONTAS_PAGAR_ABERTOS[DATA_VCTO]&gt;='Resumo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4" s="69">
        <f t="array" ref="I194">SUM(IF((Tabela_padrão__GM_CONTAS_PAGAR_ABERTOS[COD_CONTA]='Resumo Realizar'!$B194)*(Tabela_padrão__GM_CONTAS_PAGAR_ABERTOS[DATA_VCTO]&gt;='Resumo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4" s="69">
        <f t="array" ref="J194">SUM(IF((Tabela_padrão__GM_CONTAS_PAGAR_ABERTOS[COD_CONTA]='Resumo Realizar'!$B194)*(Tabela_padrão__GM_CONTAS_PAGAR_ABERTOS[DATA_VCTO]&gt;='Resumo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4" s="69">
        <f t="array" ref="K194">SUM(IF((Tabela_padrão__GM_CONTAS_PAGAR_ABERTOS[COD_CONTA]='Resumo Realizar'!$B194)*(Tabela_padrão__GM_CONTAS_PAGAR_ABERTOS[DATA_VCTO]&gt;='Resumo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4" s="69">
        <f t="array" ref="L194">SUM(IF((Tabela_padrão__GM_CONTAS_PAGAR_ABERTOS[COD_CONTA]='Resumo Realizar'!$B194)*(Tabela_padrão__GM_CONTAS_PAGAR_ABERTOS[DATA_VCTO]&gt;='Resumo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4" s="69"/>
      <c r="N194" s="69">
        <f t="array" ref="N194">SUM(IF((Tabela_padrão__GM_CONTAS_PAGAR_ABERTOS[COD_CONTA]='Resumo Realizar'!$B194)*(Tabela_padrão__GM_CONTAS_PAGAR_ABERTOS[DATA_VCTO]&gt;='Resumo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4" s="69">
        <f t="array" ref="O194">SUM(IF((Tabela_padrão__GM_CONTAS_PAGAR_ABERTOS[COD_CONTA]='Resumo Realizar'!$B194)*(Tabela_padrão__GM_CONTAS_PAGAR_ABERTOS[DATA_VCTO]&gt;='Resumo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4" s="69">
        <f t="array" ref="P194">SUM(IF((Tabela_padrão__GM_CONTAS_PAGAR_ABERTOS[COD_CONTA]='Resumo Realizar'!$B194)*(Tabela_padrão__GM_CONTAS_PAGAR_ABERTOS[DATA_VCTO]&gt;='Resumo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4" s="69">
        <f t="array" ref="Q194">SUM(IF((Tabela_padrão__GM_CONTAS_PAGAR_ABERTOS[COD_CONTA]='Resumo Realizar'!$B194)*(Tabela_padrão__GM_CONTAS_PAGAR_ABERTOS[DATA_VCTO]&gt;='Resumo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4" s="69">
        <f t="array" ref="R194">SUM(IF((Tabela_padrão__GM_CONTAS_PAGAR_ABERTOS[COD_CONTA]='Resumo Realizar'!$B194)*(Tabela_padrão__GM_CONTAS_PAGAR_ABERTOS[DATA_VCTO]&gt;='Resumo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4" s="69">
        <f t="array" ref="S194">SUM(IF((Tabela_padrão__GM_CONTAS_PAGAR_ABERTOS[COD_CONTA]='Resumo Realizar'!$B194)*(Tabela_padrão__GM_CONTAS_PAGAR_ABERTOS[DATA_VCTO]&gt;='Resumo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4" s="69"/>
      <c r="U194" s="69">
        <f t="array" ref="U194">SUM(IF((Tabela_padrão__GM_CONTAS_PAGAR_ABERTOS[COD_CONTA]='Resumo Realizar'!$B194)*(Tabela_padrão__GM_CONTAS_PAGAR_ABERTOS[DATA_VCTO]&gt;='Resumo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4" s="69">
        <f t="array" ref="V194">SUM(IF((Tabela_padrão__GM_CONTAS_PAGAR_ABERTOS[COD_CONTA]='Resumo Realizar'!$B194)*(Tabela_padrão__GM_CONTAS_PAGAR_ABERTOS[DATA_VCTO]&gt;='Resumo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4" s="69">
        <f t="array" ref="W194">SUM(IF((Tabela_padrão__GM_CONTAS_PAGAR_ABERTOS[COD_CONTA]='Resumo Realizar'!$B194)*(Tabela_padrão__GM_CONTAS_PAGAR_ABERTOS[DATA_VCTO]&gt;='Resumo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4" s="69">
        <f t="array" ref="X194">SUM(IF((Tabela_padrão__GM_CONTAS_PAGAR_ABERTOS[COD_CONTA]='Resumo Realizar'!$B194)*(Tabela_padrão__GM_CONTAS_PAGAR_ABERTOS[DATA_VCTO]&gt;='Resumo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4" s="69">
        <f t="array" ref="Y194">SUM(IF((Tabela_padrão__GM_CONTAS_PAGAR_ABERTOS[COD_CONTA]='Resumo Realizar'!$B194)*(Tabela_padrão__GM_CONTAS_PAGAR_ABERTOS[DATA_VCTO]&gt;='Resumo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4" s="69">
        <f t="array" ref="Z194">SUM(IF((Tabela_padrão__GM_CONTAS_PAGAR_ABERTOS[COD_CONTA]='Resumo Realizar'!$B194)*(Tabela_padrão__GM_CONTAS_PAGAR_ABERTOS[DATA_VCTO]&gt;='Resumo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4" s="69"/>
      <c r="AB194" s="69">
        <f t="array" ref="AB194">SUM(IF((Tabela_padrão__GM_CONTAS_PAGAR_ABERTOS[COD_CONTA]='Resumo Realizar'!$B194)*(Tabela_padrão__GM_CONTAS_PAGAR_ABERTOS[DATA_VCTO]&gt;='Resumo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4" s="69">
        <f t="array" ref="AC194">SUM(IF((Tabela_padrão__GM_CONTAS_PAGAR_ABERTOS[COD_CONTA]='Resumo Realizar'!$B194)*(Tabela_padrão__GM_CONTAS_PAGAR_ABERTOS[DATA_VCTO]&gt;='Resumo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4" s="69">
        <f t="array" ref="AD194">SUM(IF((Tabela_padrão__GM_CONTAS_PAGAR_ABERTOS[COD_CONTA]='Resumo Realizar'!$B194)*(Tabela_padrão__GM_CONTAS_PAGAR_ABERTOS[DATA_VCTO]&gt;='Resumo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4" s="69">
        <f t="array" ref="AE194">SUM(IF((Tabela_padrão__GM_CONTAS_PAGAR_ABERTOS[COD_CONTA]='Resumo Realizar'!$B194)*(Tabela_padrão__GM_CONTAS_PAGAR_ABERTOS[DATA_VCTO]&gt;='Resumo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4" s="69">
        <f t="array" ref="AF194">SUM(IF((Tabela_padrão__GM_CONTAS_PAGAR_ABERTOS[COD_CONTA]='Resumo Realizar'!$B194)*(Tabela_padrão__GM_CONTAS_PAGAR_ABERTOS[DATA_VCTO]&gt;='Resumo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4" s="69">
        <f t="array" ref="AG194">SUM(IF((Tabela_padrão__GM_CONTAS_PAGAR_ABERTOS[COD_CONTA]='Resumo Realizar'!$B194)*(Tabela_padrão__GM_CONTAS_PAGAR_ABERTOS[DATA_VCTO]&gt;='Resumo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5" spans="2:33" hidden="1" outlineLevel="1" thickBot="1">
      <c r="B195" s="73">
        <v>13130027</v>
      </c>
      <c r="C195" s="73" t="s">
        <v>283</v>
      </c>
      <c r="D195" s="68">
        <f t="shared" si="94"/>
        <v>0</v>
      </c>
      <c r="E195" s="68">
        <f t="shared" si="95"/>
        <v>0</v>
      </c>
      <c r="F195" s="69"/>
      <c r="G195" s="69">
        <f t="array" ref="G195">SUM(IF((Tabela_padrão__GM_CONTAS_PAGAR_ABERTOS[COD_CONTA]='Resumo Realizar'!$B195)*(Tabela_padrão__GM_CONTAS_PAGAR_ABERTOS[DATA_VCTO]&gt;='Resumo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5" s="69">
        <f t="array" ref="H195">SUM(IF((Tabela_padrão__GM_CONTAS_PAGAR_ABERTOS[COD_CONTA]='Resumo Realizar'!$B195)*(Tabela_padrão__GM_CONTAS_PAGAR_ABERTOS[DATA_VCTO]&gt;='Resumo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5" s="69">
        <f t="array" ref="I195">SUM(IF((Tabela_padrão__GM_CONTAS_PAGAR_ABERTOS[COD_CONTA]='Resumo Realizar'!$B195)*(Tabela_padrão__GM_CONTAS_PAGAR_ABERTOS[DATA_VCTO]&gt;='Resumo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5" s="69">
        <f t="array" ref="J195">SUM(IF((Tabela_padrão__GM_CONTAS_PAGAR_ABERTOS[COD_CONTA]='Resumo Realizar'!$B195)*(Tabela_padrão__GM_CONTAS_PAGAR_ABERTOS[DATA_VCTO]&gt;='Resumo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5" s="69">
        <f t="array" ref="K195">SUM(IF((Tabela_padrão__GM_CONTAS_PAGAR_ABERTOS[COD_CONTA]='Resumo Realizar'!$B195)*(Tabela_padrão__GM_CONTAS_PAGAR_ABERTOS[DATA_VCTO]&gt;='Resumo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5" s="69">
        <f t="array" ref="L195">SUM(IF((Tabela_padrão__GM_CONTAS_PAGAR_ABERTOS[COD_CONTA]='Resumo Realizar'!$B195)*(Tabela_padrão__GM_CONTAS_PAGAR_ABERTOS[DATA_VCTO]&gt;='Resumo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5" s="69"/>
      <c r="N195" s="69">
        <f t="array" ref="N195">SUM(IF((Tabela_padrão__GM_CONTAS_PAGAR_ABERTOS[COD_CONTA]='Resumo Realizar'!$B195)*(Tabela_padrão__GM_CONTAS_PAGAR_ABERTOS[DATA_VCTO]&gt;='Resumo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5" s="69">
        <f t="array" ref="O195">SUM(IF((Tabela_padrão__GM_CONTAS_PAGAR_ABERTOS[COD_CONTA]='Resumo Realizar'!$B195)*(Tabela_padrão__GM_CONTAS_PAGAR_ABERTOS[DATA_VCTO]&gt;='Resumo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5" s="69">
        <f t="array" ref="P195">SUM(IF((Tabela_padrão__GM_CONTAS_PAGAR_ABERTOS[COD_CONTA]='Resumo Realizar'!$B195)*(Tabela_padrão__GM_CONTAS_PAGAR_ABERTOS[DATA_VCTO]&gt;='Resumo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5" s="69">
        <f t="array" ref="Q195">SUM(IF((Tabela_padrão__GM_CONTAS_PAGAR_ABERTOS[COD_CONTA]='Resumo Realizar'!$B195)*(Tabela_padrão__GM_CONTAS_PAGAR_ABERTOS[DATA_VCTO]&gt;='Resumo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5" s="69">
        <f t="array" ref="R195">SUM(IF((Tabela_padrão__GM_CONTAS_PAGAR_ABERTOS[COD_CONTA]='Resumo Realizar'!$B195)*(Tabela_padrão__GM_CONTAS_PAGAR_ABERTOS[DATA_VCTO]&gt;='Resumo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5" s="69">
        <f t="array" ref="S195">SUM(IF((Tabela_padrão__GM_CONTAS_PAGAR_ABERTOS[COD_CONTA]='Resumo Realizar'!$B195)*(Tabela_padrão__GM_CONTAS_PAGAR_ABERTOS[DATA_VCTO]&gt;='Resumo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5" s="69"/>
      <c r="U195" s="69">
        <f t="array" ref="U195">SUM(IF((Tabela_padrão__GM_CONTAS_PAGAR_ABERTOS[COD_CONTA]='Resumo Realizar'!$B195)*(Tabela_padrão__GM_CONTAS_PAGAR_ABERTOS[DATA_VCTO]&gt;='Resumo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5" s="69">
        <f t="array" ref="V195">SUM(IF((Tabela_padrão__GM_CONTAS_PAGAR_ABERTOS[COD_CONTA]='Resumo Realizar'!$B195)*(Tabela_padrão__GM_CONTAS_PAGAR_ABERTOS[DATA_VCTO]&gt;='Resumo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5" s="69">
        <f t="array" ref="W195">SUM(IF((Tabela_padrão__GM_CONTAS_PAGAR_ABERTOS[COD_CONTA]='Resumo Realizar'!$B195)*(Tabela_padrão__GM_CONTAS_PAGAR_ABERTOS[DATA_VCTO]&gt;='Resumo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5" s="69">
        <f t="array" ref="X195">SUM(IF((Tabela_padrão__GM_CONTAS_PAGAR_ABERTOS[COD_CONTA]='Resumo Realizar'!$B195)*(Tabela_padrão__GM_CONTAS_PAGAR_ABERTOS[DATA_VCTO]&gt;='Resumo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5" s="69">
        <f t="array" ref="Y195">SUM(IF((Tabela_padrão__GM_CONTAS_PAGAR_ABERTOS[COD_CONTA]='Resumo Realizar'!$B195)*(Tabela_padrão__GM_CONTAS_PAGAR_ABERTOS[DATA_VCTO]&gt;='Resumo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5" s="69">
        <f t="array" ref="Z195">SUM(IF((Tabela_padrão__GM_CONTAS_PAGAR_ABERTOS[COD_CONTA]='Resumo Realizar'!$B195)*(Tabela_padrão__GM_CONTAS_PAGAR_ABERTOS[DATA_VCTO]&gt;='Resumo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5" s="69"/>
      <c r="AB195" s="69">
        <f t="array" ref="AB195">SUM(IF((Tabela_padrão__GM_CONTAS_PAGAR_ABERTOS[COD_CONTA]='Resumo Realizar'!$B195)*(Tabela_padrão__GM_CONTAS_PAGAR_ABERTOS[DATA_VCTO]&gt;='Resumo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5" s="69">
        <f t="array" ref="AC195">SUM(IF((Tabela_padrão__GM_CONTAS_PAGAR_ABERTOS[COD_CONTA]='Resumo Realizar'!$B195)*(Tabela_padrão__GM_CONTAS_PAGAR_ABERTOS[DATA_VCTO]&gt;='Resumo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5" s="69">
        <f t="array" ref="AD195">SUM(IF((Tabela_padrão__GM_CONTAS_PAGAR_ABERTOS[COD_CONTA]='Resumo Realizar'!$B195)*(Tabela_padrão__GM_CONTAS_PAGAR_ABERTOS[DATA_VCTO]&gt;='Resumo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5" s="69">
        <f t="array" ref="AE195">SUM(IF((Tabela_padrão__GM_CONTAS_PAGAR_ABERTOS[COD_CONTA]='Resumo Realizar'!$B195)*(Tabela_padrão__GM_CONTAS_PAGAR_ABERTOS[DATA_VCTO]&gt;='Resumo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5" s="69">
        <f t="array" ref="AF195">SUM(IF((Tabela_padrão__GM_CONTAS_PAGAR_ABERTOS[COD_CONTA]='Resumo Realizar'!$B195)*(Tabela_padrão__GM_CONTAS_PAGAR_ABERTOS[DATA_VCTO]&gt;='Resumo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5" s="69">
        <f t="array" ref="AG195">SUM(IF((Tabela_padrão__GM_CONTAS_PAGAR_ABERTOS[COD_CONTA]='Resumo Realizar'!$B195)*(Tabela_padrão__GM_CONTAS_PAGAR_ABERTOS[DATA_VCTO]&gt;='Resumo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6" spans="2:33" hidden="1" outlineLevel="1" thickBot="1">
      <c r="B196" s="73">
        <v>13130028</v>
      </c>
      <c r="C196" s="73" t="s">
        <v>284</v>
      </c>
      <c r="D196" s="68">
        <f t="shared" si="94"/>
        <v>0</v>
      </c>
      <c r="E196" s="68">
        <f t="shared" si="95"/>
        <v>0</v>
      </c>
      <c r="F196" s="69"/>
      <c r="G196" s="69">
        <f t="array" ref="G196">SUM(IF((Tabela_padrão__GM_CONTAS_PAGAR_ABERTOS[COD_CONTA]='Resumo Realizar'!$B196)*(Tabela_padrão__GM_CONTAS_PAGAR_ABERTOS[DATA_VCTO]&gt;='Resumo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6" s="69">
        <f t="array" ref="H196">SUM(IF((Tabela_padrão__GM_CONTAS_PAGAR_ABERTOS[COD_CONTA]='Resumo Realizar'!$B196)*(Tabela_padrão__GM_CONTAS_PAGAR_ABERTOS[DATA_VCTO]&gt;='Resumo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6" s="69">
        <f t="array" ref="I196">SUM(IF((Tabela_padrão__GM_CONTAS_PAGAR_ABERTOS[COD_CONTA]='Resumo Realizar'!$B196)*(Tabela_padrão__GM_CONTAS_PAGAR_ABERTOS[DATA_VCTO]&gt;='Resumo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6" s="69">
        <f t="array" ref="J196">SUM(IF((Tabela_padrão__GM_CONTAS_PAGAR_ABERTOS[COD_CONTA]='Resumo Realizar'!$B196)*(Tabela_padrão__GM_CONTAS_PAGAR_ABERTOS[DATA_VCTO]&gt;='Resumo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6" s="69">
        <f t="array" ref="K196">SUM(IF((Tabela_padrão__GM_CONTAS_PAGAR_ABERTOS[COD_CONTA]='Resumo Realizar'!$B196)*(Tabela_padrão__GM_CONTAS_PAGAR_ABERTOS[DATA_VCTO]&gt;='Resumo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6" s="69">
        <f t="array" ref="L196">SUM(IF((Tabela_padrão__GM_CONTAS_PAGAR_ABERTOS[COD_CONTA]='Resumo Realizar'!$B196)*(Tabela_padrão__GM_CONTAS_PAGAR_ABERTOS[DATA_VCTO]&gt;='Resumo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6" s="69"/>
      <c r="N196" s="69">
        <f t="array" ref="N196">SUM(IF((Tabela_padrão__GM_CONTAS_PAGAR_ABERTOS[COD_CONTA]='Resumo Realizar'!$B196)*(Tabela_padrão__GM_CONTAS_PAGAR_ABERTOS[DATA_VCTO]&gt;='Resumo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6" s="69">
        <f t="array" ref="O196">SUM(IF((Tabela_padrão__GM_CONTAS_PAGAR_ABERTOS[COD_CONTA]='Resumo Realizar'!$B196)*(Tabela_padrão__GM_CONTAS_PAGAR_ABERTOS[DATA_VCTO]&gt;='Resumo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6" s="69">
        <f t="array" ref="P196">SUM(IF((Tabela_padrão__GM_CONTAS_PAGAR_ABERTOS[COD_CONTA]='Resumo Realizar'!$B196)*(Tabela_padrão__GM_CONTAS_PAGAR_ABERTOS[DATA_VCTO]&gt;='Resumo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6" s="69">
        <f t="array" ref="Q196">SUM(IF((Tabela_padrão__GM_CONTAS_PAGAR_ABERTOS[COD_CONTA]='Resumo Realizar'!$B196)*(Tabela_padrão__GM_CONTAS_PAGAR_ABERTOS[DATA_VCTO]&gt;='Resumo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6" s="69">
        <f t="array" ref="R196">SUM(IF((Tabela_padrão__GM_CONTAS_PAGAR_ABERTOS[COD_CONTA]='Resumo Realizar'!$B196)*(Tabela_padrão__GM_CONTAS_PAGAR_ABERTOS[DATA_VCTO]&gt;='Resumo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6" s="69">
        <f t="array" ref="S196">SUM(IF((Tabela_padrão__GM_CONTAS_PAGAR_ABERTOS[COD_CONTA]='Resumo Realizar'!$B196)*(Tabela_padrão__GM_CONTAS_PAGAR_ABERTOS[DATA_VCTO]&gt;='Resumo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6" s="69"/>
      <c r="U196" s="69">
        <f t="array" ref="U196">SUM(IF((Tabela_padrão__GM_CONTAS_PAGAR_ABERTOS[COD_CONTA]='Resumo Realizar'!$B196)*(Tabela_padrão__GM_CONTAS_PAGAR_ABERTOS[DATA_VCTO]&gt;='Resumo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6" s="69">
        <f t="array" ref="V196">SUM(IF((Tabela_padrão__GM_CONTAS_PAGAR_ABERTOS[COD_CONTA]='Resumo Realizar'!$B196)*(Tabela_padrão__GM_CONTAS_PAGAR_ABERTOS[DATA_VCTO]&gt;='Resumo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6" s="69">
        <f t="array" ref="W196">SUM(IF((Tabela_padrão__GM_CONTAS_PAGAR_ABERTOS[COD_CONTA]='Resumo Realizar'!$B196)*(Tabela_padrão__GM_CONTAS_PAGAR_ABERTOS[DATA_VCTO]&gt;='Resumo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6" s="69">
        <f t="array" ref="X196">SUM(IF((Tabela_padrão__GM_CONTAS_PAGAR_ABERTOS[COD_CONTA]='Resumo Realizar'!$B196)*(Tabela_padrão__GM_CONTAS_PAGAR_ABERTOS[DATA_VCTO]&gt;='Resumo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6" s="69">
        <f t="array" ref="Y196">SUM(IF((Tabela_padrão__GM_CONTAS_PAGAR_ABERTOS[COD_CONTA]='Resumo Realizar'!$B196)*(Tabela_padrão__GM_CONTAS_PAGAR_ABERTOS[DATA_VCTO]&gt;='Resumo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6" s="69">
        <f t="array" ref="Z196">SUM(IF((Tabela_padrão__GM_CONTAS_PAGAR_ABERTOS[COD_CONTA]='Resumo Realizar'!$B196)*(Tabela_padrão__GM_CONTAS_PAGAR_ABERTOS[DATA_VCTO]&gt;='Resumo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6" s="69"/>
      <c r="AB196" s="69">
        <f t="array" ref="AB196">SUM(IF((Tabela_padrão__GM_CONTAS_PAGAR_ABERTOS[COD_CONTA]='Resumo Realizar'!$B196)*(Tabela_padrão__GM_CONTAS_PAGAR_ABERTOS[DATA_VCTO]&gt;='Resumo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6" s="69">
        <f t="array" ref="AC196">SUM(IF((Tabela_padrão__GM_CONTAS_PAGAR_ABERTOS[COD_CONTA]='Resumo Realizar'!$B196)*(Tabela_padrão__GM_CONTAS_PAGAR_ABERTOS[DATA_VCTO]&gt;='Resumo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6" s="69">
        <f t="array" ref="AD196">SUM(IF((Tabela_padrão__GM_CONTAS_PAGAR_ABERTOS[COD_CONTA]='Resumo Realizar'!$B196)*(Tabela_padrão__GM_CONTAS_PAGAR_ABERTOS[DATA_VCTO]&gt;='Resumo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6" s="69">
        <f t="array" ref="AE196">SUM(IF((Tabela_padrão__GM_CONTAS_PAGAR_ABERTOS[COD_CONTA]='Resumo Realizar'!$B196)*(Tabela_padrão__GM_CONTAS_PAGAR_ABERTOS[DATA_VCTO]&gt;='Resumo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6" s="69">
        <f t="array" ref="AF196">SUM(IF((Tabela_padrão__GM_CONTAS_PAGAR_ABERTOS[COD_CONTA]='Resumo Realizar'!$B196)*(Tabela_padrão__GM_CONTAS_PAGAR_ABERTOS[DATA_VCTO]&gt;='Resumo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6" s="69">
        <f t="array" ref="AG196">SUM(IF((Tabela_padrão__GM_CONTAS_PAGAR_ABERTOS[COD_CONTA]='Resumo Realizar'!$B196)*(Tabela_padrão__GM_CONTAS_PAGAR_ABERTOS[DATA_VCTO]&gt;='Resumo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7" spans="2:33" hidden="1" outlineLevel="1" thickBot="1">
      <c r="B197" s="73">
        <v>13130029</v>
      </c>
      <c r="C197" s="73" t="s">
        <v>285</v>
      </c>
      <c r="D197" s="68">
        <f t="shared" si="94"/>
        <v>0</v>
      </c>
      <c r="E197" s="68">
        <f t="shared" si="95"/>
        <v>0</v>
      </c>
      <c r="F197" s="69"/>
      <c r="G197" s="69">
        <f t="array" ref="G197">SUM(IF((Tabela_padrão__GM_CONTAS_PAGAR_ABERTOS[COD_CONTA]='Resumo Realizar'!$B197)*(Tabela_padrão__GM_CONTAS_PAGAR_ABERTOS[DATA_VCTO]&gt;='Resumo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7" s="69">
        <f t="array" ref="H197">SUM(IF((Tabela_padrão__GM_CONTAS_PAGAR_ABERTOS[COD_CONTA]='Resumo Realizar'!$B197)*(Tabela_padrão__GM_CONTAS_PAGAR_ABERTOS[DATA_VCTO]&gt;='Resumo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7" s="69">
        <f t="array" ref="I197">SUM(IF((Tabela_padrão__GM_CONTAS_PAGAR_ABERTOS[COD_CONTA]='Resumo Realizar'!$B197)*(Tabela_padrão__GM_CONTAS_PAGAR_ABERTOS[DATA_VCTO]&gt;='Resumo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7" s="69">
        <f t="array" ref="J197">SUM(IF((Tabela_padrão__GM_CONTAS_PAGAR_ABERTOS[COD_CONTA]='Resumo Realizar'!$B197)*(Tabela_padrão__GM_CONTAS_PAGAR_ABERTOS[DATA_VCTO]&gt;='Resumo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7" s="69">
        <f t="array" ref="K197">SUM(IF((Tabela_padrão__GM_CONTAS_PAGAR_ABERTOS[COD_CONTA]='Resumo Realizar'!$B197)*(Tabela_padrão__GM_CONTAS_PAGAR_ABERTOS[DATA_VCTO]&gt;='Resumo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7" s="69">
        <f t="array" ref="L197">SUM(IF((Tabela_padrão__GM_CONTAS_PAGAR_ABERTOS[COD_CONTA]='Resumo Realizar'!$B197)*(Tabela_padrão__GM_CONTAS_PAGAR_ABERTOS[DATA_VCTO]&gt;='Resumo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7" s="69"/>
      <c r="N197" s="69">
        <f t="array" ref="N197">SUM(IF((Tabela_padrão__GM_CONTAS_PAGAR_ABERTOS[COD_CONTA]='Resumo Realizar'!$B197)*(Tabela_padrão__GM_CONTAS_PAGAR_ABERTOS[DATA_VCTO]&gt;='Resumo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7" s="69">
        <f t="array" ref="O197">SUM(IF((Tabela_padrão__GM_CONTAS_PAGAR_ABERTOS[COD_CONTA]='Resumo Realizar'!$B197)*(Tabela_padrão__GM_CONTAS_PAGAR_ABERTOS[DATA_VCTO]&gt;='Resumo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7" s="69">
        <f t="array" ref="P197">SUM(IF((Tabela_padrão__GM_CONTAS_PAGAR_ABERTOS[COD_CONTA]='Resumo Realizar'!$B197)*(Tabela_padrão__GM_CONTAS_PAGAR_ABERTOS[DATA_VCTO]&gt;='Resumo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7" s="69">
        <f t="array" ref="Q197">SUM(IF((Tabela_padrão__GM_CONTAS_PAGAR_ABERTOS[COD_CONTA]='Resumo Realizar'!$B197)*(Tabela_padrão__GM_CONTAS_PAGAR_ABERTOS[DATA_VCTO]&gt;='Resumo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7" s="69">
        <f t="array" ref="R197">SUM(IF((Tabela_padrão__GM_CONTAS_PAGAR_ABERTOS[COD_CONTA]='Resumo Realizar'!$B197)*(Tabela_padrão__GM_CONTAS_PAGAR_ABERTOS[DATA_VCTO]&gt;='Resumo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7" s="69">
        <f t="array" ref="S197">SUM(IF((Tabela_padrão__GM_CONTAS_PAGAR_ABERTOS[COD_CONTA]='Resumo Realizar'!$B197)*(Tabela_padrão__GM_CONTAS_PAGAR_ABERTOS[DATA_VCTO]&gt;='Resumo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7" s="69"/>
      <c r="U197" s="69">
        <f t="array" ref="U197">SUM(IF((Tabela_padrão__GM_CONTAS_PAGAR_ABERTOS[COD_CONTA]='Resumo Realizar'!$B197)*(Tabela_padrão__GM_CONTAS_PAGAR_ABERTOS[DATA_VCTO]&gt;='Resumo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7" s="69">
        <f t="array" ref="V197">SUM(IF((Tabela_padrão__GM_CONTAS_PAGAR_ABERTOS[COD_CONTA]='Resumo Realizar'!$B197)*(Tabela_padrão__GM_CONTAS_PAGAR_ABERTOS[DATA_VCTO]&gt;='Resumo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7" s="69">
        <f t="array" ref="W197">SUM(IF((Tabela_padrão__GM_CONTAS_PAGAR_ABERTOS[COD_CONTA]='Resumo Realizar'!$B197)*(Tabela_padrão__GM_CONTAS_PAGAR_ABERTOS[DATA_VCTO]&gt;='Resumo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7" s="69">
        <f t="array" ref="X197">SUM(IF((Tabela_padrão__GM_CONTAS_PAGAR_ABERTOS[COD_CONTA]='Resumo Realizar'!$B197)*(Tabela_padrão__GM_CONTAS_PAGAR_ABERTOS[DATA_VCTO]&gt;='Resumo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7" s="69">
        <f t="array" ref="Y197">SUM(IF((Tabela_padrão__GM_CONTAS_PAGAR_ABERTOS[COD_CONTA]='Resumo Realizar'!$B197)*(Tabela_padrão__GM_CONTAS_PAGAR_ABERTOS[DATA_VCTO]&gt;='Resumo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7" s="69">
        <f t="array" ref="Z197">SUM(IF((Tabela_padrão__GM_CONTAS_PAGAR_ABERTOS[COD_CONTA]='Resumo Realizar'!$B197)*(Tabela_padrão__GM_CONTAS_PAGAR_ABERTOS[DATA_VCTO]&gt;='Resumo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7" s="69"/>
      <c r="AB197" s="69">
        <f t="array" ref="AB197">SUM(IF((Tabela_padrão__GM_CONTAS_PAGAR_ABERTOS[COD_CONTA]='Resumo Realizar'!$B197)*(Tabela_padrão__GM_CONTAS_PAGAR_ABERTOS[DATA_VCTO]&gt;='Resumo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7" s="69">
        <f t="array" ref="AC197">SUM(IF((Tabela_padrão__GM_CONTAS_PAGAR_ABERTOS[COD_CONTA]='Resumo Realizar'!$B197)*(Tabela_padrão__GM_CONTAS_PAGAR_ABERTOS[DATA_VCTO]&gt;='Resumo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7" s="69">
        <f t="array" ref="AD197">SUM(IF((Tabela_padrão__GM_CONTAS_PAGAR_ABERTOS[COD_CONTA]='Resumo Realizar'!$B197)*(Tabela_padrão__GM_CONTAS_PAGAR_ABERTOS[DATA_VCTO]&gt;='Resumo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7" s="69">
        <f t="array" ref="AE197">SUM(IF((Tabela_padrão__GM_CONTAS_PAGAR_ABERTOS[COD_CONTA]='Resumo Realizar'!$B197)*(Tabela_padrão__GM_CONTAS_PAGAR_ABERTOS[DATA_VCTO]&gt;='Resumo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7" s="69">
        <f t="array" ref="AF197">SUM(IF((Tabela_padrão__GM_CONTAS_PAGAR_ABERTOS[COD_CONTA]='Resumo Realizar'!$B197)*(Tabela_padrão__GM_CONTAS_PAGAR_ABERTOS[DATA_VCTO]&gt;='Resumo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7" s="69">
        <f t="array" ref="AG197">SUM(IF((Tabela_padrão__GM_CONTAS_PAGAR_ABERTOS[COD_CONTA]='Resumo Realizar'!$B197)*(Tabela_padrão__GM_CONTAS_PAGAR_ABERTOS[DATA_VCTO]&gt;='Resumo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8" spans="2:33" hidden="1" outlineLevel="1" thickBot="1">
      <c r="B198" s="73">
        <v>13130030</v>
      </c>
      <c r="C198" s="73" t="s">
        <v>286</v>
      </c>
      <c r="D198" s="68">
        <f t="shared" si="94"/>
        <v>0</v>
      </c>
      <c r="E198" s="68">
        <f t="shared" si="95"/>
        <v>0</v>
      </c>
      <c r="F198" s="69"/>
      <c r="G198" s="69">
        <f t="array" ref="G198">SUM(IF((Tabela_padrão__GM_CONTAS_PAGAR_ABERTOS[COD_CONTA]='Resumo Realizar'!$B198)*(Tabela_padrão__GM_CONTAS_PAGAR_ABERTOS[DATA_VCTO]&gt;='Resumo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8" s="69">
        <f t="array" ref="H198">SUM(IF((Tabela_padrão__GM_CONTAS_PAGAR_ABERTOS[COD_CONTA]='Resumo Realizar'!$B198)*(Tabela_padrão__GM_CONTAS_PAGAR_ABERTOS[DATA_VCTO]&gt;='Resumo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8" s="69">
        <f t="array" ref="I198">SUM(IF((Tabela_padrão__GM_CONTAS_PAGAR_ABERTOS[COD_CONTA]='Resumo Realizar'!$B198)*(Tabela_padrão__GM_CONTAS_PAGAR_ABERTOS[DATA_VCTO]&gt;='Resumo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8" s="69">
        <f t="array" ref="J198">SUM(IF((Tabela_padrão__GM_CONTAS_PAGAR_ABERTOS[COD_CONTA]='Resumo Realizar'!$B198)*(Tabela_padrão__GM_CONTAS_PAGAR_ABERTOS[DATA_VCTO]&gt;='Resumo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8" s="69">
        <f t="array" ref="K198">SUM(IF((Tabela_padrão__GM_CONTAS_PAGAR_ABERTOS[COD_CONTA]='Resumo Realizar'!$B198)*(Tabela_padrão__GM_CONTAS_PAGAR_ABERTOS[DATA_VCTO]&gt;='Resumo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8" s="69">
        <f t="array" ref="L198">SUM(IF((Tabela_padrão__GM_CONTAS_PAGAR_ABERTOS[COD_CONTA]='Resumo Realizar'!$B198)*(Tabela_padrão__GM_CONTAS_PAGAR_ABERTOS[DATA_VCTO]&gt;='Resumo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8" s="69"/>
      <c r="N198" s="69">
        <f t="array" ref="N198">SUM(IF((Tabela_padrão__GM_CONTAS_PAGAR_ABERTOS[COD_CONTA]='Resumo Realizar'!$B198)*(Tabela_padrão__GM_CONTAS_PAGAR_ABERTOS[DATA_VCTO]&gt;='Resumo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8" s="69">
        <f t="array" ref="O198">SUM(IF((Tabela_padrão__GM_CONTAS_PAGAR_ABERTOS[COD_CONTA]='Resumo Realizar'!$B198)*(Tabela_padrão__GM_CONTAS_PAGAR_ABERTOS[DATA_VCTO]&gt;='Resumo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8" s="69">
        <f t="array" ref="P198">SUM(IF((Tabela_padrão__GM_CONTAS_PAGAR_ABERTOS[COD_CONTA]='Resumo Realizar'!$B198)*(Tabela_padrão__GM_CONTAS_PAGAR_ABERTOS[DATA_VCTO]&gt;='Resumo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8" s="69">
        <f t="array" ref="Q198">SUM(IF((Tabela_padrão__GM_CONTAS_PAGAR_ABERTOS[COD_CONTA]='Resumo Realizar'!$B198)*(Tabela_padrão__GM_CONTAS_PAGAR_ABERTOS[DATA_VCTO]&gt;='Resumo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8" s="69">
        <f t="array" ref="R198">SUM(IF((Tabela_padrão__GM_CONTAS_PAGAR_ABERTOS[COD_CONTA]='Resumo Realizar'!$B198)*(Tabela_padrão__GM_CONTAS_PAGAR_ABERTOS[DATA_VCTO]&gt;='Resumo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8" s="69">
        <f t="array" ref="S198">SUM(IF((Tabela_padrão__GM_CONTAS_PAGAR_ABERTOS[COD_CONTA]='Resumo Realizar'!$B198)*(Tabela_padrão__GM_CONTAS_PAGAR_ABERTOS[DATA_VCTO]&gt;='Resumo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8" s="69"/>
      <c r="U198" s="69">
        <f t="array" ref="U198">SUM(IF((Tabela_padrão__GM_CONTAS_PAGAR_ABERTOS[COD_CONTA]='Resumo Realizar'!$B198)*(Tabela_padrão__GM_CONTAS_PAGAR_ABERTOS[DATA_VCTO]&gt;='Resumo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8" s="69">
        <f t="array" ref="V198">SUM(IF((Tabela_padrão__GM_CONTAS_PAGAR_ABERTOS[COD_CONTA]='Resumo Realizar'!$B198)*(Tabela_padrão__GM_CONTAS_PAGAR_ABERTOS[DATA_VCTO]&gt;='Resumo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8" s="69">
        <f t="array" ref="W198">SUM(IF((Tabela_padrão__GM_CONTAS_PAGAR_ABERTOS[COD_CONTA]='Resumo Realizar'!$B198)*(Tabela_padrão__GM_CONTAS_PAGAR_ABERTOS[DATA_VCTO]&gt;='Resumo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8" s="69">
        <f t="array" ref="X198">SUM(IF((Tabela_padrão__GM_CONTAS_PAGAR_ABERTOS[COD_CONTA]='Resumo Realizar'!$B198)*(Tabela_padrão__GM_CONTAS_PAGAR_ABERTOS[DATA_VCTO]&gt;='Resumo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8" s="69">
        <f t="array" ref="Y198">SUM(IF((Tabela_padrão__GM_CONTAS_PAGAR_ABERTOS[COD_CONTA]='Resumo Realizar'!$B198)*(Tabela_padrão__GM_CONTAS_PAGAR_ABERTOS[DATA_VCTO]&gt;='Resumo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8" s="69">
        <f t="array" ref="Z198">SUM(IF((Tabela_padrão__GM_CONTAS_PAGAR_ABERTOS[COD_CONTA]='Resumo Realizar'!$B198)*(Tabela_padrão__GM_CONTAS_PAGAR_ABERTOS[DATA_VCTO]&gt;='Resumo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8" s="69"/>
      <c r="AB198" s="69">
        <f t="array" ref="AB198">SUM(IF((Tabela_padrão__GM_CONTAS_PAGAR_ABERTOS[COD_CONTA]='Resumo Realizar'!$B198)*(Tabela_padrão__GM_CONTAS_PAGAR_ABERTOS[DATA_VCTO]&gt;='Resumo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8" s="69">
        <f t="array" ref="AC198">SUM(IF((Tabela_padrão__GM_CONTAS_PAGAR_ABERTOS[COD_CONTA]='Resumo Realizar'!$B198)*(Tabela_padrão__GM_CONTAS_PAGAR_ABERTOS[DATA_VCTO]&gt;='Resumo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8" s="69">
        <f t="array" ref="AD198">SUM(IF((Tabela_padrão__GM_CONTAS_PAGAR_ABERTOS[COD_CONTA]='Resumo Realizar'!$B198)*(Tabela_padrão__GM_CONTAS_PAGAR_ABERTOS[DATA_VCTO]&gt;='Resumo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8" s="69">
        <f t="array" ref="AE198">SUM(IF((Tabela_padrão__GM_CONTAS_PAGAR_ABERTOS[COD_CONTA]='Resumo Realizar'!$B198)*(Tabela_padrão__GM_CONTAS_PAGAR_ABERTOS[DATA_VCTO]&gt;='Resumo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8" s="69">
        <f t="array" ref="AF198">SUM(IF((Tabela_padrão__GM_CONTAS_PAGAR_ABERTOS[COD_CONTA]='Resumo Realizar'!$B198)*(Tabela_padrão__GM_CONTAS_PAGAR_ABERTOS[DATA_VCTO]&gt;='Resumo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8" s="69">
        <f t="array" ref="AG198">SUM(IF((Tabela_padrão__GM_CONTAS_PAGAR_ABERTOS[COD_CONTA]='Resumo Realizar'!$B198)*(Tabela_padrão__GM_CONTAS_PAGAR_ABERTOS[DATA_VCTO]&gt;='Resumo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199" spans="2:33" hidden="1" outlineLevel="1" thickBot="1">
      <c r="B199" s="73">
        <v>13130031</v>
      </c>
      <c r="C199" s="73" t="s">
        <v>287</v>
      </c>
      <c r="D199" s="68">
        <f t="shared" si="94"/>
        <v>0</v>
      </c>
      <c r="E199" s="68">
        <f t="shared" si="95"/>
        <v>0</v>
      </c>
      <c r="F199" s="69"/>
      <c r="G199" s="69">
        <f t="array" ref="G199">SUM(IF((Tabela_padrão__GM_CONTAS_PAGAR_ABERTOS[COD_CONTA]='Resumo Realizar'!$B199)*(Tabela_padrão__GM_CONTAS_PAGAR_ABERTOS[DATA_VCTO]&gt;='Resumo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199" s="69">
        <f t="array" ref="H199">SUM(IF((Tabela_padrão__GM_CONTAS_PAGAR_ABERTOS[COD_CONTA]='Resumo Realizar'!$B199)*(Tabela_padrão__GM_CONTAS_PAGAR_ABERTOS[DATA_VCTO]&gt;='Resumo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199" s="69">
        <f t="array" ref="I199">SUM(IF((Tabela_padrão__GM_CONTAS_PAGAR_ABERTOS[COD_CONTA]='Resumo Realizar'!$B199)*(Tabela_padrão__GM_CONTAS_PAGAR_ABERTOS[DATA_VCTO]&gt;='Resumo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199" s="69">
        <f t="array" ref="J199">SUM(IF((Tabela_padrão__GM_CONTAS_PAGAR_ABERTOS[COD_CONTA]='Resumo Realizar'!$B199)*(Tabela_padrão__GM_CONTAS_PAGAR_ABERTOS[DATA_VCTO]&gt;='Resumo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199" s="69">
        <f t="array" ref="K199">SUM(IF((Tabela_padrão__GM_CONTAS_PAGAR_ABERTOS[COD_CONTA]='Resumo Realizar'!$B199)*(Tabela_padrão__GM_CONTAS_PAGAR_ABERTOS[DATA_VCTO]&gt;='Resumo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199" s="69">
        <f t="array" ref="L199">SUM(IF((Tabela_padrão__GM_CONTAS_PAGAR_ABERTOS[COD_CONTA]='Resumo Realizar'!$B199)*(Tabela_padrão__GM_CONTAS_PAGAR_ABERTOS[DATA_VCTO]&gt;='Resumo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199" s="69"/>
      <c r="N199" s="69">
        <f t="array" ref="N199">SUM(IF((Tabela_padrão__GM_CONTAS_PAGAR_ABERTOS[COD_CONTA]='Resumo Realizar'!$B199)*(Tabela_padrão__GM_CONTAS_PAGAR_ABERTOS[DATA_VCTO]&gt;='Resumo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199" s="69">
        <f t="array" ref="O199">SUM(IF((Tabela_padrão__GM_CONTAS_PAGAR_ABERTOS[COD_CONTA]='Resumo Realizar'!$B199)*(Tabela_padrão__GM_CONTAS_PAGAR_ABERTOS[DATA_VCTO]&gt;='Resumo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199" s="69">
        <f t="array" ref="P199">SUM(IF((Tabela_padrão__GM_CONTAS_PAGAR_ABERTOS[COD_CONTA]='Resumo Realizar'!$B199)*(Tabela_padrão__GM_CONTAS_PAGAR_ABERTOS[DATA_VCTO]&gt;='Resumo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199" s="69">
        <f t="array" ref="Q199">SUM(IF((Tabela_padrão__GM_CONTAS_PAGAR_ABERTOS[COD_CONTA]='Resumo Realizar'!$B199)*(Tabela_padrão__GM_CONTAS_PAGAR_ABERTOS[DATA_VCTO]&gt;='Resumo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199" s="69">
        <f t="array" ref="R199">SUM(IF((Tabela_padrão__GM_CONTAS_PAGAR_ABERTOS[COD_CONTA]='Resumo Realizar'!$B199)*(Tabela_padrão__GM_CONTAS_PAGAR_ABERTOS[DATA_VCTO]&gt;='Resumo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199" s="69">
        <f t="array" ref="S199">SUM(IF((Tabela_padrão__GM_CONTAS_PAGAR_ABERTOS[COD_CONTA]='Resumo Realizar'!$B199)*(Tabela_padrão__GM_CONTAS_PAGAR_ABERTOS[DATA_VCTO]&gt;='Resumo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199" s="69"/>
      <c r="U199" s="69">
        <f t="array" ref="U199">SUM(IF((Tabela_padrão__GM_CONTAS_PAGAR_ABERTOS[COD_CONTA]='Resumo Realizar'!$B199)*(Tabela_padrão__GM_CONTAS_PAGAR_ABERTOS[DATA_VCTO]&gt;='Resumo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199" s="69">
        <f t="array" ref="V199">SUM(IF((Tabela_padrão__GM_CONTAS_PAGAR_ABERTOS[COD_CONTA]='Resumo Realizar'!$B199)*(Tabela_padrão__GM_CONTAS_PAGAR_ABERTOS[DATA_VCTO]&gt;='Resumo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199" s="69">
        <f t="array" ref="W199">SUM(IF((Tabela_padrão__GM_CONTAS_PAGAR_ABERTOS[COD_CONTA]='Resumo Realizar'!$B199)*(Tabela_padrão__GM_CONTAS_PAGAR_ABERTOS[DATA_VCTO]&gt;='Resumo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199" s="69">
        <f t="array" ref="X199">SUM(IF((Tabela_padrão__GM_CONTAS_PAGAR_ABERTOS[COD_CONTA]='Resumo Realizar'!$B199)*(Tabela_padrão__GM_CONTAS_PAGAR_ABERTOS[DATA_VCTO]&gt;='Resumo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199" s="69">
        <f t="array" ref="Y199">SUM(IF((Tabela_padrão__GM_CONTAS_PAGAR_ABERTOS[COD_CONTA]='Resumo Realizar'!$B199)*(Tabela_padrão__GM_CONTAS_PAGAR_ABERTOS[DATA_VCTO]&gt;='Resumo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199" s="69">
        <f t="array" ref="Z199">SUM(IF((Tabela_padrão__GM_CONTAS_PAGAR_ABERTOS[COD_CONTA]='Resumo Realizar'!$B199)*(Tabela_padrão__GM_CONTAS_PAGAR_ABERTOS[DATA_VCTO]&gt;='Resumo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199" s="69"/>
      <c r="AB199" s="69">
        <f t="array" ref="AB199">SUM(IF((Tabela_padrão__GM_CONTAS_PAGAR_ABERTOS[COD_CONTA]='Resumo Realizar'!$B199)*(Tabela_padrão__GM_CONTAS_PAGAR_ABERTOS[DATA_VCTO]&gt;='Resumo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199" s="69">
        <f t="array" ref="AC199">SUM(IF((Tabela_padrão__GM_CONTAS_PAGAR_ABERTOS[COD_CONTA]='Resumo Realizar'!$B199)*(Tabela_padrão__GM_CONTAS_PAGAR_ABERTOS[DATA_VCTO]&gt;='Resumo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199" s="69">
        <f t="array" ref="AD199">SUM(IF((Tabela_padrão__GM_CONTAS_PAGAR_ABERTOS[COD_CONTA]='Resumo Realizar'!$B199)*(Tabela_padrão__GM_CONTAS_PAGAR_ABERTOS[DATA_VCTO]&gt;='Resumo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199" s="69">
        <f t="array" ref="AE199">SUM(IF((Tabela_padrão__GM_CONTAS_PAGAR_ABERTOS[COD_CONTA]='Resumo Realizar'!$B199)*(Tabela_padrão__GM_CONTAS_PAGAR_ABERTOS[DATA_VCTO]&gt;='Resumo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199" s="69">
        <f t="array" ref="AF199">SUM(IF((Tabela_padrão__GM_CONTAS_PAGAR_ABERTOS[COD_CONTA]='Resumo Realizar'!$B199)*(Tabela_padrão__GM_CONTAS_PAGAR_ABERTOS[DATA_VCTO]&gt;='Resumo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199" s="69">
        <f t="array" ref="AG199">SUM(IF((Tabela_padrão__GM_CONTAS_PAGAR_ABERTOS[COD_CONTA]='Resumo Realizar'!$B199)*(Tabela_padrão__GM_CONTAS_PAGAR_ABERTOS[DATA_VCTO]&gt;='Resumo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0" spans="2:33" hidden="1" outlineLevel="1" thickBot="1">
      <c r="B200" s="73">
        <v>13130032</v>
      </c>
      <c r="C200" s="73" t="s">
        <v>288</v>
      </c>
      <c r="D200" s="68">
        <f t="shared" si="94"/>
        <v>0</v>
      </c>
      <c r="E200" s="68">
        <f t="shared" si="95"/>
        <v>0</v>
      </c>
      <c r="F200" s="69"/>
      <c r="G200" s="69">
        <f t="array" ref="G200">SUM(IF((Tabela_padrão__GM_CONTAS_PAGAR_ABERTOS[COD_CONTA]='Resumo Realizar'!$B200)*(Tabela_padrão__GM_CONTAS_PAGAR_ABERTOS[DATA_VCTO]&gt;='Resumo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0" s="69">
        <f t="array" ref="H200">SUM(IF((Tabela_padrão__GM_CONTAS_PAGAR_ABERTOS[COD_CONTA]='Resumo Realizar'!$B200)*(Tabela_padrão__GM_CONTAS_PAGAR_ABERTOS[DATA_VCTO]&gt;='Resumo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0" s="69">
        <f t="array" ref="I200">SUM(IF((Tabela_padrão__GM_CONTAS_PAGAR_ABERTOS[COD_CONTA]='Resumo Realizar'!$B200)*(Tabela_padrão__GM_CONTAS_PAGAR_ABERTOS[DATA_VCTO]&gt;='Resumo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0" s="69">
        <f t="array" ref="J200">SUM(IF((Tabela_padrão__GM_CONTAS_PAGAR_ABERTOS[COD_CONTA]='Resumo Realizar'!$B200)*(Tabela_padrão__GM_CONTAS_PAGAR_ABERTOS[DATA_VCTO]&gt;='Resumo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0" s="69">
        <f t="array" ref="K200">SUM(IF((Tabela_padrão__GM_CONTAS_PAGAR_ABERTOS[COD_CONTA]='Resumo Realizar'!$B200)*(Tabela_padrão__GM_CONTAS_PAGAR_ABERTOS[DATA_VCTO]&gt;='Resumo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0" s="69">
        <f t="array" ref="L200">SUM(IF((Tabela_padrão__GM_CONTAS_PAGAR_ABERTOS[COD_CONTA]='Resumo Realizar'!$B200)*(Tabela_padrão__GM_CONTAS_PAGAR_ABERTOS[DATA_VCTO]&gt;='Resumo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0" s="69"/>
      <c r="N200" s="69">
        <f t="array" ref="N200">SUM(IF((Tabela_padrão__GM_CONTAS_PAGAR_ABERTOS[COD_CONTA]='Resumo Realizar'!$B200)*(Tabela_padrão__GM_CONTAS_PAGAR_ABERTOS[DATA_VCTO]&gt;='Resumo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0" s="69">
        <f t="array" ref="O200">SUM(IF((Tabela_padrão__GM_CONTAS_PAGAR_ABERTOS[COD_CONTA]='Resumo Realizar'!$B200)*(Tabela_padrão__GM_CONTAS_PAGAR_ABERTOS[DATA_VCTO]&gt;='Resumo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0" s="69">
        <f t="array" ref="P200">SUM(IF((Tabela_padrão__GM_CONTAS_PAGAR_ABERTOS[COD_CONTA]='Resumo Realizar'!$B200)*(Tabela_padrão__GM_CONTAS_PAGAR_ABERTOS[DATA_VCTO]&gt;='Resumo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0" s="69">
        <f t="array" ref="Q200">SUM(IF((Tabela_padrão__GM_CONTAS_PAGAR_ABERTOS[COD_CONTA]='Resumo Realizar'!$B200)*(Tabela_padrão__GM_CONTAS_PAGAR_ABERTOS[DATA_VCTO]&gt;='Resumo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0" s="69">
        <f t="array" ref="R200">SUM(IF((Tabela_padrão__GM_CONTAS_PAGAR_ABERTOS[COD_CONTA]='Resumo Realizar'!$B200)*(Tabela_padrão__GM_CONTAS_PAGAR_ABERTOS[DATA_VCTO]&gt;='Resumo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0" s="69">
        <f t="array" ref="S200">SUM(IF((Tabela_padrão__GM_CONTAS_PAGAR_ABERTOS[COD_CONTA]='Resumo Realizar'!$B200)*(Tabela_padrão__GM_CONTAS_PAGAR_ABERTOS[DATA_VCTO]&gt;='Resumo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0" s="69"/>
      <c r="U200" s="69">
        <f t="array" ref="U200">SUM(IF((Tabela_padrão__GM_CONTAS_PAGAR_ABERTOS[COD_CONTA]='Resumo Realizar'!$B200)*(Tabela_padrão__GM_CONTAS_PAGAR_ABERTOS[DATA_VCTO]&gt;='Resumo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0" s="69">
        <f t="array" ref="V200">SUM(IF((Tabela_padrão__GM_CONTAS_PAGAR_ABERTOS[COD_CONTA]='Resumo Realizar'!$B200)*(Tabela_padrão__GM_CONTAS_PAGAR_ABERTOS[DATA_VCTO]&gt;='Resumo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00" s="69">
        <f t="array" ref="W200">SUM(IF((Tabela_padrão__GM_CONTAS_PAGAR_ABERTOS[COD_CONTA]='Resumo Realizar'!$B200)*(Tabela_padrão__GM_CONTAS_PAGAR_ABERTOS[DATA_VCTO]&gt;='Resumo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0" s="69">
        <f t="array" ref="X200">SUM(IF((Tabela_padrão__GM_CONTAS_PAGAR_ABERTOS[COD_CONTA]='Resumo Realizar'!$B200)*(Tabela_padrão__GM_CONTAS_PAGAR_ABERTOS[DATA_VCTO]&gt;='Resumo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0" s="69">
        <f t="array" ref="Y200">SUM(IF((Tabela_padrão__GM_CONTAS_PAGAR_ABERTOS[COD_CONTA]='Resumo Realizar'!$B200)*(Tabela_padrão__GM_CONTAS_PAGAR_ABERTOS[DATA_VCTO]&gt;='Resumo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0" s="69">
        <f t="array" ref="Z200">SUM(IF((Tabela_padrão__GM_CONTAS_PAGAR_ABERTOS[COD_CONTA]='Resumo Realizar'!$B200)*(Tabela_padrão__GM_CONTAS_PAGAR_ABERTOS[DATA_VCTO]&gt;='Resumo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0" s="69"/>
      <c r="AB200" s="69">
        <f t="array" ref="AB200">SUM(IF((Tabela_padrão__GM_CONTAS_PAGAR_ABERTOS[COD_CONTA]='Resumo Realizar'!$B200)*(Tabela_padrão__GM_CONTAS_PAGAR_ABERTOS[DATA_VCTO]&gt;='Resumo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0" s="69">
        <f t="array" ref="AC200">SUM(IF((Tabela_padrão__GM_CONTAS_PAGAR_ABERTOS[COD_CONTA]='Resumo Realizar'!$B200)*(Tabela_padrão__GM_CONTAS_PAGAR_ABERTOS[DATA_VCTO]&gt;='Resumo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0" s="69">
        <f t="array" ref="AD200">SUM(IF((Tabela_padrão__GM_CONTAS_PAGAR_ABERTOS[COD_CONTA]='Resumo Realizar'!$B200)*(Tabela_padrão__GM_CONTAS_PAGAR_ABERTOS[DATA_VCTO]&gt;='Resumo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0" s="69">
        <f t="array" ref="AE200">SUM(IF((Tabela_padrão__GM_CONTAS_PAGAR_ABERTOS[COD_CONTA]='Resumo Realizar'!$B200)*(Tabela_padrão__GM_CONTAS_PAGAR_ABERTOS[DATA_VCTO]&gt;='Resumo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0" s="69">
        <f t="array" ref="AF200">SUM(IF((Tabela_padrão__GM_CONTAS_PAGAR_ABERTOS[COD_CONTA]='Resumo Realizar'!$B200)*(Tabela_padrão__GM_CONTAS_PAGAR_ABERTOS[DATA_VCTO]&gt;='Resumo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0" s="69">
        <f t="array" ref="AG200">SUM(IF((Tabela_padrão__GM_CONTAS_PAGAR_ABERTOS[COD_CONTA]='Resumo Realizar'!$B200)*(Tabela_padrão__GM_CONTAS_PAGAR_ABERTOS[DATA_VCTO]&gt;='Resumo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1" spans="2:33" hidden="1" outlineLevel="1" thickBot="1">
      <c r="B201" s="73">
        <v>13130033</v>
      </c>
      <c r="C201" s="73" t="s">
        <v>375</v>
      </c>
      <c r="D201" s="68">
        <f t="shared" si="94"/>
        <v>0</v>
      </c>
      <c r="E201" s="68">
        <f t="shared" si="95"/>
        <v>0</v>
      </c>
      <c r="F201" s="69"/>
      <c r="G201" s="69">
        <f t="array" ref="G201">SUM(IF((Tabela_padrão__GM_CONTAS_PAGAR_ABERTOS[COD_CONTA]='Resumo Realizar'!$B201)*(Tabela_padrão__GM_CONTAS_PAGAR_ABERTOS[DATA_VCTO]&gt;='Resumo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01" s="69">
        <f t="array" ref="H201">SUM(IF((Tabela_padrão__GM_CONTAS_PAGAR_ABERTOS[COD_CONTA]='Resumo Realizar'!$B201)*(Tabela_padrão__GM_CONTAS_PAGAR_ABERTOS[DATA_VCTO]&gt;='Resumo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01" s="69">
        <f t="array" ref="I201">SUM(IF((Tabela_padrão__GM_CONTAS_PAGAR_ABERTOS[COD_CONTA]='Resumo Realizar'!$B201)*(Tabela_padrão__GM_CONTAS_PAGAR_ABERTOS[DATA_VCTO]&gt;='Resumo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01" s="69">
        <f t="array" ref="J201">SUM(IF((Tabela_padrão__GM_CONTAS_PAGAR_ABERTOS[COD_CONTA]='Resumo Realizar'!$B201)*(Tabela_padrão__GM_CONTAS_PAGAR_ABERTOS[DATA_VCTO]&gt;='Resumo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01" s="69">
        <f t="array" ref="K201">SUM(IF((Tabela_padrão__GM_CONTAS_PAGAR_ABERTOS[COD_CONTA]='Resumo Realizar'!$B201)*(Tabela_padrão__GM_CONTAS_PAGAR_ABERTOS[DATA_VCTO]&gt;='Resumo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01" s="69">
        <f t="array" ref="L201">SUM(IF((Tabela_padrão__GM_CONTAS_PAGAR_ABERTOS[COD_CONTA]='Resumo Realizar'!$B201)*(Tabela_padrão__GM_CONTAS_PAGAR_ABERTOS[DATA_VCTO]&gt;='Resumo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01" s="69"/>
      <c r="N201" s="69">
        <f t="array" ref="N201">SUM(IF((Tabela_padrão__GM_CONTAS_PAGAR_ABERTOS[COD_CONTA]='Resumo Realizar'!$B201)*(Tabela_padrão__GM_CONTAS_PAGAR_ABERTOS[DATA_VCTO]&gt;='Resumo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01" s="69">
        <f t="array" ref="O201">SUM(IF((Tabela_padrão__GM_CONTAS_PAGAR_ABERTOS[COD_CONTA]='Resumo Realizar'!$B201)*(Tabela_padrão__GM_CONTAS_PAGAR_ABERTOS[DATA_VCTO]&gt;='Resumo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01" s="69">
        <f t="array" ref="P201">SUM(IF((Tabela_padrão__GM_CONTAS_PAGAR_ABERTOS[COD_CONTA]='Resumo Realizar'!$B201)*(Tabela_padrão__GM_CONTAS_PAGAR_ABERTOS[DATA_VCTO]&gt;='Resumo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01" s="69">
        <f t="array" ref="Q201">SUM(IF((Tabela_padrão__GM_CONTAS_PAGAR_ABERTOS[COD_CONTA]='Resumo Realizar'!$B201)*(Tabela_padrão__GM_CONTAS_PAGAR_ABERTOS[DATA_VCTO]&gt;='Resumo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01" s="69">
        <f t="array" ref="R201">SUM(IF((Tabela_padrão__GM_CONTAS_PAGAR_ABERTOS[COD_CONTA]='Resumo Realizar'!$B201)*(Tabela_padrão__GM_CONTAS_PAGAR_ABERTOS[DATA_VCTO]&gt;='Resumo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01" s="69">
        <f t="array" ref="S201">SUM(IF((Tabela_padrão__GM_CONTAS_PAGAR_ABERTOS[COD_CONTA]='Resumo Realizar'!$B201)*(Tabela_padrão__GM_CONTAS_PAGAR_ABERTOS[DATA_VCTO]&gt;='Resumo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01" s="69"/>
      <c r="U201" s="69">
        <f t="array" ref="U201">SUM(IF((Tabela_padrão__GM_CONTAS_PAGAR_ABERTOS[COD_CONTA]='Resumo Realizar'!$B201)*(Tabela_padrão__GM_CONTAS_PAGAR_ABERTOS[DATA_VCTO]&gt;='Resumo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01" s="69">
        <f t="array" ref="V201">SUM(IF((Tabela_padrão__GM_CONTAS_PAGAR_ABERTOS[COD_CONTA]='Resumo Realizar'!$B201)*(Tabela_padrão__GM_CONTAS_PAGAR_ABERTOS[DATA_VCTO]&gt;='Resumo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01" s="69">
        <f t="array" ref="W201">SUM(IF((Tabela_padrão__GM_CONTAS_PAGAR_ABERTOS[COD_CONTA]='Resumo Realizar'!$B201)*(Tabela_padrão__GM_CONTAS_PAGAR_ABERTOS[DATA_VCTO]&gt;='Resumo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01" s="69">
        <f t="array" ref="X201">SUM(IF((Tabela_padrão__GM_CONTAS_PAGAR_ABERTOS[COD_CONTA]='Resumo Realizar'!$B201)*(Tabela_padrão__GM_CONTAS_PAGAR_ABERTOS[DATA_VCTO]&gt;='Resumo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01" s="69">
        <f t="array" ref="Y201">SUM(IF((Tabela_padrão__GM_CONTAS_PAGAR_ABERTOS[COD_CONTA]='Resumo Realizar'!$B201)*(Tabela_padrão__GM_CONTAS_PAGAR_ABERTOS[DATA_VCTO]&gt;='Resumo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01" s="69">
        <f t="array" ref="Z201">SUM(IF((Tabela_padrão__GM_CONTAS_PAGAR_ABERTOS[COD_CONTA]='Resumo Realizar'!$B201)*(Tabela_padrão__GM_CONTAS_PAGAR_ABERTOS[DATA_VCTO]&gt;='Resumo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01" s="69"/>
      <c r="AB201" s="69">
        <f t="array" ref="AB201">SUM(IF((Tabela_padrão__GM_CONTAS_PAGAR_ABERTOS[COD_CONTA]='Resumo Realizar'!$B201)*(Tabela_padrão__GM_CONTAS_PAGAR_ABERTOS[DATA_VCTO]&gt;='Resumo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1" s="69">
        <f t="array" ref="AC201">SUM(IF((Tabela_padrão__GM_CONTAS_PAGAR_ABERTOS[COD_CONTA]='Resumo Realizar'!$B201)*(Tabela_padrão__GM_CONTAS_PAGAR_ABERTOS[DATA_VCTO]&gt;='Resumo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1" s="69">
        <f t="array" ref="AD201">SUM(IF((Tabela_padrão__GM_CONTAS_PAGAR_ABERTOS[COD_CONTA]='Resumo Realizar'!$B201)*(Tabela_padrão__GM_CONTAS_PAGAR_ABERTOS[DATA_VCTO]&gt;='Resumo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1" s="69">
        <f t="array" ref="AE201">SUM(IF((Tabela_padrão__GM_CONTAS_PAGAR_ABERTOS[COD_CONTA]='Resumo Realizar'!$B201)*(Tabela_padrão__GM_CONTAS_PAGAR_ABERTOS[DATA_VCTO]&gt;='Resumo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1" s="69">
        <f t="array" ref="AF201">SUM(IF((Tabela_padrão__GM_CONTAS_PAGAR_ABERTOS[COD_CONTA]='Resumo Realizar'!$B201)*(Tabela_padrão__GM_CONTAS_PAGAR_ABERTOS[DATA_VCTO]&gt;='Resumo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1" s="69">
        <f t="array" ref="AG201">SUM(IF((Tabela_padrão__GM_CONTAS_PAGAR_ABERTOS[COD_CONTA]='Resumo Realizar'!$B201)*(Tabela_padrão__GM_CONTAS_PAGAR_ABERTOS[DATA_VCTO]&gt;='Resumo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2" spans="2:33" collapsed="1" thickBot="1">
      <c r="B202" s="73"/>
      <c r="C202" s="73"/>
      <c r="D202" s="75"/>
      <c r="E202" s="75"/>
      <c r="F202" s="66"/>
      <c r="G202" s="68"/>
      <c r="H202" s="68"/>
      <c r="I202" s="68"/>
      <c r="J202" s="68"/>
      <c r="K202" s="68"/>
      <c r="L202" s="68"/>
      <c r="M202" s="69"/>
      <c r="N202" s="68"/>
      <c r="O202" s="68"/>
      <c r="P202" s="75"/>
      <c r="Q202" s="75"/>
      <c r="R202" s="75"/>
      <c r="S202" s="75"/>
      <c r="T202" s="66"/>
      <c r="U202" s="75"/>
      <c r="V202" s="75"/>
      <c r="W202" s="75"/>
      <c r="X202" s="75"/>
      <c r="Y202" s="75"/>
      <c r="Z202" s="75"/>
      <c r="AA202" s="66"/>
      <c r="AB202" s="75"/>
      <c r="AC202" s="75"/>
      <c r="AD202" s="75"/>
      <c r="AE202" s="75"/>
      <c r="AF202" s="75"/>
      <c r="AG202" s="76"/>
    </row>
    <row r="203" spans="2:33" hidden="1" outlineLevel="1" thickBot="1">
      <c r="B203" s="77" t="s">
        <v>48</v>
      </c>
      <c r="C203" s="77"/>
      <c r="D203" s="78">
        <f>D11+D62</f>
        <v>18121.875229999998</v>
      </c>
      <c r="E203" s="78">
        <f>E11+E62</f>
        <v>29773.042939999999</v>
      </c>
      <c r="F203" s="62"/>
      <c r="G203" s="78">
        <f t="shared" ref="G203:L203" si="96">G11+G62</f>
        <v>880</v>
      </c>
      <c r="H203" s="78">
        <f t="shared" si="96"/>
        <v>-37.918470000000006</v>
      </c>
      <c r="I203" s="78">
        <f t="shared" si="96"/>
        <v>-3591.2493799999993</v>
      </c>
      <c r="J203" s="78">
        <f t="shared" si="96"/>
        <v>856.77773999999999</v>
      </c>
      <c r="K203" s="78">
        <f t="shared" si="96"/>
        <v>11283.333339999999</v>
      </c>
      <c r="L203" s="78">
        <f t="shared" si="96"/>
        <v>6160.7535800000005</v>
      </c>
      <c r="M203" s="62"/>
      <c r="N203" s="78">
        <f t="shared" ref="N203:S203" si="97">N11+N62</f>
        <v>9570</v>
      </c>
      <c r="O203" s="78">
        <f t="shared" si="97"/>
        <v>-2775.3170699999996</v>
      </c>
      <c r="P203" s="78">
        <f t="shared" si="97"/>
        <v>0</v>
      </c>
      <c r="Q203" s="78">
        <f t="shared" si="97"/>
        <v>-7.8264199999999997</v>
      </c>
      <c r="R203" s="78">
        <f t="shared" si="97"/>
        <v>0</v>
      </c>
      <c r="S203" s="78">
        <f t="shared" si="97"/>
        <v>-7.8264199999999997</v>
      </c>
      <c r="T203" s="62"/>
      <c r="U203" s="78">
        <f t="shared" ref="U203:Z203" si="98">U11+U62</f>
        <v>0</v>
      </c>
      <c r="V203" s="78">
        <f t="shared" si="98"/>
        <v>13094.16</v>
      </c>
      <c r="W203" s="78">
        <f t="shared" si="98"/>
        <v>-2506</v>
      </c>
      <c r="X203" s="78">
        <f t="shared" si="98"/>
        <v>12494.16</v>
      </c>
      <c r="Y203" s="78">
        <f t="shared" si="98"/>
        <v>-2176.8087300000002</v>
      </c>
      <c r="Z203" s="78">
        <f t="shared" si="98"/>
        <v>-3.92</v>
      </c>
      <c r="AA203" s="62"/>
      <c r="AB203" s="78">
        <f t="shared" ref="AB203:AG203" si="99">AB11+AB62</f>
        <v>0</v>
      </c>
      <c r="AC203" s="78">
        <f t="shared" si="99"/>
        <v>0</v>
      </c>
      <c r="AD203" s="78">
        <f t="shared" si="99"/>
        <v>4662.6000000000004</v>
      </c>
      <c r="AE203" s="78">
        <f t="shared" si="99"/>
        <v>0</v>
      </c>
      <c r="AF203" s="78">
        <f t="shared" si="99"/>
        <v>0</v>
      </c>
      <c r="AG203" s="78">
        <f t="shared" si="99"/>
        <v>0</v>
      </c>
    </row>
    <row r="204" spans="2:33" hidden="1" outlineLevel="1" thickBot="1">
      <c r="B204" s="73"/>
      <c r="C204" s="73"/>
      <c r="D204" s="79"/>
      <c r="E204" s="79"/>
      <c r="F204" s="80"/>
      <c r="G204" s="79"/>
      <c r="H204" s="79"/>
      <c r="I204" s="79"/>
      <c r="J204" s="79"/>
      <c r="K204" s="79"/>
      <c r="L204" s="79"/>
      <c r="M204" s="80"/>
      <c r="N204" s="79"/>
      <c r="O204" s="79"/>
      <c r="P204" s="75"/>
      <c r="Q204" s="75"/>
      <c r="R204" s="75"/>
      <c r="S204" s="75"/>
      <c r="T204" s="66"/>
      <c r="U204" s="75"/>
      <c r="V204" s="75"/>
      <c r="W204" s="75"/>
      <c r="X204" s="75"/>
      <c r="Y204" s="75"/>
      <c r="Z204" s="75"/>
      <c r="AA204" s="66"/>
      <c r="AB204" s="75"/>
      <c r="AC204" s="75"/>
      <c r="AD204" s="75"/>
      <c r="AE204" s="75"/>
      <c r="AF204" s="75"/>
      <c r="AG204" s="76"/>
    </row>
    <row r="205" spans="2:33" collapsed="1" thickBot="1">
      <c r="B205" s="60" t="s">
        <v>49</v>
      </c>
      <c r="C205" s="60"/>
      <c r="D205" s="61">
        <f t="shared" ref="D205:E205" si="100">D206+D214</f>
        <v>-5273.2117400000006</v>
      </c>
      <c r="E205" s="61">
        <f t="shared" si="100"/>
        <v>-3157.0518999999999</v>
      </c>
      <c r="F205" s="62"/>
      <c r="G205" s="61">
        <f>G206+G214</f>
        <v>-846.80111000000011</v>
      </c>
      <c r="H205" s="61">
        <f t="shared" ref="H205" si="101">H206+H214</f>
        <v>-17.489330000000002</v>
      </c>
      <c r="I205" s="61">
        <f t="shared" ref="I205" si="102">I206+I214</f>
        <v>0</v>
      </c>
      <c r="J205" s="61">
        <f t="shared" ref="J205:K205" si="103">J206+J214</f>
        <v>-51.868439999999993</v>
      </c>
      <c r="K205" s="61">
        <f t="shared" si="103"/>
        <v>-29.02778</v>
      </c>
      <c r="L205" s="61">
        <f t="shared" ref="L205" si="104">L206+L214</f>
        <v>-173.63732999999996</v>
      </c>
      <c r="M205" s="62"/>
      <c r="N205" s="61">
        <f t="shared" ref="N205:O205" si="105">N206+N214</f>
        <v>-41.398969999999998</v>
      </c>
      <c r="O205" s="61">
        <f t="shared" si="105"/>
        <v>-1304.38636</v>
      </c>
      <c r="P205" s="61">
        <f t="shared" ref="P205" si="106">P206+P214</f>
        <v>-194.16732000000002</v>
      </c>
      <c r="Q205" s="61">
        <f t="shared" ref="Q205" si="107">Q206+Q214</f>
        <v>-735.63606000000004</v>
      </c>
      <c r="R205" s="61">
        <f t="shared" ref="R205:S205" si="108">R206+R214</f>
        <v>-1599.93967</v>
      </c>
      <c r="S205" s="61">
        <f t="shared" si="108"/>
        <v>-134.75687999999997</v>
      </c>
      <c r="T205" s="62"/>
      <c r="U205" s="61">
        <f t="shared" ref="U205" si="109">U206+U214</f>
        <v>0</v>
      </c>
      <c r="V205" s="61">
        <f t="shared" ref="V205:W205" si="110">V206+V214</f>
        <v>-141.23608000000002</v>
      </c>
      <c r="W205" s="61">
        <f t="shared" si="110"/>
        <v>0</v>
      </c>
      <c r="X205" s="61">
        <f t="shared" ref="X205" si="111">X206+X214</f>
        <v>-101.31233999999998</v>
      </c>
      <c r="Y205" s="61">
        <f t="shared" ref="Y205" si="112">Y206+Y214</f>
        <v>0</v>
      </c>
      <c r="Z205" s="61">
        <f t="shared" ref="Z205" si="113">Z206+Z214</f>
        <v>-7.98651</v>
      </c>
      <c r="AA205" s="62"/>
      <c r="AB205" s="61">
        <f t="shared" ref="AB205" si="114">AB206+AB214</f>
        <v>-322.55466000000001</v>
      </c>
      <c r="AC205" s="61">
        <f t="shared" ref="AC205" si="115">AC206+AC214</f>
        <v>-272.56312999999994</v>
      </c>
      <c r="AD205" s="61">
        <f t="shared" ref="AD205:AE205" si="116">AD206+AD214</f>
        <v>-744.83172999999999</v>
      </c>
      <c r="AE205" s="61">
        <f t="shared" si="116"/>
        <v>-204.04413</v>
      </c>
      <c r="AF205" s="61">
        <f t="shared" ref="AF205" si="117">AF206+AF214</f>
        <v>-1494.4905000000001</v>
      </c>
      <c r="AG205" s="61">
        <f t="shared" ref="AG205" si="118">AG206+AG214</f>
        <v>-12.13531</v>
      </c>
    </row>
    <row r="206" spans="2:33" s="63" customFormat="1" hidden="1" outlineLevel="1" thickBot="1">
      <c r="B206" s="64">
        <v>11301</v>
      </c>
      <c r="C206" s="64" t="s">
        <v>50</v>
      </c>
      <c r="D206" s="65">
        <f t="shared" ref="D206:E206" si="119">SUM(D207:D213)</f>
        <v>0</v>
      </c>
      <c r="E206" s="65">
        <f t="shared" si="119"/>
        <v>3.2109999999999999</v>
      </c>
      <c r="F206" s="66"/>
      <c r="G206" s="65">
        <f>SUM(G207:G213)</f>
        <v>0</v>
      </c>
      <c r="H206" s="65">
        <f t="shared" ref="H206" si="120">SUM(H207:H213)</f>
        <v>0</v>
      </c>
      <c r="I206" s="65">
        <f t="shared" ref="I206" si="121">SUM(I207:I213)</f>
        <v>0</v>
      </c>
      <c r="J206" s="65">
        <f t="shared" ref="J206:K206" si="122">SUM(J207:J213)</f>
        <v>0</v>
      </c>
      <c r="K206" s="65">
        <f t="shared" si="122"/>
        <v>0</v>
      </c>
      <c r="L206" s="65">
        <f t="shared" ref="L206" si="123">SUM(L207:L213)</f>
        <v>3.2109999999999999</v>
      </c>
      <c r="M206" s="66"/>
      <c r="N206" s="65">
        <f t="shared" ref="N206:O206" si="124">SUM(N207:N213)</f>
        <v>0</v>
      </c>
      <c r="O206" s="65">
        <f t="shared" si="124"/>
        <v>0</v>
      </c>
      <c r="P206" s="65">
        <f t="shared" ref="P206" si="125">SUM(P207:P213)</f>
        <v>0</v>
      </c>
      <c r="Q206" s="65">
        <f t="shared" ref="Q206" si="126">SUM(Q207:Q213)</f>
        <v>0</v>
      </c>
      <c r="R206" s="65">
        <f t="shared" ref="R206:S206" si="127">SUM(R207:R213)</f>
        <v>0</v>
      </c>
      <c r="S206" s="65">
        <f t="shared" si="127"/>
        <v>0</v>
      </c>
      <c r="T206" s="66"/>
      <c r="U206" s="65">
        <f t="shared" ref="U206" si="128">SUM(U207:U213)</f>
        <v>0</v>
      </c>
      <c r="V206" s="65">
        <f t="shared" ref="V206:W206" si="129">SUM(V207:V213)</f>
        <v>0</v>
      </c>
      <c r="W206" s="65">
        <f t="shared" si="129"/>
        <v>0</v>
      </c>
      <c r="X206" s="65">
        <f t="shared" ref="X206" si="130">SUM(X207:X213)</f>
        <v>0</v>
      </c>
      <c r="Y206" s="65">
        <f t="shared" ref="Y206" si="131">SUM(Y207:Y213)</f>
        <v>0</v>
      </c>
      <c r="Z206" s="65">
        <f t="shared" ref="Z206" si="132">SUM(Z207:Z213)</f>
        <v>0</v>
      </c>
      <c r="AA206" s="66"/>
      <c r="AB206" s="65">
        <f t="shared" ref="AB206" si="133">SUM(AB207:AB213)</f>
        <v>0</v>
      </c>
      <c r="AC206" s="65">
        <f t="shared" ref="AC206" si="134">SUM(AC207:AC213)</f>
        <v>0</v>
      </c>
      <c r="AD206" s="65">
        <f t="shared" ref="AD206:AE206" si="135">SUM(AD207:AD213)</f>
        <v>0</v>
      </c>
      <c r="AE206" s="65">
        <f t="shared" si="135"/>
        <v>0</v>
      </c>
      <c r="AF206" s="65">
        <f t="shared" ref="AF206" si="136">SUM(AF207:AF213)</f>
        <v>0</v>
      </c>
      <c r="AG206" s="65">
        <f t="shared" ref="AG206" si="137">SUM(AG207:AG213)</f>
        <v>0</v>
      </c>
    </row>
    <row r="207" spans="2:33" hidden="1" outlineLevel="1" thickBot="1">
      <c r="B207" s="73">
        <v>11301001</v>
      </c>
      <c r="C207" s="73" t="s">
        <v>134</v>
      </c>
      <c r="D207" s="68">
        <f t="shared" ref="D207:E213" si="138">G207+I207+K207+N207+P207+R207+U207+W207+Y207+AB207+AD207+AF207</f>
        <v>0</v>
      </c>
      <c r="E207" s="68">
        <f t="shared" si="138"/>
        <v>0</v>
      </c>
      <c r="F207" s="69"/>
      <c r="G207" s="68">
        <f t="array" ref="G207">SUM(IF((Tabela_padrão__GM_CONTAS_RECEBER_ABERTOS[COD_CONTA]='Resumo Realizar'!$B207)*(Tabela_padrão__GM_CONTAS_RECEBER_ABERTOS[DATA_VCTO]&gt;='Resumo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07" s="68">
        <f t="array" ref="H207">SUM(IF((Tabela_padrão__GM_CONTAS_RECEBER_ABERTOS[COD_CONTA]='Resumo Realizar'!$B207)*(Tabela_padrão__GM_CONTAS_RECEBER_ABERTOS[DATA_VCTO]&gt;='Resumo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07" s="68">
        <f t="array" ref="I207">SUM(IF((Tabela_padrão__GM_CONTAS_RECEBER_ABERTOS[COD_CONTA]='Resumo Realizar'!$B207)*(Tabela_padrão__GM_CONTAS_RECEBER_ABERTOS[DATA_VCTO]&gt;='Resumo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07" s="68">
        <f t="array" ref="J207">SUM(IF((Tabela_padrão__GM_CONTAS_RECEBER_ABERTOS[COD_CONTA]='Resumo Realizar'!$B207)*(Tabela_padrão__GM_CONTAS_RECEBER_ABERTOS[DATA_VCTO]&gt;='Resumo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07" s="68">
        <f t="array" ref="K207">SUM(IF((Tabela_padrão__GM_CONTAS_RECEBER_ABERTOS[COD_CONTA]='Resumo Realizar'!$B207)*(Tabela_padrão__GM_CONTAS_RECEBER_ABERTOS[DATA_VCTO]&gt;='Resumo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07" s="68">
        <f t="array" ref="L207">SUM(IF((Tabela_padrão__GM_CONTAS_RECEBER_ABERTOS[COD_CONTA]='Resumo Realizar'!$B207)*(Tabela_padrão__GM_CONTAS_RECEBER_ABERTOS[DATA_VCTO]&gt;='Resumo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07" s="69"/>
      <c r="N207" s="68">
        <f t="array" ref="N207">SUM(IF((Tabela_padrão__GM_CONTAS_RECEBER_ABERTOS[COD_CONTA]='Resumo Realizar'!$B207)*(Tabela_padrão__GM_CONTAS_RECEBER_ABERTOS[DATA_VCTO]&gt;='Resumo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07" s="68">
        <f t="array" ref="O207">SUM(IF((Tabela_padrão__GM_CONTAS_RECEBER_ABERTOS[COD_CONTA]='Resumo Realizar'!$B207)*(Tabela_padrão__GM_CONTAS_RECEBER_ABERTOS[DATA_VCTO]&gt;='Resumo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07" s="68">
        <f t="array" ref="P207">SUM(IF((Tabela_padrão__GM_CONTAS_RECEBER_ABERTOS[COD_CONTA]='Resumo Realizar'!$B207)*(Tabela_padrão__GM_CONTAS_RECEBER_ABERTOS[DATA_VCTO]&gt;='Resumo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07" s="68">
        <f t="array" ref="Q207">SUM(IF((Tabela_padrão__GM_CONTAS_RECEBER_ABERTOS[COD_CONTA]='Resumo Realizar'!$B207)*(Tabela_padrão__GM_CONTAS_RECEBER_ABERTOS[DATA_VCTO]&gt;='Resumo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07" s="68">
        <f t="array" ref="R207">SUM(IF((Tabela_padrão__GM_CONTAS_RECEBER_ABERTOS[COD_CONTA]='Resumo Realizar'!$B207)*(Tabela_padrão__GM_CONTAS_RECEBER_ABERTOS[DATA_VCTO]&gt;='Resumo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07" s="68">
        <f t="array" ref="S207">SUM(IF((Tabela_padrão__GM_CONTAS_RECEBER_ABERTOS[COD_CONTA]='Resumo Realizar'!$B207)*(Tabela_padrão__GM_CONTAS_RECEBER_ABERTOS[DATA_VCTO]&gt;='Resumo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07" s="69"/>
      <c r="U207" s="68">
        <f t="array" ref="U207">SUM(IF((Tabela_padrão__GM_CONTAS_RECEBER_ABERTOS[COD_CONTA]='Resumo Realizar'!$B207)*(Tabela_padrão__GM_CONTAS_RECEBER_ABERTOS[DATA_VCTO]&gt;='Resumo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07" s="68">
        <f t="array" ref="V207">SUM(IF((Tabela_padrão__GM_CONTAS_RECEBER_ABERTOS[COD_CONTA]='Resumo Realizar'!$B207)*(Tabela_padrão__GM_CONTAS_RECEBER_ABERTOS[DATA_VCTO]&gt;='Resumo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07" s="68">
        <f t="array" ref="W207">SUM(IF((Tabela_padrão__GM_CONTAS_RECEBER_ABERTOS[COD_CONTA]='Resumo Realizar'!$B207)*(Tabela_padrão__GM_CONTAS_RECEBER_ABERTOS[DATA_VCTO]&gt;='Resumo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07" s="68">
        <f t="array" ref="X207">SUM(IF((Tabela_padrão__GM_CONTAS_RECEBER_ABERTOS[COD_CONTA]='Resumo Realizar'!$B207)*(Tabela_padrão__GM_CONTAS_RECEBER_ABERTOS[DATA_VCTO]&gt;='Resumo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07" s="68">
        <f t="array" ref="Y207">SUM(IF((Tabela_padrão__GM_CONTAS_RECEBER_ABERTOS[COD_CONTA]='Resumo Realizar'!$B207)*(Tabela_padrão__GM_CONTAS_RECEBER_ABERTOS[DATA_VCTO]&gt;='Resumo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07" s="68">
        <f t="array" ref="Z207">SUM(IF((Tabela_padrão__GM_CONTAS_RECEBER_ABERTOS[COD_CONTA]='Resumo Realizar'!$B207)*(Tabela_padrão__GM_CONTAS_RECEBER_ABERTOS[DATA_VCTO]&gt;='Resumo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07" s="69"/>
      <c r="AB207" s="69">
        <f t="array" ref="AB207">SUM(IF((Tabela_padrão__GM_CONTAS_PAGAR_ABERTOS[COD_CONTA]='Resumo Realizar'!$B207)*(Tabela_padrão__GM_CONTAS_PAGAR_ABERTOS[DATA_VCTO]&gt;='Resumo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7" s="69">
        <f t="array" ref="AC207">SUM(IF((Tabela_padrão__GM_CONTAS_PAGAR_ABERTOS[COD_CONTA]='Resumo Realizar'!$B207)*(Tabela_padrão__GM_CONTAS_PAGAR_ABERTOS[DATA_VCTO]&gt;='Resumo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7" s="69">
        <f t="array" ref="AD207">SUM(IF((Tabela_padrão__GM_CONTAS_PAGAR_ABERTOS[COD_CONTA]='Resumo Realizar'!$B207)*(Tabela_padrão__GM_CONTAS_PAGAR_ABERTOS[DATA_VCTO]&gt;='Resumo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7" s="69">
        <f t="array" ref="AE207">SUM(IF((Tabela_padrão__GM_CONTAS_PAGAR_ABERTOS[COD_CONTA]='Resumo Realizar'!$B207)*(Tabela_padrão__GM_CONTAS_PAGAR_ABERTOS[DATA_VCTO]&gt;='Resumo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7" s="69">
        <f t="array" ref="AF207">SUM(IF((Tabela_padrão__GM_CONTAS_PAGAR_ABERTOS[COD_CONTA]='Resumo Realizar'!$B207)*(Tabela_padrão__GM_CONTAS_PAGAR_ABERTOS[DATA_VCTO]&gt;='Resumo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7" s="69">
        <f t="array" ref="AG207">SUM(IF((Tabela_padrão__GM_CONTAS_PAGAR_ABERTOS[COD_CONTA]='Resumo Realizar'!$B207)*(Tabela_padrão__GM_CONTAS_PAGAR_ABERTOS[DATA_VCTO]&gt;='Resumo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8" spans="2:33" hidden="1" outlineLevel="1" thickBot="1">
      <c r="B208" s="73">
        <v>11301002</v>
      </c>
      <c r="C208" s="73" t="s">
        <v>135</v>
      </c>
      <c r="D208" s="68">
        <f t="shared" si="138"/>
        <v>0</v>
      </c>
      <c r="E208" s="68">
        <f t="shared" si="138"/>
        <v>3.2109999999999999</v>
      </c>
      <c r="F208" s="69"/>
      <c r="G208" s="68">
        <f t="array" ref="G208">SUM(IF((Tabela_padrão__GM_CONTAS_RECEBER_ABERTOS[COD_CONTA]='Resumo Realizar'!$B208)*(Tabela_padrão__GM_CONTAS_RECEBER_ABERTOS[DATA_VCTO]&gt;='Resumo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08" s="68">
        <f t="array" ref="H208">SUM(IF((Tabela_padrão__GM_CONTAS_RECEBER_ABERTOS[COD_CONTA]='Resumo Realizar'!$B208)*(Tabela_padrão__GM_CONTAS_RECEBER_ABERTOS[DATA_VCTO]&gt;='Resumo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08" s="68">
        <f t="array" ref="I208">SUM(IF((Tabela_padrão__GM_CONTAS_RECEBER_ABERTOS[COD_CONTA]='Resumo Realizar'!$B208)*(Tabela_padrão__GM_CONTAS_RECEBER_ABERTOS[DATA_VCTO]&gt;='Resumo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08" s="68">
        <f t="array" ref="J208">SUM(IF((Tabela_padrão__GM_CONTAS_RECEBER_ABERTOS[COD_CONTA]='Resumo Realizar'!$B208)*(Tabela_padrão__GM_CONTAS_RECEBER_ABERTOS[DATA_VCTO]&gt;='Resumo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08" s="68">
        <f t="array" ref="K208">SUM(IF((Tabela_padrão__GM_CONTAS_RECEBER_ABERTOS[COD_CONTA]='Resumo Realizar'!$B208)*(Tabela_padrão__GM_CONTAS_RECEBER_ABERTOS[DATA_VCTO]&gt;='Resumo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08" s="68">
        <f t="array" ref="L208">SUM(IF((Tabela_padrão__GM_CONTAS_RECEBER_ABERTOS[COD_CONTA]='Resumo Realizar'!$B208)*(Tabela_padrão__GM_CONTAS_RECEBER_ABERTOS[DATA_VCTO]&gt;='Resumo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3.2109999999999999</v>
      </c>
      <c r="M208" s="69"/>
      <c r="N208" s="68">
        <f t="array" ref="N208">SUM(IF((Tabela_padrão__GM_CONTAS_RECEBER_ABERTOS[COD_CONTA]='Resumo Realizar'!$B208)*(Tabela_padrão__GM_CONTAS_RECEBER_ABERTOS[DATA_VCTO]&gt;='Resumo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08" s="68">
        <f t="array" ref="O208">SUM(IF((Tabela_padrão__GM_CONTAS_RECEBER_ABERTOS[COD_CONTA]='Resumo Realizar'!$B208)*(Tabela_padrão__GM_CONTAS_RECEBER_ABERTOS[DATA_VCTO]&gt;='Resumo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08" s="68">
        <f t="array" ref="P208">SUM(IF((Tabela_padrão__GM_CONTAS_RECEBER_ABERTOS[COD_CONTA]='Resumo Realizar'!$B208)*(Tabela_padrão__GM_CONTAS_RECEBER_ABERTOS[DATA_VCTO]&gt;='Resumo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08" s="68">
        <f t="array" ref="Q208">SUM(IF((Tabela_padrão__GM_CONTAS_RECEBER_ABERTOS[COD_CONTA]='Resumo Realizar'!$B208)*(Tabela_padrão__GM_CONTAS_RECEBER_ABERTOS[DATA_VCTO]&gt;='Resumo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08" s="68">
        <f t="array" ref="R208">SUM(IF((Tabela_padrão__GM_CONTAS_RECEBER_ABERTOS[COD_CONTA]='Resumo Realizar'!$B208)*(Tabela_padrão__GM_CONTAS_RECEBER_ABERTOS[DATA_VCTO]&gt;='Resumo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08" s="68">
        <f t="array" ref="S208">SUM(IF((Tabela_padrão__GM_CONTAS_RECEBER_ABERTOS[COD_CONTA]='Resumo Realizar'!$B208)*(Tabela_padrão__GM_CONTAS_RECEBER_ABERTOS[DATA_VCTO]&gt;='Resumo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08" s="69"/>
      <c r="U208" s="68">
        <f t="array" ref="U208">SUM(IF((Tabela_padrão__GM_CONTAS_RECEBER_ABERTOS[COD_CONTA]='Resumo Realizar'!$B208)*(Tabela_padrão__GM_CONTAS_RECEBER_ABERTOS[DATA_VCTO]&gt;='Resumo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08" s="68">
        <f t="array" ref="V208">SUM(IF((Tabela_padrão__GM_CONTAS_RECEBER_ABERTOS[COD_CONTA]='Resumo Realizar'!$B208)*(Tabela_padrão__GM_CONTAS_RECEBER_ABERTOS[DATA_VCTO]&gt;='Resumo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08" s="68">
        <f t="array" ref="W208">SUM(IF((Tabela_padrão__GM_CONTAS_RECEBER_ABERTOS[COD_CONTA]='Resumo Realizar'!$B208)*(Tabela_padrão__GM_CONTAS_RECEBER_ABERTOS[DATA_VCTO]&gt;='Resumo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08" s="68">
        <f t="array" ref="X208">SUM(IF((Tabela_padrão__GM_CONTAS_RECEBER_ABERTOS[COD_CONTA]='Resumo Realizar'!$B208)*(Tabela_padrão__GM_CONTAS_RECEBER_ABERTOS[DATA_VCTO]&gt;='Resumo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08" s="68">
        <f t="array" ref="Y208">SUM(IF((Tabela_padrão__GM_CONTAS_RECEBER_ABERTOS[COD_CONTA]='Resumo Realizar'!$B208)*(Tabela_padrão__GM_CONTAS_RECEBER_ABERTOS[DATA_VCTO]&gt;='Resumo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08" s="68">
        <f t="array" ref="Z208">SUM(IF((Tabela_padrão__GM_CONTAS_RECEBER_ABERTOS[COD_CONTA]='Resumo Realizar'!$B208)*(Tabela_padrão__GM_CONTAS_RECEBER_ABERTOS[DATA_VCTO]&gt;='Resumo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08" s="69"/>
      <c r="AB208" s="69">
        <f t="array" ref="AB208">SUM(IF((Tabela_padrão__GM_CONTAS_PAGAR_ABERTOS[COD_CONTA]='Resumo Realizar'!$B208)*(Tabela_padrão__GM_CONTAS_PAGAR_ABERTOS[DATA_VCTO]&gt;='Resumo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8" s="69">
        <f t="array" ref="AC208">SUM(IF((Tabela_padrão__GM_CONTAS_PAGAR_ABERTOS[COD_CONTA]='Resumo Realizar'!$B208)*(Tabela_padrão__GM_CONTAS_PAGAR_ABERTOS[DATA_VCTO]&gt;='Resumo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8" s="69">
        <f t="array" ref="AD208">SUM(IF((Tabela_padrão__GM_CONTAS_PAGAR_ABERTOS[COD_CONTA]='Resumo Realizar'!$B208)*(Tabela_padrão__GM_CONTAS_PAGAR_ABERTOS[DATA_VCTO]&gt;='Resumo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8" s="69">
        <f t="array" ref="AE208">SUM(IF((Tabela_padrão__GM_CONTAS_PAGAR_ABERTOS[COD_CONTA]='Resumo Realizar'!$B208)*(Tabela_padrão__GM_CONTAS_PAGAR_ABERTOS[DATA_VCTO]&gt;='Resumo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8" s="69">
        <f t="array" ref="AF208">SUM(IF((Tabela_padrão__GM_CONTAS_PAGAR_ABERTOS[COD_CONTA]='Resumo Realizar'!$B208)*(Tabela_padrão__GM_CONTAS_PAGAR_ABERTOS[DATA_VCTO]&gt;='Resumo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8" s="69">
        <f t="array" ref="AG208">SUM(IF((Tabela_padrão__GM_CONTAS_PAGAR_ABERTOS[COD_CONTA]='Resumo Realizar'!$B208)*(Tabela_padrão__GM_CONTAS_PAGAR_ABERTOS[DATA_VCTO]&gt;='Resumo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09" spans="2:33" hidden="1" outlineLevel="1" thickBot="1">
      <c r="B209" s="73">
        <v>11301003</v>
      </c>
      <c r="C209" s="73" t="s">
        <v>136</v>
      </c>
      <c r="D209" s="68">
        <f t="shared" si="138"/>
        <v>0</v>
      </c>
      <c r="E209" s="68">
        <f t="shared" si="138"/>
        <v>0</v>
      </c>
      <c r="F209" s="69"/>
      <c r="G209" s="68">
        <f t="array" ref="G209">SUM(IF((Tabela_padrão__GM_CONTAS_RECEBER_ABERTOS[COD_CONTA]='Resumo Realizar'!$B209)*(Tabela_padrão__GM_CONTAS_RECEBER_ABERTOS[DATA_VCTO]&gt;='Resumo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09" s="68">
        <f t="array" ref="H209">SUM(IF((Tabela_padrão__GM_CONTAS_RECEBER_ABERTOS[COD_CONTA]='Resumo Realizar'!$B209)*(Tabela_padrão__GM_CONTAS_RECEBER_ABERTOS[DATA_VCTO]&gt;='Resumo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09" s="68">
        <f t="array" ref="I209">SUM(IF((Tabela_padrão__GM_CONTAS_RECEBER_ABERTOS[COD_CONTA]='Resumo Realizar'!$B209)*(Tabela_padrão__GM_CONTAS_RECEBER_ABERTOS[DATA_VCTO]&gt;='Resumo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09" s="68">
        <f t="array" ref="J209">SUM(IF((Tabela_padrão__GM_CONTAS_RECEBER_ABERTOS[COD_CONTA]='Resumo Realizar'!$B209)*(Tabela_padrão__GM_CONTAS_RECEBER_ABERTOS[DATA_VCTO]&gt;='Resumo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09" s="68">
        <f t="array" ref="K209">SUM(IF((Tabela_padrão__GM_CONTAS_RECEBER_ABERTOS[COD_CONTA]='Resumo Realizar'!$B209)*(Tabela_padrão__GM_CONTAS_RECEBER_ABERTOS[DATA_VCTO]&gt;='Resumo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09" s="68">
        <f t="array" ref="L209">SUM(IF((Tabela_padrão__GM_CONTAS_RECEBER_ABERTOS[COD_CONTA]='Resumo Realizar'!$B209)*(Tabela_padrão__GM_CONTAS_RECEBER_ABERTOS[DATA_VCTO]&gt;='Resumo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09" s="69"/>
      <c r="N209" s="68">
        <f t="array" ref="N209">SUM(IF((Tabela_padrão__GM_CONTAS_RECEBER_ABERTOS[COD_CONTA]='Resumo Realizar'!$B209)*(Tabela_padrão__GM_CONTAS_RECEBER_ABERTOS[DATA_VCTO]&gt;='Resumo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09" s="68">
        <f t="array" ref="O209">SUM(IF((Tabela_padrão__GM_CONTAS_RECEBER_ABERTOS[COD_CONTA]='Resumo Realizar'!$B209)*(Tabela_padrão__GM_CONTAS_RECEBER_ABERTOS[DATA_VCTO]&gt;='Resumo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09" s="68">
        <f t="array" ref="P209">SUM(IF((Tabela_padrão__GM_CONTAS_RECEBER_ABERTOS[COD_CONTA]='Resumo Realizar'!$B209)*(Tabela_padrão__GM_CONTAS_RECEBER_ABERTOS[DATA_VCTO]&gt;='Resumo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09" s="68">
        <f t="array" ref="Q209">SUM(IF((Tabela_padrão__GM_CONTAS_RECEBER_ABERTOS[COD_CONTA]='Resumo Realizar'!$B209)*(Tabela_padrão__GM_CONTAS_RECEBER_ABERTOS[DATA_VCTO]&gt;='Resumo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09" s="68">
        <f t="array" ref="R209">SUM(IF((Tabela_padrão__GM_CONTAS_RECEBER_ABERTOS[COD_CONTA]='Resumo Realizar'!$B209)*(Tabela_padrão__GM_CONTAS_RECEBER_ABERTOS[DATA_VCTO]&gt;='Resumo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09" s="68">
        <f t="array" ref="S209">SUM(IF((Tabela_padrão__GM_CONTAS_RECEBER_ABERTOS[COD_CONTA]='Resumo Realizar'!$B209)*(Tabela_padrão__GM_CONTAS_RECEBER_ABERTOS[DATA_VCTO]&gt;='Resumo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09" s="69"/>
      <c r="U209" s="68">
        <f t="array" ref="U209">SUM(IF((Tabela_padrão__GM_CONTAS_RECEBER_ABERTOS[COD_CONTA]='Resumo Realizar'!$B209)*(Tabela_padrão__GM_CONTAS_RECEBER_ABERTOS[DATA_VCTO]&gt;='Resumo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09" s="68">
        <f t="array" ref="V209">SUM(IF((Tabela_padrão__GM_CONTAS_RECEBER_ABERTOS[COD_CONTA]='Resumo Realizar'!$B209)*(Tabela_padrão__GM_CONTAS_RECEBER_ABERTOS[DATA_VCTO]&gt;='Resumo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09" s="68">
        <f t="array" ref="W209">SUM(IF((Tabela_padrão__GM_CONTAS_RECEBER_ABERTOS[COD_CONTA]='Resumo Realizar'!$B209)*(Tabela_padrão__GM_CONTAS_RECEBER_ABERTOS[DATA_VCTO]&gt;='Resumo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09" s="68">
        <f t="array" ref="X209">SUM(IF((Tabela_padrão__GM_CONTAS_RECEBER_ABERTOS[COD_CONTA]='Resumo Realizar'!$B209)*(Tabela_padrão__GM_CONTAS_RECEBER_ABERTOS[DATA_VCTO]&gt;='Resumo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09" s="68">
        <f t="array" ref="Y209">SUM(IF((Tabela_padrão__GM_CONTAS_RECEBER_ABERTOS[COD_CONTA]='Resumo Realizar'!$B209)*(Tabela_padrão__GM_CONTAS_RECEBER_ABERTOS[DATA_VCTO]&gt;='Resumo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09" s="68">
        <f t="array" ref="Z209">SUM(IF((Tabela_padrão__GM_CONTAS_RECEBER_ABERTOS[COD_CONTA]='Resumo Realizar'!$B209)*(Tabela_padrão__GM_CONTAS_RECEBER_ABERTOS[DATA_VCTO]&gt;='Resumo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09" s="69"/>
      <c r="AB209" s="69">
        <f t="array" ref="AB209">SUM(IF((Tabela_padrão__GM_CONTAS_PAGAR_ABERTOS[COD_CONTA]='Resumo Realizar'!$B209)*(Tabela_padrão__GM_CONTAS_PAGAR_ABERTOS[DATA_VCTO]&gt;='Resumo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09" s="69">
        <f t="array" ref="AC209">SUM(IF((Tabela_padrão__GM_CONTAS_PAGAR_ABERTOS[COD_CONTA]='Resumo Realizar'!$B209)*(Tabela_padrão__GM_CONTAS_PAGAR_ABERTOS[DATA_VCTO]&gt;='Resumo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09" s="69">
        <f t="array" ref="AD209">SUM(IF((Tabela_padrão__GM_CONTAS_PAGAR_ABERTOS[COD_CONTA]='Resumo Realizar'!$B209)*(Tabela_padrão__GM_CONTAS_PAGAR_ABERTOS[DATA_VCTO]&gt;='Resumo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09" s="69">
        <f t="array" ref="AE209">SUM(IF((Tabela_padrão__GM_CONTAS_PAGAR_ABERTOS[COD_CONTA]='Resumo Realizar'!$B209)*(Tabela_padrão__GM_CONTAS_PAGAR_ABERTOS[DATA_VCTO]&gt;='Resumo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09" s="69">
        <f t="array" ref="AF209">SUM(IF((Tabela_padrão__GM_CONTAS_PAGAR_ABERTOS[COD_CONTA]='Resumo Realizar'!$B209)*(Tabela_padrão__GM_CONTAS_PAGAR_ABERTOS[DATA_VCTO]&gt;='Resumo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09" s="69">
        <f t="array" ref="AG209">SUM(IF((Tabela_padrão__GM_CONTAS_PAGAR_ABERTOS[COD_CONTA]='Resumo Realizar'!$B209)*(Tabela_padrão__GM_CONTAS_PAGAR_ABERTOS[DATA_VCTO]&gt;='Resumo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0" spans="2:33" hidden="1" outlineLevel="1" thickBot="1">
      <c r="B210" s="73">
        <v>11301004</v>
      </c>
      <c r="C210" s="73" t="s">
        <v>137</v>
      </c>
      <c r="D210" s="68">
        <f t="shared" si="138"/>
        <v>0</v>
      </c>
      <c r="E210" s="68">
        <f t="shared" si="138"/>
        <v>0</v>
      </c>
      <c r="F210" s="69"/>
      <c r="G210" s="68">
        <f t="array" ref="G210">SUM(IF((Tabela_padrão__GM_CONTAS_RECEBER_ABERTOS[COD_CONTA]='Resumo Realizar'!$B210)*(Tabela_padrão__GM_CONTAS_RECEBER_ABERTOS[DATA_VCTO]&gt;='Resumo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0" s="68">
        <f t="array" ref="H210">SUM(IF((Tabela_padrão__GM_CONTAS_RECEBER_ABERTOS[COD_CONTA]='Resumo Realizar'!$B210)*(Tabela_padrão__GM_CONTAS_RECEBER_ABERTOS[DATA_VCTO]&gt;='Resumo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0" s="68">
        <f t="array" ref="I210">SUM(IF((Tabela_padrão__GM_CONTAS_RECEBER_ABERTOS[COD_CONTA]='Resumo Realizar'!$B210)*(Tabela_padrão__GM_CONTAS_RECEBER_ABERTOS[DATA_VCTO]&gt;='Resumo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0" s="68">
        <f t="array" ref="J210">SUM(IF((Tabela_padrão__GM_CONTAS_RECEBER_ABERTOS[COD_CONTA]='Resumo Realizar'!$B210)*(Tabela_padrão__GM_CONTAS_RECEBER_ABERTOS[DATA_VCTO]&gt;='Resumo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0" s="68">
        <f t="array" ref="K210">SUM(IF((Tabela_padrão__GM_CONTAS_RECEBER_ABERTOS[COD_CONTA]='Resumo Realizar'!$B210)*(Tabela_padrão__GM_CONTAS_RECEBER_ABERTOS[DATA_VCTO]&gt;='Resumo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0" s="68">
        <f t="array" ref="L210">SUM(IF((Tabela_padrão__GM_CONTAS_RECEBER_ABERTOS[COD_CONTA]='Resumo Realizar'!$B210)*(Tabela_padrão__GM_CONTAS_RECEBER_ABERTOS[DATA_VCTO]&gt;='Resumo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0" s="69"/>
      <c r="N210" s="68">
        <f t="array" ref="N210">SUM(IF((Tabela_padrão__GM_CONTAS_RECEBER_ABERTOS[COD_CONTA]='Resumo Realizar'!$B210)*(Tabela_padrão__GM_CONTAS_RECEBER_ABERTOS[DATA_VCTO]&gt;='Resumo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0" s="68">
        <f t="array" ref="O210">SUM(IF((Tabela_padrão__GM_CONTAS_RECEBER_ABERTOS[COD_CONTA]='Resumo Realizar'!$B210)*(Tabela_padrão__GM_CONTAS_RECEBER_ABERTOS[DATA_VCTO]&gt;='Resumo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0" s="68">
        <f t="array" ref="P210">SUM(IF((Tabela_padrão__GM_CONTAS_RECEBER_ABERTOS[COD_CONTA]='Resumo Realizar'!$B210)*(Tabela_padrão__GM_CONTAS_RECEBER_ABERTOS[DATA_VCTO]&gt;='Resumo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0" s="68">
        <f t="array" ref="Q210">SUM(IF((Tabela_padrão__GM_CONTAS_RECEBER_ABERTOS[COD_CONTA]='Resumo Realizar'!$B210)*(Tabela_padrão__GM_CONTAS_RECEBER_ABERTOS[DATA_VCTO]&gt;='Resumo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0" s="68">
        <f t="array" ref="R210">SUM(IF((Tabela_padrão__GM_CONTAS_RECEBER_ABERTOS[COD_CONTA]='Resumo Realizar'!$B210)*(Tabela_padrão__GM_CONTAS_RECEBER_ABERTOS[DATA_VCTO]&gt;='Resumo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0" s="68">
        <f t="array" ref="S210">SUM(IF((Tabela_padrão__GM_CONTAS_RECEBER_ABERTOS[COD_CONTA]='Resumo Realizar'!$B210)*(Tabela_padrão__GM_CONTAS_RECEBER_ABERTOS[DATA_VCTO]&gt;='Resumo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0" s="69"/>
      <c r="U210" s="68">
        <f t="array" ref="U210">SUM(IF((Tabela_padrão__GM_CONTAS_RECEBER_ABERTOS[COD_CONTA]='Resumo Realizar'!$B210)*(Tabela_padrão__GM_CONTAS_RECEBER_ABERTOS[DATA_VCTO]&gt;='Resumo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0" s="68">
        <f t="array" ref="V210">SUM(IF((Tabela_padrão__GM_CONTAS_RECEBER_ABERTOS[COD_CONTA]='Resumo Realizar'!$B210)*(Tabela_padrão__GM_CONTAS_RECEBER_ABERTOS[DATA_VCTO]&gt;='Resumo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0" s="68">
        <f t="array" ref="W210">SUM(IF((Tabela_padrão__GM_CONTAS_RECEBER_ABERTOS[COD_CONTA]='Resumo Realizar'!$B210)*(Tabela_padrão__GM_CONTAS_RECEBER_ABERTOS[DATA_VCTO]&gt;='Resumo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0" s="68">
        <f t="array" ref="X210">SUM(IF((Tabela_padrão__GM_CONTAS_RECEBER_ABERTOS[COD_CONTA]='Resumo Realizar'!$B210)*(Tabela_padrão__GM_CONTAS_RECEBER_ABERTOS[DATA_VCTO]&gt;='Resumo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0" s="68">
        <f t="array" ref="Y210">SUM(IF((Tabela_padrão__GM_CONTAS_RECEBER_ABERTOS[COD_CONTA]='Resumo Realizar'!$B210)*(Tabela_padrão__GM_CONTAS_RECEBER_ABERTOS[DATA_VCTO]&gt;='Resumo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0" s="68">
        <f t="array" ref="Z210">SUM(IF((Tabela_padrão__GM_CONTAS_RECEBER_ABERTOS[COD_CONTA]='Resumo Realizar'!$B210)*(Tabela_padrão__GM_CONTAS_RECEBER_ABERTOS[DATA_VCTO]&gt;='Resumo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0" s="69"/>
      <c r="AB210" s="69">
        <f t="array" ref="AB210">SUM(IF((Tabela_padrão__GM_CONTAS_PAGAR_ABERTOS[COD_CONTA]='Resumo Realizar'!$B210)*(Tabela_padrão__GM_CONTAS_PAGAR_ABERTOS[DATA_VCTO]&gt;='Resumo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0" s="69">
        <f t="array" ref="AC210">SUM(IF((Tabela_padrão__GM_CONTAS_PAGAR_ABERTOS[COD_CONTA]='Resumo Realizar'!$B210)*(Tabela_padrão__GM_CONTAS_PAGAR_ABERTOS[DATA_VCTO]&gt;='Resumo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0" s="69">
        <f t="array" ref="AD210">SUM(IF((Tabela_padrão__GM_CONTAS_PAGAR_ABERTOS[COD_CONTA]='Resumo Realizar'!$B210)*(Tabela_padrão__GM_CONTAS_PAGAR_ABERTOS[DATA_VCTO]&gt;='Resumo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0" s="69">
        <f t="array" ref="AE210">SUM(IF((Tabela_padrão__GM_CONTAS_PAGAR_ABERTOS[COD_CONTA]='Resumo Realizar'!$B210)*(Tabela_padrão__GM_CONTAS_PAGAR_ABERTOS[DATA_VCTO]&gt;='Resumo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0" s="69">
        <f t="array" ref="AF210">SUM(IF((Tabela_padrão__GM_CONTAS_PAGAR_ABERTOS[COD_CONTA]='Resumo Realizar'!$B210)*(Tabela_padrão__GM_CONTAS_PAGAR_ABERTOS[DATA_VCTO]&gt;='Resumo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0" s="69">
        <f t="array" ref="AG210">SUM(IF((Tabela_padrão__GM_CONTAS_PAGAR_ABERTOS[COD_CONTA]='Resumo Realizar'!$B210)*(Tabela_padrão__GM_CONTAS_PAGAR_ABERTOS[DATA_VCTO]&gt;='Resumo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1" spans="2:33" hidden="1" outlineLevel="1" thickBot="1">
      <c r="B211" s="73">
        <v>11301005</v>
      </c>
      <c r="C211" s="73" t="s">
        <v>138</v>
      </c>
      <c r="D211" s="68">
        <f t="shared" si="138"/>
        <v>0</v>
      </c>
      <c r="E211" s="68">
        <f t="shared" si="138"/>
        <v>0</v>
      </c>
      <c r="F211" s="69"/>
      <c r="G211" s="68">
        <f t="array" ref="G211">SUM(IF((Tabela_padrão__GM_CONTAS_RECEBER_ABERTOS[COD_CONTA]='Resumo Realizar'!$B211)*(Tabela_padrão__GM_CONTAS_RECEBER_ABERTOS[DATA_VCTO]&gt;='Resumo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1" s="68">
        <f t="array" ref="H211">SUM(IF((Tabela_padrão__GM_CONTAS_RECEBER_ABERTOS[COD_CONTA]='Resumo Realizar'!$B211)*(Tabela_padrão__GM_CONTAS_RECEBER_ABERTOS[DATA_VCTO]&gt;='Resumo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1" s="68">
        <f t="array" ref="I211">SUM(IF((Tabela_padrão__GM_CONTAS_RECEBER_ABERTOS[COD_CONTA]='Resumo Realizar'!$B211)*(Tabela_padrão__GM_CONTAS_RECEBER_ABERTOS[DATA_VCTO]&gt;='Resumo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1" s="68">
        <f t="array" ref="J211">SUM(IF((Tabela_padrão__GM_CONTAS_RECEBER_ABERTOS[COD_CONTA]='Resumo Realizar'!$B211)*(Tabela_padrão__GM_CONTAS_RECEBER_ABERTOS[DATA_VCTO]&gt;='Resumo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1" s="68">
        <f t="array" ref="K211">SUM(IF((Tabela_padrão__GM_CONTAS_RECEBER_ABERTOS[COD_CONTA]='Resumo Realizar'!$B211)*(Tabela_padrão__GM_CONTAS_RECEBER_ABERTOS[DATA_VCTO]&gt;='Resumo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1" s="68">
        <f t="array" ref="L211">SUM(IF((Tabela_padrão__GM_CONTAS_RECEBER_ABERTOS[COD_CONTA]='Resumo Realizar'!$B211)*(Tabela_padrão__GM_CONTAS_RECEBER_ABERTOS[DATA_VCTO]&gt;='Resumo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1" s="69"/>
      <c r="N211" s="68">
        <f t="array" ref="N211">SUM(IF((Tabela_padrão__GM_CONTAS_RECEBER_ABERTOS[COD_CONTA]='Resumo Realizar'!$B211)*(Tabela_padrão__GM_CONTAS_RECEBER_ABERTOS[DATA_VCTO]&gt;='Resumo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1" s="68">
        <f t="array" ref="O211">SUM(IF((Tabela_padrão__GM_CONTAS_RECEBER_ABERTOS[COD_CONTA]='Resumo Realizar'!$B211)*(Tabela_padrão__GM_CONTAS_RECEBER_ABERTOS[DATA_VCTO]&gt;='Resumo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1" s="68">
        <f t="array" ref="P211">SUM(IF((Tabela_padrão__GM_CONTAS_RECEBER_ABERTOS[COD_CONTA]='Resumo Realizar'!$B211)*(Tabela_padrão__GM_CONTAS_RECEBER_ABERTOS[DATA_VCTO]&gt;='Resumo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1" s="68">
        <f t="array" ref="Q211">SUM(IF((Tabela_padrão__GM_CONTAS_RECEBER_ABERTOS[COD_CONTA]='Resumo Realizar'!$B211)*(Tabela_padrão__GM_CONTAS_RECEBER_ABERTOS[DATA_VCTO]&gt;='Resumo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1" s="68">
        <f t="array" ref="R211">SUM(IF((Tabela_padrão__GM_CONTAS_RECEBER_ABERTOS[COD_CONTA]='Resumo Realizar'!$B211)*(Tabela_padrão__GM_CONTAS_RECEBER_ABERTOS[DATA_VCTO]&gt;='Resumo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1" s="68">
        <f t="array" ref="S211">SUM(IF((Tabela_padrão__GM_CONTAS_RECEBER_ABERTOS[COD_CONTA]='Resumo Realizar'!$B211)*(Tabela_padrão__GM_CONTAS_RECEBER_ABERTOS[DATA_VCTO]&gt;='Resumo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1" s="69"/>
      <c r="U211" s="68">
        <f t="array" ref="U211">SUM(IF((Tabela_padrão__GM_CONTAS_RECEBER_ABERTOS[COD_CONTA]='Resumo Realizar'!$B211)*(Tabela_padrão__GM_CONTAS_RECEBER_ABERTOS[DATA_VCTO]&gt;='Resumo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1" s="68">
        <f t="array" ref="V211">SUM(IF((Tabela_padrão__GM_CONTAS_RECEBER_ABERTOS[COD_CONTA]='Resumo Realizar'!$B211)*(Tabela_padrão__GM_CONTAS_RECEBER_ABERTOS[DATA_VCTO]&gt;='Resumo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1" s="68">
        <f t="array" ref="W211">SUM(IF((Tabela_padrão__GM_CONTAS_RECEBER_ABERTOS[COD_CONTA]='Resumo Realizar'!$B211)*(Tabela_padrão__GM_CONTAS_RECEBER_ABERTOS[DATA_VCTO]&gt;='Resumo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1" s="68">
        <f t="array" ref="X211">SUM(IF((Tabela_padrão__GM_CONTAS_RECEBER_ABERTOS[COD_CONTA]='Resumo Realizar'!$B211)*(Tabela_padrão__GM_CONTAS_RECEBER_ABERTOS[DATA_VCTO]&gt;='Resumo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1" s="68">
        <f t="array" ref="Y211">SUM(IF((Tabela_padrão__GM_CONTAS_RECEBER_ABERTOS[COD_CONTA]='Resumo Realizar'!$B211)*(Tabela_padrão__GM_CONTAS_RECEBER_ABERTOS[DATA_VCTO]&gt;='Resumo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1" s="68">
        <f t="array" ref="Z211">SUM(IF((Tabela_padrão__GM_CONTAS_RECEBER_ABERTOS[COD_CONTA]='Resumo Realizar'!$B211)*(Tabela_padrão__GM_CONTAS_RECEBER_ABERTOS[DATA_VCTO]&gt;='Resumo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1" s="69"/>
      <c r="AB211" s="69">
        <f t="array" ref="AB211">SUM(IF((Tabela_padrão__GM_CONTAS_PAGAR_ABERTOS[COD_CONTA]='Resumo Realizar'!$B211)*(Tabela_padrão__GM_CONTAS_PAGAR_ABERTOS[DATA_VCTO]&gt;='Resumo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1" s="69">
        <f t="array" ref="AC211">SUM(IF((Tabela_padrão__GM_CONTAS_PAGAR_ABERTOS[COD_CONTA]='Resumo Realizar'!$B211)*(Tabela_padrão__GM_CONTAS_PAGAR_ABERTOS[DATA_VCTO]&gt;='Resumo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1" s="69">
        <f t="array" ref="AD211">SUM(IF((Tabela_padrão__GM_CONTAS_PAGAR_ABERTOS[COD_CONTA]='Resumo Realizar'!$B211)*(Tabela_padrão__GM_CONTAS_PAGAR_ABERTOS[DATA_VCTO]&gt;='Resumo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1" s="69">
        <f t="array" ref="AE211">SUM(IF((Tabela_padrão__GM_CONTAS_PAGAR_ABERTOS[COD_CONTA]='Resumo Realizar'!$B211)*(Tabela_padrão__GM_CONTAS_PAGAR_ABERTOS[DATA_VCTO]&gt;='Resumo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1" s="69">
        <f t="array" ref="AF211">SUM(IF((Tabela_padrão__GM_CONTAS_PAGAR_ABERTOS[COD_CONTA]='Resumo Realizar'!$B211)*(Tabela_padrão__GM_CONTAS_PAGAR_ABERTOS[DATA_VCTO]&gt;='Resumo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1" s="69">
        <f t="array" ref="AG211">SUM(IF((Tabela_padrão__GM_CONTAS_PAGAR_ABERTOS[COD_CONTA]='Resumo Realizar'!$B211)*(Tabela_padrão__GM_CONTAS_PAGAR_ABERTOS[DATA_VCTO]&gt;='Resumo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2" spans="2:33" hidden="1" outlineLevel="1" thickBot="1">
      <c r="B212" s="73">
        <v>11301006</v>
      </c>
      <c r="C212" s="73" t="s">
        <v>139</v>
      </c>
      <c r="D212" s="68">
        <f t="shared" si="138"/>
        <v>0</v>
      </c>
      <c r="E212" s="68">
        <f t="shared" si="138"/>
        <v>0</v>
      </c>
      <c r="F212" s="69"/>
      <c r="G212" s="68">
        <f t="array" ref="G212">SUM(IF((Tabela_padrão__GM_CONTAS_RECEBER_ABERTOS[COD_CONTA]='Resumo Realizar'!$B212)*(Tabela_padrão__GM_CONTAS_RECEBER_ABERTOS[DATA_VCTO]&gt;='Resumo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12" s="68">
        <f t="array" ref="H212">SUM(IF((Tabela_padrão__GM_CONTAS_RECEBER_ABERTOS[COD_CONTA]='Resumo Realizar'!$B212)*(Tabela_padrão__GM_CONTAS_RECEBER_ABERTOS[DATA_VCTO]&gt;='Resumo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12" s="68">
        <f t="array" ref="I212">SUM(IF((Tabela_padrão__GM_CONTAS_RECEBER_ABERTOS[COD_CONTA]='Resumo Realizar'!$B212)*(Tabela_padrão__GM_CONTAS_RECEBER_ABERTOS[DATA_VCTO]&gt;='Resumo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12" s="68">
        <f t="array" ref="J212">SUM(IF((Tabela_padrão__GM_CONTAS_RECEBER_ABERTOS[COD_CONTA]='Resumo Realizar'!$B212)*(Tabela_padrão__GM_CONTAS_RECEBER_ABERTOS[DATA_VCTO]&gt;='Resumo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12" s="68">
        <f t="array" ref="K212">SUM(IF((Tabela_padrão__GM_CONTAS_RECEBER_ABERTOS[COD_CONTA]='Resumo Realizar'!$B212)*(Tabela_padrão__GM_CONTAS_RECEBER_ABERTOS[DATA_VCTO]&gt;='Resumo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12" s="68">
        <f t="array" ref="L212">SUM(IF((Tabela_padrão__GM_CONTAS_RECEBER_ABERTOS[COD_CONTA]='Resumo Realizar'!$B212)*(Tabela_padrão__GM_CONTAS_RECEBER_ABERTOS[DATA_VCTO]&gt;='Resumo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12" s="69"/>
      <c r="N212" s="68">
        <f t="array" ref="N212">SUM(IF((Tabela_padrão__GM_CONTAS_RECEBER_ABERTOS[COD_CONTA]='Resumo Realizar'!$B212)*(Tabela_padrão__GM_CONTAS_RECEBER_ABERTOS[DATA_VCTO]&gt;='Resumo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12" s="68">
        <f t="array" ref="O212">SUM(IF((Tabela_padrão__GM_CONTAS_RECEBER_ABERTOS[COD_CONTA]='Resumo Realizar'!$B212)*(Tabela_padrão__GM_CONTAS_RECEBER_ABERTOS[DATA_VCTO]&gt;='Resumo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12" s="68">
        <f t="array" ref="P212">SUM(IF((Tabela_padrão__GM_CONTAS_RECEBER_ABERTOS[COD_CONTA]='Resumo Realizar'!$B212)*(Tabela_padrão__GM_CONTAS_RECEBER_ABERTOS[DATA_VCTO]&gt;='Resumo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12" s="68">
        <f t="array" ref="Q212">SUM(IF((Tabela_padrão__GM_CONTAS_RECEBER_ABERTOS[COD_CONTA]='Resumo Realizar'!$B212)*(Tabela_padrão__GM_CONTAS_RECEBER_ABERTOS[DATA_VCTO]&gt;='Resumo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12" s="68">
        <f t="array" ref="R212">SUM(IF((Tabela_padrão__GM_CONTAS_RECEBER_ABERTOS[COD_CONTA]='Resumo Realizar'!$B212)*(Tabela_padrão__GM_CONTAS_RECEBER_ABERTOS[DATA_VCTO]&gt;='Resumo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12" s="68">
        <f t="array" ref="S212">SUM(IF((Tabela_padrão__GM_CONTAS_RECEBER_ABERTOS[COD_CONTA]='Resumo Realizar'!$B212)*(Tabela_padrão__GM_CONTAS_RECEBER_ABERTOS[DATA_VCTO]&gt;='Resumo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12" s="69"/>
      <c r="U212" s="68">
        <f t="array" ref="U212">SUM(IF((Tabela_padrão__GM_CONTAS_RECEBER_ABERTOS[COD_CONTA]='Resumo Realizar'!$B212)*(Tabela_padrão__GM_CONTAS_RECEBER_ABERTOS[DATA_VCTO]&gt;='Resumo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12" s="68">
        <f t="array" ref="V212">SUM(IF((Tabela_padrão__GM_CONTAS_RECEBER_ABERTOS[COD_CONTA]='Resumo Realizar'!$B212)*(Tabela_padrão__GM_CONTAS_RECEBER_ABERTOS[DATA_VCTO]&gt;='Resumo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12" s="68">
        <f t="array" ref="W212">SUM(IF((Tabela_padrão__GM_CONTAS_RECEBER_ABERTOS[COD_CONTA]='Resumo Realizar'!$B212)*(Tabela_padrão__GM_CONTAS_RECEBER_ABERTOS[DATA_VCTO]&gt;='Resumo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12" s="68">
        <f t="array" ref="X212">SUM(IF((Tabela_padrão__GM_CONTAS_RECEBER_ABERTOS[COD_CONTA]='Resumo Realizar'!$B212)*(Tabela_padrão__GM_CONTAS_RECEBER_ABERTOS[DATA_VCTO]&gt;='Resumo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12" s="68">
        <f t="array" ref="Y212">SUM(IF((Tabela_padrão__GM_CONTAS_RECEBER_ABERTOS[COD_CONTA]='Resumo Realizar'!$B212)*(Tabela_padrão__GM_CONTAS_RECEBER_ABERTOS[DATA_VCTO]&gt;='Resumo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12" s="68">
        <f t="array" ref="Z212">SUM(IF((Tabela_padrão__GM_CONTAS_RECEBER_ABERTOS[COD_CONTA]='Resumo Realizar'!$B212)*(Tabela_padrão__GM_CONTAS_RECEBER_ABERTOS[DATA_VCTO]&gt;='Resumo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12" s="69"/>
      <c r="AB212" s="69">
        <f t="array" ref="AB212">SUM(IF((Tabela_padrão__GM_CONTAS_PAGAR_ABERTOS[COD_CONTA]='Resumo Realizar'!$B212)*(Tabela_padrão__GM_CONTAS_PAGAR_ABERTOS[DATA_VCTO]&gt;='Resumo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2" s="69">
        <f t="array" ref="AC212">SUM(IF((Tabela_padrão__GM_CONTAS_PAGAR_ABERTOS[COD_CONTA]='Resumo Realizar'!$B212)*(Tabela_padrão__GM_CONTAS_PAGAR_ABERTOS[DATA_VCTO]&gt;='Resumo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2" s="69">
        <f t="array" ref="AD212">SUM(IF((Tabela_padrão__GM_CONTAS_PAGAR_ABERTOS[COD_CONTA]='Resumo Realizar'!$B212)*(Tabela_padrão__GM_CONTAS_PAGAR_ABERTOS[DATA_VCTO]&gt;='Resumo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2" s="69">
        <f t="array" ref="AE212">SUM(IF((Tabela_padrão__GM_CONTAS_PAGAR_ABERTOS[COD_CONTA]='Resumo Realizar'!$B212)*(Tabela_padrão__GM_CONTAS_PAGAR_ABERTOS[DATA_VCTO]&gt;='Resumo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2" s="69">
        <f t="array" ref="AF212">SUM(IF((Tabela_padrão__GM_CONTAS_PAGAR_ABERTOS[COD_CONTA]='Resumo Realizar'!$B212)*(Tabela_padrão__GM_CONTAS_PAGAR_ABERTOS[DATA_VCTO]&gt;='Resumo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2" s="69">
        <f t="array" ref="AG212">SUM(IF((Tabela_padrão__GM_CONTAS_PAGAR_ABERTOS[COD_CONTA]='Resumo Realizar'!$B212)*(Tabela_padrão__GM_CONTAS_PAGAR_ABERTOS[DATA_VCTO]&gt;='Resumo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3" spans="2:33" hidden="1" outlineLevel="1" thickBot="1">
      <c r="B213" s="73">
        <v>11301013</v>
      </c>
      <c r="C213" s="73" t="s">
        <v>140</v>
      </c>
      <c r="D213" s="68">
        <f t="shared" si="138"/>
        <v>0</v>
      </c>
      <c r="E213" s="68">
        <f t="shared" si="138"/>
        <v>0</v>
      </c>
      <c r="F213" s="69"/>
      <c r="G213" s="69">
        <f t="array" ref="G213">SUM(IF((Tabela_padrão__GM_CONTAS_PAGAR_ABERTOS[COD_CONTA]='Resumo Realizar'!$B213)*(Tabela_padrão__GM_CONTAS_PAGAR_ABERTOS[DATA_VCTO]&gt;='Resumo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13" s="69">
        <f t="array" ref="H213">SUM(IF((Tabela_padrão__GM_CONTAS_PAGAR_ABERTOS[COD_CONTA]='Resumo Realizar'!$B213)*(Tabela_padrão__GM_CONTAS_PAGAR_ABERTOS[DATA_VCTO]&gt;='Resumo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3" s="69">
        <f t="array" ref="I213">SUM(IF((Tabela_padrão__GM_CONTAS_PAGAR_ABERTOS[COD_CONTA]='Resumo Realizar'!$B213)*(Tabela_padrão__GM_CONTAS_PAGAR_ABERTOS[DATA_VCTO]&gt;='Resumo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3" s="69">
        <f t="array" ref="J213">SUM(IF((Tabela_padrão__GM_CONTAS_PAGAR_ABERTOS[COD_CONTA]='Resumo Realizar'!$B213)*(Tabela_padrão__GM_CONTAS_PAGAR_ABERTOS[DATA_VCTO]&gt;='Resumo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3" s="69">
        <f t="array" ref="K213">SUM(IF((Tabela_padrão__GM_CONTAS_PAGAR_ABERTOS[COD_CONTA]='Resumo Realizar'!$B213)*(Tabela_padrão__GM_CONTAS_PAGAR_ABERTOS[DATA_VCTO]&gt;='Resumo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3" s="69">
        <f t="array" ref="L213">SUM(IF((Tabela_padrão__GM_CONTAS_PAGAR_ABERTOS[COD_CONTA]='Resumo Realizar'!$B213)*(Tabela_padrão__GM_CONTAS_PAGAR_ABERTOS[DATA_VCTO]&gt;='Resumo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3" s="69"/>
      <c r="N213" s="69">
        <f t="array" ref="N213">SUM(IF((Tabela_padrão__GM_CONTAS_PAGAR_ABERTOS[COD_CONTA]='Resumo Realizar'!$B213)*(Tabela_padrão__GM_CONTAS_PAGAR_ABERTOS[DATA_VCTO]&gt;='Resumo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3" s="69">
        <f t="array" ref="O213">SUM(IF((Tabela_padrão__GM_CONTAS_PAGAR_ABERTOS[COD_CONTA]='Resumo Realizar'!$B213)*(Tabela_padrão__GM_CONTAS_PAGAR_ABERTOS[DATA_VCTO]&gt;='Resumo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13" s="69">
        <f t="array" ref="P213">SUM(IF((Tabela_padrão__GM_CONTAS_PAGAR_ABERTOS[COD_CONTA]='Resumo Realizar'!$B213)*(Tabela_padrão__GM_CONTAS_PAGAR_ABERTOS[DATA_VCTO]&gt;='Resumo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13" s="69">
        <f t="array" ref="Q213">SUM(IF((Tabela_padrão__GM_CONTAS_PAGAR_ABERTOS[COD_CONTA]='Resumo Realizar'!$B213)*(Tabela_padrão__GM_CONTAS_PAGAR_ABERTOS[DATA_VCTO]&gt;='Resumo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3" s="69">
        <f t="array" ref="R213">SUM(IF((Tabela_padrão__GM_CONTAS_PAGAR_ABERTOS[COD_CONTA]='Resumo Realizar'!$B213)*(Tabela_padrão__GM_CONTAS_PAGAR_ABERTOS[DATA_VCTO]&gt;='Resumo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3" s="69">
        <f t="array" ref="S213">SUM(IF((Tabela_padrão__GM_CONTAS_PAGAR_ABERTOS[COD_CONTA]='Resumo Realizar'!$B213)*(Tabela_padrão__GM_CONTAS_PAGAR_ABERTOS[DATA_VCTO]&gt;='Resumo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3" s="69"/>
      <c r="U213" s="69">
        <f t="array" ref="U213">SUM(IF((Tabela_padrão__GM_CONTAS_PAGAR_ABERTOS[COD_CONTA]='Resumo Realizar'!$B213)*(Tabela_padrão__GM_CONTAS_PAGAR_ABERTOS[DATA_VCTO]&gt;='Resumo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3" s="69">
        <f t="array" ref="V213">SUM(IF((Tabela_padrão__GM_CONTAS_PAGAR_ABERTOS[COD_CONTA]='Resumo Realizar'!$B213)*(Tabela_padrão__GM_CONTAS_PAGAR_ABERTOS[DATA_VCTO]&gt;='Resumo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3" s="69">
        <f t="array" ref="W213">SUM(IF((Tabela_padrão__GM_CONTAS_PAGAR_ABERTOS[COD_CONTA]='Resumo Realizar'!$B213)*(Tabela_padrão__GM_CONTAS_PAGAR_ABERTOS[DATA_VCTO]&gt;='Resumo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3" s="69">
        <f t="array" ref="X213">SUM(IF((Tabela_padrão__GM_CONTAS_PAGAR_ABERTOS[COD_CONTA]='Resumo Realizar'!$B213)*(Tabela_padrão__GM_CONTAS_PAGAR_ABERTOS[DATA_VCTO]&gt;='Resumo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3" s="69">
        <f t="array" ref="Y213">SUM(IF((Tabela_padrão__GM_CONTAS_PAGAR_ABERTOS[COD_CONTA]='Resumo Realizar'!$B213)*(Tabela_padrão__GM_CONTAS_PAGAR_ABERTOS[DATA_VCTO]&gt;='Resumo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3" s="69">
        <f t="array" ref="Z213">SUM(IF((Tabela_padrão__GM_CONTAS_PAGAR_ABERTOS[COD_CONTA]='Resumo Realizar'!$B213)*(Tabela_padrão__GM_CONTAS_PAGAR_ABERTOS[DATA_VCTO]&gt;='Resumo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3" s="69"/>
      <c r="AB213" s="69">
        <f t="array" ref="AB213">SUM(IF((Tabela_padrão__GM_CONTAS_PAGAR_ABERTOS[COD_CONTA]='Resumo Realizar'!$B213)*(Tabela_padrão__GM_CONTAS_PAGAR_ABERTOS[DATA_VCTO]&gt;='Resumo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3" s="69">
        <f t="array" ref="AC213">SUM(IF((Tabela_padrão__GM_CONTAS_PAGAR_ABERTOS[COD_CONTA]='Resumo Realizar'!$B213)*(Tabela_padrão__GM_CONTAS_PAGAR_ABERTOS[DATA_VCTO]&gt;='Resumo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3" s="69">
        <f t="array" ref="AD213">SUM(IF((Tabela_padrão__GM_CONTAS_PAGAR_ABERTOS[COD_CONTA]='Resumo Realizar'!$B213)*(Tabela_padrão__GM_CONTAS_PAGAR_ABERTOS[DATA_VCTO]&gt;='Resumo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3" s="69">
        <f t="array" ref="AE213">SUM(IF((Tabela_padrão__GM_CONTAS_PAGAR_ABERTOS[COD_CONTA]='Resumo Realizar'!$B213)*(Tabela_padrão__GM_CONTAS_PAGAR_ABERTOS[DATA_VCTO]&gt;='Resumo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3" s="69">
        <f t="array" ref="AF213">SUM(IF((Tabela_padrão__GM_CONTAS_PAGAR_ABERTOS[COD_CONTA]='Resumo Realizar'!$B213)*(Tabela_padrão__GM_CONTAS_PAGAR_ABERTOS[DATA_VCTO]&gt;='Resumo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3" s="69">
        <f t="array" ref="AG213">SUM(IF((Tabela_padrão__GM_CONTAS_PAGAR_ABERTOS[COD_CONTA]='Resumo Realizar'!$B213)*(Tabela_padrão__GM_CONTAS_PAGAR_ABERTOS[DATA_VCTO]&gt;='Resumo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4" spans="2:33" s="63" customFormat="1" collapsed="1" thickBot="1">
      <c r="B214" s="103">
        <v>13140</v>
      </c>
      <c r="C214" s="103" t="s">
        <v>51</v>
      </c>
      <c r="D214" s="104">
        <f t="shared" ref="D214:E214" si="139">SUM(D215:D233)</f>
        <v>-5273.2117400000006</v>
      </c>
      <c r="E214" s="104">
        <f t="shared" si="139"/>
        <v>-3160.2628999999997</v>
      </c>
      <c r="F214" s="105"/>
      <c r="G214" s="104">
        <f>SUM(G215:G233)</f>
        <v>-846.80111000000011</v>
      </c>
      <c r="H214" s="104">
        <f t="shared" ref="H214:AG214" si="140">SUM(H215:H233)</f>
        <v>-17.489330000000002</v>
      </c>
      <c r="I214" s="104">
        <f t="shared" si="140"/>
        <v>0</v>
      </c>
      <c r="J214" s="104">
        <f t="shared" si="140"/>
        <v>-51.868439999999993</v>
      </c>
      <c r="K214" s="104">
        <f t="shared" si="140"/>
        <v>-29.02778</v>
      </c>
      <c r="L214" s="104">
        <f t="shared" si="140"/>
        <v>-176.84832999999998</v>
      </c>
      <c r="M214" s="105"/>
      <c r="N214" s="104">
        <f t="shared" si="140"/>
        <v>-41.398969999999998</v>
      </c>
      <c r="O214" s="104">
        <f t="shared" si="140"/>
        <v>-1304.38636</v>
      </c>
      <c r="P214" s="104">
        <f t="shared" si="140"/>
        <v>-194.16732000000002</v>
      </c>
      <c r="Q214" s="104">
        <f t="shared" si="140"/>
        <v>-735.63606000000004</v>
      </c>
      <c r="R214" s="104">
        <f t="shared" si="140"/>
        <v>-1599.93967</v>
      </c>
      <c r="S214" s="104">
        <f t="shared" si="140"/>
        <v>-134.75687999999997</v>
      </c>
      <c r="T214" s="105"/>
      <c r="U214" s="104">
        <f t="shared" si="140"/>
        <v>0</v>
      </c>
      <c r="V214" s="104">
        <f t="shared" si="140"/>
        <v>-141.23608000000002</v>
      </c>
      <c r="W214" s="104">
        <f t="shared" si="140"/>
        <v>0</v>
      </c>
      <c r="X214" s="104">
        <f t="shared" si="140"/>
        <v>-101.31233999999998</v>
      </c>
      <c r="Y214" s="104">
        <f t="shared" si="140"/>
        <v>0</v>
      </c>
      <c r="Z214" s="104">
        <f t="shared" si="140"/>
        <v>-7.98651</v>
      </c>
      <c r="AA214" s="105"/>
      <c r="AB214" s="104">
        <f t="shared" si="140"/>
        <v>-322.55466000000001</v>
      </c>
      <c r="AC214" s="104">
        <f t="shared" si="140"/>
        <v>-272.56312999999994</v>
      </c>
      <c r="AD214" s="104">
        <f t="shared" si="140"/>
        <v>-744.83172999999999</v>
      </c>
      <c r="AE214" s="104">
        <f t="shared" si="140"/>
        <v>-204.04413</v>
      </c>
      <c r="AF214" s="104">
        <f t="shared" si="140"/>
        <v>-1494.4905000000001</v>
      </c>
      <c r="AG214" s="104">
        <f t="shared" si="140"/>
        <v>-12.13531</v>
      </c>
    </row>
    <row r="215" spans="2:33" hidden="1" outlineLevel="1" thickBot="1">
      <c r="B215" s="73">
        <v>13140001</v>
      </c>
      <c r="C215" s="73" t="s">
        <v>289</v>
      </c>
      <c r="D215" s="68">
        <f t="shared" ref="D215:D233" si="141">G215+I215+K215+N215+P215+R215+U215+W215+Y215+AB215+AD215+AF215</f>
        <v>-121.06142</v>
      </c>
      <c r="E215" s="68">
        <f t="shared" ref="E215:E233" si="142">H215+J215+L215+O215+Q215+S215+V215+X215+Z215+AC215+AE215+AG215</f>
        <v>-1806.9173899999998</v>
      </c>
      <c r="F215" s="69"/>
      <c r="G215" s="69">
        <f t="array" ref="G215">SUM(IF((Tabela_padrão__GM_CONTAS_PAGAR_ABERTOS[COD_CONTA]='Resumo Realizar'!$B215)*(Tabela_padrão__GM_CONTAS_PAGAR_ABERTOS[DATA_VCTO]&gt;='Resumo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15" s="69">
        <f t="array" ref="H215">SUM(IF((Tabela_padrão__GM_CONTAS_PAGAR_ABERTOS[COD_CONTA]='Resumo Realizar'!$B215)*(Tabela_padrão__GM_CONTAS_PAGAR_ABERTOS[DATA_VCTO]&gt;='Resumo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-17.489330000000002</v>
      </c>
      <c r="I215" s="69">
        <f t="array" ref="I215">SUM(IF((Tabela_padrão__GM_CONTAS_PAGAR_ABERTOS[COD_CONTA]='Resumo Realizar'!$B215)*(Tabela_padrão__GM_CONTAS_PAGAR_ABERTOS[DATA_VCTO]&gt;='Resumo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5" s="69">
        <f t="array" ref="J215">SUM(IF((Tabela_padrão__GM_CONTAS_PAGAR_ABERTOS[COD_CONTA]='Resumo Realizar'!$B215)*(Tabela_padrão__GM_CONTAS_PAGAR_ABERTOS[DATA_VCTO]&gt;='Resumo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-51.868439999999993</v>
      </c>
      <c r="K215" s="69">
        <f t="array" ref="K215">SUM(IF((Tabela_padrão__GM_CONTAS_PAGAR_ABERTOS[COD_CONTA]='Resumo Realizar'!$B215)*(Tabela_padrão__GM_CONTAS_PAGAR_ABERTOS[DATA_VCTO]&gt;='Resumo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5" s="69">
        <f t="array" ref="L215">SUM(IF((Tabela_padrão__GM_CONTAS_PAGAR_ABERTOS[COD_CONTA]='Resumo Realizar'!$B215)*(Tabela_padrão__GM_CONTAS_PAGAR_ABERTOS[DATA_VCTO]&gt;='Resumo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-176.84832999999998</v>
      </c>
      <c r="M215" s="69"/>
      <c r="N215" s="69">
        <f t="array" ref="N215">SUM(IF((Tabela_padrão__GM_CONTAS_PAGAR_ABERTOS[COD_CONTA]='Resumo Realizar'!$B215)*(Tabela_padrão__GM_CONTAS_PAGAR_ABERTOS[DATA_VCTO]&gt;='Resumo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-41.398969999999998</v>
      </c>
      <c r="O215" s="69">
        <f t="array" ref="O215">SUM(IF((Tabela_padrão__GM_CONTAS_PAGAR_ABERTOS[COD_CONTA]='Resumo Realizar'!$B215)*(Tabela_padrão__GM_CONTAS_PAGAR_ABERTOS[DATA_VCTO]&gt;='Resumo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-4.3863600000000007</v>
      </c>
      <c r="P215" s="69">
        <f t="array" ref="P215">SUM(IF((Tabela_padrão__GM_CONTAS_PAGAR_ABERTOS[COD_CONTA]='Resumo Realizar'!$B215)*(Tabela_padrão__GM_CONTAS_PAGAR_ABERTOS[DATA_VCTO]&gt;='Resumo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-35.754260000000002</v>
      </c>
      <c r="Q215" s="69">
        <f t="array" ref="Q215">SUM(IF((Tabela_padrão__GM_CONTAS_PAGAR_ABERTOS[COD_CONTA]='Resumo Realizar'!$B215)*(Tabela_padrão__GM_CONTAS_PAGAR_ABERTOS[DATA_VCTO]&gt;='Resumo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-735.63606000000004</v>
      </c>
      <c r="R215" s="69">
        <f t="array" ref="R215">SUM(IF((Tabela_padrão__GM_CONTAS_PAGAR_ABERTOS[COD_CONTA]='Resumo Realizar'!$B215)*(Tabela_padrão__GM_CONTAS_PAGAR_ABERTOS[DATA_VCTO]&gt;='Resumo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5" s="69">
        <f t="array" ref="S215">SUM(IF((Tabela_padrão__GM_CONTAS_PAGAR_ABERTOS[COD_CONTA]='Resumo Realizar'!$B215)*(Tabela_padrão__GM_CONTAS_PAGAR_ABERTOS[DATA_VCTO]&gt;='Resumo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-134.75687999999997</v>
      </c>
      <c r="T215" s="69"/>
      <c r="U215" s="69">
        <f t="array" ref="U215">SUM(IF((Tabela_padrão__GM_CONTAS_PAGAR_ABERTOS[COD_CONTA]='Resumo Realizar'!$B215)*(Tabela_padrão__GM_CONTAS_PAGAR_ABERTOS[DATA_VCTO]&gt;='Resumo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5" s="69">
        <f t="array" ref="V215">SUM(IF((Tabela_padrão__GM_CONTAS_PAGAR_ABERTOS[COD_CONTA]='Resumo Realizar'!$B215)*(Tabela_padrão__GM_CONTAS_PAGAR_ABERTOS[DATA_VCTO]&gt;='Resumo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-141.23608000000002</v>
      </c>
      <c r="W215" s="69">
        <f t="array" ref="W215">SUM(IF((Tabela_padrão__GM_CONTAS_PAGAR_ABERTOS[COD_CONTA]='Resumo Realizar'!$B215)*(Tabela_padrão__GM_CONTAS_PAGAR_ABERTOS[DATA_VCTO]&gt;='Resumo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5" s="69">
        <f t="array" ref="X215">SUM(IF((Tabela_padrão__GM_CONTAS_PAGAR_ABERTOS[COD_CONTA]='Resumo Realizar'!$B215)*(Tabela_padrão__GM_CONTAS_PAGAR_ABERTOS[DATA_VCTO]&gt;='Resumo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-101.31233999999998</v>
      </c>
      <c r="Y215" s="69">
        <f t="array" ref="Y215">SUM(IF((Tabela_padrão__GM_CONTAS_PAGAR_ABERTOS[COD_CONTA]='Resumo Realizar'!$B215)*(Tabela_padrão__GM_CONTAS_PAGAR_ABERTOS[DATA_VCTO]&gt;='Resumo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5" s="69">
        <f t="array" ref="Z215">SUM(IF((Tabela_padrão__GM_CONTAS_PAGAR_ABERTOS[COD_CONTA]='Resumo Realizar'!$B215)*(Tabela_padrão__GM_CONTAS_PAGAR_ABERTOS[DATA_VCTO]&gt;='Resumo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-7.98651</v>
      </c>
      <c r="AA215" s="69"/>
      <c r="AB215" s="69">
        <f t="array" ref="AB215">SUM(IF((Tabela_padrão__GM_CONTAS_PAGAR_ABERTOS[COD_CONTA]='Resumo Realizar'!$B215)*(Tabela_padrão__GM_CONTAS_PAGAR_ABERTOS[DATA_VCTO]&gt;='Resumo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-13.17966</v>
      </c>
      <c r="AC215" s="69">
        <f t="array" ref="AC215">SUM(IF((Tabela_padrão__GM_CONTAS_PAGAR_ABERTOS[COD_CONTA]='Resumo Realizar'!$B215)*(Tabela_padrão__GM_CONTAS_PAGAR_ABERTOS[DATA_VCTO]&gt;='Resumo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-219.21761999999995</v>
      </c>
      <c r="AD215" s="69">
        <f t="array" ref="AD215">SUM(IF((Tabela_padrão__GM_CONTAS_PAGAR_ABERTOS[COD_CONTA]='Resumo Realizar'!$B215)*(Tabela_padrão__GM_CONTAS_PAGAR_ABERTOS[DATA_VCTO]&gt;='Resumo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-30.728529999999999</v>
      </c>
      <c r="AE215" s="69">
        <f t="array" ref="AE215">SUM(IF((Tabela_padrão__GM_CONTAS_PAGAR_ABERTOS[COD_CONTA]='Resumo Realizar'!$B215)*(Tabela_padrão__GM_CONTAS_PAGAR_ABERTOS[DATA_VCTO]&gt;='Resumo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-204.04413</v>
      </c>
      <c r="AF215" s="69">
        <f t="array" ref="AF215">SUM(IF((Tabela_padrão__GM_CONTAS_PAGAR_ABERTOS[COD_CONTA]='Resumo Realizar'!$B215)*(Tabela_padrão__GM_CONTAS_PAGAR_ABERTOS[DATA_VCTO]&gt;='Resumo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5" s="69">
        <f t="array" ref="AG215">SUM(IF((Tabela_padrão__GM_CONTAS_PAGAR_ABERTOS[COD_CONTA]='Resumo Realizar'!$B215)*(Tabela_padrão__GM_CONTAS_PAGAR_ABERTOS[DATA_VCTO]&gt;='Resumo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-12.13531</v>
      </c>
    </row>
    <row r="216" spans="2:33" hidden="1" outlineLevel="1" thickBot="1">
      <c r="B216" s="73">
        <v>13140002</v>
      </c>
      <c r="C216" s="73" t="s">
        <v>290</v>
      </c>
      <c r="D216" s="68">
        <f t="shared" si="141"/>
        <v>-81.138890000000004</v>
      </c>
      <c r="E216" s="68">
        <f t="shared" si="142"/>
        <v>0</v>
      </c>
      <c r="F216" s="69"/>
      <c r="G216" s="69">
        <f t="array" ref="G216">SUM(IF((Tabela_padrão__GM_CONTAS_PAGAR_ABERTOS[COD_CONTA]='Resumo Realizar'!$B216)*(Tabela_padrão__GM_CONTAS_PAGAR_ABERTOS[DATA_VCTO]&gt;='Resumo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-52.111110000000004</v>
      </c>
      <c r="H216" s="69">
        <f t="array" ref="H216">SUM(IF((Tabela_padrão__GM_CONTAS_PAGAR_ABERTOS[COD_CONTA]='Resumo Realizar'!$B216)*(Tabela_padrão__GM_CONTAS_PAGAR_ABERTOS[DATA_VCTO]&gt;='Resumo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6" s="69">
        <f t="array" ref="I216">SUM(IF((Tabela_padrão__GM_CONTAS_PAGAR_ABERTOS[COD_CONTA]='Resumo Realizar'!$B216)*(Tabela_padrão__GM_CONTAS_PAGAR_ABERTOS[DATA_VCTO]&gt;='Resumo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6" s="69">
        <f t="array" ref="J216">SUM(IF((Tabela_padrão__GM_CONTAS_PAGAR_ABERTOS[COD_CONTA]='Resumo Realizar'!$B216)*(Tabela_padrão__GM_CONTAS_PAGAR_ABERTOS[DATA_VCTO]&gt;='Resumo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6" s="69">
        <f t="array" ref="K216">SUM(IF((Tabela_padrão__GM_CONTAS_PAGAR_ABERTOS[COD_CONTA]='Resumo Realizar'!$B216)*(Tabela_padrão__GM_CONTAS_PAGAR_ABERTOS[DATA_VCTO]&gt;='Resumo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-29.02778</v>
      </c>
      <c r="L216" s="69">
        <f t="array" ref="L216">SUM(IF((Tabela_padrão__GM_CONTAS_PAGAR_ABERTOS[COD_CONTA]='Resumo Realizar'!$B216)*(Tabela_padrão__GM_CONTAS_PAGAR_ABERTOS[DATA_VCTO]&gt;='Resumo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6" s="69"/>
      <c r="N216" s="69">
        <f t="array" ref="N216">SUM(IF((Tabela_padrão__GM_CONTAS_PAGAR_ABERTOS[COD_CONTA]='Resumo Realizar'!$B216)*(Tabela_padrão__GM_CONTAS_PAGAR_ABERTOS[DATA_VCTO]&gt;='Resumo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6" s="69">
        <f t="array" ref="O216">SUM(IF((Tabela_padrão__GM_CONTAS_PAGAR_ABERTOS[COD_CONTA]='Resumo Realizar'!$B216)*(Tabela_padrão__GM_CONTAS_PAGAR_ABERTOS[DATA_VCTO]&gt;='Resumo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16" s="69">
        <f t="array" ref="P216">SUM(IF((Tabela_padrão__GM_CONTAS_PAGAR_ABERTOS[COD_CONTA]='Resumo Realizar'!$B216)*(Tabela_padrão__GM_CONTAS_PAGAR_ABERTOS[DATA_VCTO]&gt;='Resumo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16" s="69">
        <f t="array" ref="Q216">SUM(IF((Tabela_padrão__GM_CONTAS_PAGAR_ABERTOS[COD_CONTA]='Resumo Realizar'!$B216)*(Tabela_padrão__GM_CONTAS_PAGAR_ABERTOS[DATA_VCTO]&gt;='Resumo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6" s="69">
        <f t="array" ref="R216">SUM(IF((Tabela_padrão__GM_CONTAS_PAGAR_ABERTOS[COD_CONTA]='Resumo Realizar'!$B216)*(Tabela_padrão__GM_CONTAS_PAGAR_ABERTOS[DATA_VCTO]&gt;='Resumo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6" s="69">
        <f t="array" ref="S216">SUM(IF((Tabela_padrão__GM_CONTAS_PAGAR_ABERTOS[COD_CONTA]='Resumo Realizar'!$B216)*(Tabela_padrão__GM_CONTAS_PAGAR_ABERTOS[DATA_VCTO]&gt;='Resumo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6" s="69"/>
      <c r="U216" s="69">
        <f t="array" ref="U216">SUM(IF((Tabela_padrão__GM_CONTAS_PAGAR_ABERTOS[COD_CONTA]='Resumo Realizar'!$B216)*(Tabela_padrão__GM_CONTAS_PAGAR_ABERTOS[DATA_VCTO]&gt;='Resumo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6" s="69">
        <f t="array" ref="V216">SUM(IF((Tabela_padrão__GM_CONTAS_PAGAR_ABERTOS[COD_CONTA]='Resumo Realizar'!$B216)*(Tabela_padrão__GM_CONTAS_PAGAR_ABERTOS[DATA_VCTO]&gt;='Resumo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6" s="69">
        <f t="array" ref="W216">SUM(IF((Tabela_padrão__GM_CONTAS_PAGAR_ABERTOS[COD_CONTA]='Resumo Realizar'!$B216)*(Tabela_padrão__GM_CONTAS_PAGAR_ABERTOS[DATA_VCTO]&gt;='Resumo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6" s="69">
        <f t="array" ref="X216">SUM(IF((Tabela_padrão__GM_CONTAS_PAGAR_ABERTOS[COD_CONTA]='Resumo Realizar'!$B216)*(Tabela_padrão__GM_CONTAS_PAGAR_ABERTOS[DATA_VCTO]&gt;='Resumo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6" s="69">
        <f t="array" ref="Y216">SUM(IF((Tabela_padrão__GM_CONTAS_PAGAR_ABERTOS[COD_CONTA]='Resumo Realizar'!$B216)*(Tabela_padrão__GM_CONTAS_PAGAR_ABERTOS[DATA_VCTO]&gt;='Resumo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6" s="69">
        <f t="array" ref="Z216">SUM(IF((Tabela_padrão__GM_CONTAS_PAGAR_ABERTOS[COD_CONTA]='Resumo Realizar'!$B216)*(Tabela_padrão__GM_CONTAS_PAGAR_ABERTOS[DATA_VCTO]&gt;='Resumo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6" s="69"/>
      <c r="AB216" s="69">
        <f t="array" ref="AB216">SUM(IF((Tabela_padrão__GM_CONTAS_PAGAR_ABERTOS[COD_CONTA]='Resumo Realizar'!$B216)*(Tabela_padrão__GM_CONTAS_PAGAR_ABERTOS[DATA_VCTO]&gt;='Resumo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6" s="69">
        <f t="array" ref="AC216">SUM(IF((Tabela_padrão__GM_CONTAS_PAGAR_ABERTOS[COD_CONTA]='Resumo Realizar'!$B216)*(Tabela_padrão__GM_CONTAS_PAGAR_ABERTOS[DATA_VCTO]&gt;='Resumo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6" s="69">
        <f t="array" ref="AD216">SUM(IF((Tabela_padrão__GM_CONTAS_PAGAR_ABERTOS[COD_CONTA]='Resumo Realizar'!$B216)*(Tabela_padrão__GM_CONTAS_PAGAR_ABERTOS[DATA_VCTO]&gt;='Resumo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6" s="69">
        <f t="array" ref="AE216">SUM(IF((Tabela_padrão__GM_CONTAS_PAGAR_ABERTOS[COD_CONTA]='Resumo Realizar'!$B216)*(Tabela_padrão__GM_CONTAS_PAGAR_ABERTOS[DATA_VCTO]&gt;='Resumo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6" s="69">
        <f t="array" ref="AF216">SUM(IF((Tabela_padrão__GM_CONTAS_PAGAR_ABERTOS[COD_CONTA]='Resumo Realizar'!$B216)*(Tabela_padrão__GM_CONTAS_PAGAR_ABERTOS[DATA_VCTO]&gt;='Resumo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6" s="69">
        <f t="array" ref="AG216">SUM(IF((Tabela_padrão__GM_CONTAS_PAGAR_ABERTOS[COD_CONTA]='Resumo Realizar'!$B216)*(Tabela_padrão__GM_CONTAS_PAGAR_ABERTOS[DATA_VCTO]&gt;='Resumo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7" spans="2:33" hidden="1" outlineLevel="1" thickBot="1">
      <c r="B217" s="73">
        <v>13140003</v>
      </c>
      <c r="C217" s="73" t="s">
        <v>291</v>
      </c>
      <c r="D217" s="68">
        <f t="shared" si="141"/>
        <v>-5071.0114300000005</v>
      </c>
      <c r="E217" s="68">
        <f t="shared" si="142"/>
        <v>-1353.3455100000001</v>
      </c>
      <c r="F217" s="69"/>
      <c r="G217" s="69">
        <f t="array" ref="G217">SUM(IF((Tabela_padrão__GM_CONTAS_PAGAR_ABERTOS[COD_CONTA]='Resumo Realizar'!$B217)*(Tabela_padrão__GM_CONTAS_PAGAR_ABERTOS[DATA_VCTO]&gt;='Resumo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-794.69</v>
      </c>
      <c r="H217" s="69">
        <f t="array" ref="H217">SUM(IF((Tabela_padrão__GM_CONTAS_PAGAR_ABERTOS[COD_CONTA]='Resumo Realizar'!$B217)*(Tabela_padrão__GM_CONTAS_PAGAR_ABERTOS[DATA_VCTO]&gt;='Resumo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7" s="69">
        <f t="array" ref="I217">SUM(IF((Tabela_padrão__GM_CONTAS_PAGAR_ABERTOS[COD_CONTA]='Resumo Realizar'!$B217)*(Tabela_padrão__GM_CONTAS_PAGAR_ABERTOS[DATA_VCTO]&gt;='Resumo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7" s="69">
        <f t="array" ref="J217">SUM(IF((Tabela_padrão__GM_CONTAS_PAGAR_ABERTOS[COD_CONTA]='Resumo Realizar'!$B217)*(Tabela_padrão__GM_CONTAS_PAGAR_ABERTOS[DATA_VCTO]&gt;='Resumo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7" s="69">
        <f t="array" ref="K217">SUM(IF((Tabela_padrão__GM_CONTAS_PAGAR_ABERTOS[COD_CONTA]='Resumo Realizar'!$B217)*(Tabela_padrão__GM_CONTAS_PAGAR_ABERTOS[DATA_VCTO]&gt;='Resumo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7" s="69">
        <f t="array" ref="L217">SUM(IF((Tabela_padrão__GM_CONTAS_PAGAR_ABERTOS[COD_CONTA]='Resumo Realizar'!$B217)*(Tabela_padrão__GM_CONTAS_PAGAR_ABERTOS[DATA_VCTO]&gt;='Resumo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7" s="69"/>
      <c r="N217" s="69">
        <f t="array" ref="N217">SUM(IF((Tabela_padrão__GM_CONTAS_PAGAR_ABERTOS[COD_CONTA]='Resumo Realizar'!$B217)*(Tabela_padrão__GM_CONTAS_PAGAR_ABERTOS[DATA_VCTO]&gt;='Resumo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7" s="69">
        <f t="array" ref="O217">SUM(IF((Tabela_padrão__GM_CONTAS_PAGAR_ABERTOS[COD_CONTA]='Resumo Realizar'!$B217)*(Tabela_padrão__GM_CONTAS_PAGAR_ABERTOS[DATA_VCTO]&gt;='Resumo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-1300</v>
      </c>
      <c r="P217" s="69">
        <f t="array" ref="P217">SUM(IF((Tabela_padrão__GM_CONTAS_PAGAR_ABERTOS[COD_CONTA]='Resumo Realizar'!$B217)*(Tabela_padrão__GM_CONTAS_PAGAR_ABERTOS[DATA_VCTO]&gt;='Resumo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-158.41306</v>
      </c>
      <c r="Q217" s="69">
        <f t="array" ref="Q217">SUM(IF((Tabela_padrão__GM_CONTAS_PAGAR_ABERTOS[COD_CONTA]='Resumo Realizar'!$B217)*(Tabela_padrão__GM_CONTAS_PAGAR_ABERTOS[DATA_VCTO]&gt;='Resumo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7" s="69">
        <f t="array" ref="R217">SUM(IF((Tabela_padrão__GM_CONTAS_PAGAR_ABERTOS[COD_CONTA]='Resumo Realizar'!$B217)*(Tabela_padrão__GM_CONTAS_PAGAR_ABERTOS[DATA_VCTO]&gt;='Resumo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-1599.93967</v>
      </c>
      <c r="S217" s="69">
        <f t="array" ref="S217">SUM(IF((Tabela_padrão__GM_CONTAS_PAGAR_ABERTOS[COD_CONTA]='Resumo Realizar'!$B217)*(Tabela_padrão__GM_CONTAS_PAGAR_ABERTOS[DATA_VCTO]&gt;='Resumo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7" s="69"/>
      <c r="U217" s="69">
        <f t="array" ref="U217">SUM(IF((Tabela_padrão__GM_CONTAS_PAGAR_ABERTOS[COD_CONTA]='Resumo Realizar'!$B217)*(Tabela_padrão__GM_CONTAS_PAGAR_ABERTOS[DATA_VCTO]&gt;='Resumo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7" s="69">
        <f t="array" ref="V217">SUM(IF((Tabela_padrão__GM_CONTAS_PAGAR_ABERTOS[COD_CONTA]='Resumo Realizar'!$B217)*(Tabela_padrão__GM_CONTAS_PAGAR_ABERTOS[DATA_VCTO]&gt;='Resumo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7" s="69">
        <f t="array" ref="W217">SUM(IF((Tabela_padrão__GM_CONTAS_PAGAR_ABERTOS[COD_CONTA]='Resumo Realizar'!$B217)*(Tabela_padrão__GM_CONTAS_PAGAR_ABERTOS[DATA_VCTO]&gt;='Resumo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7" s="69">
        <f t="array" ref="X217">SUM(IF((Tabela_padrão__GM_CONTAS_PAGAR_ABERTOS[COD_CONTA]='Resumo Realizar'!$B217)*(Tabela_padrão__GM_CONTAS_PAGAR_ABERTOS[DATA_VCTO]&gt;='Resumo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7" s="69">
        <f t="array" ref="Y217">SUM(IF((Tabela_padrão__GM_CONTAS_PAGAR_ABERTOS[COD_CONTA]='Resumo Realizar'!$B217)*(Tabela_padrão__GM_CONTAS_PAGAR_ABERTOS[DATA_VCTO]&gt;='Resumo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7" s="69">
        <f t="array" ref="Z217">SUM(IF((Tabela_padrão__GM_CONTAS_PAGAR_ABERTOS[COD_CONTA]='Resumo Realizar'!$B217)*(Tabela_padrão__GM_CONTAS_PAGAR_ABERTOS[DATA_VCTO]&gt;='Resumo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7" s="69"/>
      <c r="AB217" s="69">
        <f t="array" ref="AB217">SUM(IF((Tabela_padrão__GM_CONTAS_PAGAR_ABERTOS[COD_CONTA]='Resumo Realizar'!$B217)*(Tabela_padrão__GM_CONTAS_PAGAR_ABERTOS[DATA_VCTO]&gt;='Resumo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-309.375</v>
      </c>
      <c r="AC217" s="69">
        <f t="array" ref="AC217">SUM(IF((Tabela_padrão__GM_CONTAS_PAGAR_ABERTOS[COD_CONTA]='Resumo Realizar'!$B217)*(Tabela_padrão__GM_CONTAS_PAGAR_ABERTOS[DATA_VCTO]&gt;='Resumo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-53.345510000000004</v>
      </c>
      <c r="AD217" s="69">
        <f t="array" ref="AD217">SUM(IF((Tabela_padrão__GM_CONTAS_PAGAR_ABERTOS[COD_CONTA]='Resumo Realizar'!$B217)*(Tabela_padrão__GM_CONTAS_PAGAR_ABERTOS[DATA_VCTO]&gt;='Resumo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-714.10320000000002</v>
      </c>
      <c r="AE217" s="69">
        <f t="array" ref="AE217">SUM(IF((Tabela_padrão__GM_CONTAS_PAGAR_ABERTOS[COD_CONTA]='Resumo Realizar'!$B217)*(Tabela_padrão__GM_CONTAS_PAGAR_ABERTOS[DATA_VCTO]&gt;='Resumo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7" s="69">
        <f t="array" ref="AF217">SUM(IF((Tabela_padrão__GM_CONTAS_PAGAR_ABERTOS[COD_CONTA]='Resumo Realizar'!$B217)*(Tabela_padrão__GM_CONTAS_PAGAR_ABERTOS[DATA_VCTO]&gt;='Resumo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-1494.4905000000001</v>
      </c>
      <c r="AG217" s="69">
        <f t="array" ref="AG217">SUM(IF((Tabela_padrão__GM_CONTAS_PAGAR_ABERTOS[COD_CONTA]='Resumo Realizar'!$B217)*(Tabela_padrão__GM_CONTAS_PAGAR_ABERTOS[DATA_VCTO]&gt;='Resumo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8" spans="2:33" hidden="1" outlineLevel="1" thickBot="1">
      <c r="B218" s="73">
        <v>13140004</v>
      </c>
      <c r="C218" s="73" t="s">
        <v>292</v>
      </c>
      <c r="D218" s="68">
        <f t="shared" si="141"/>
        <v>0</v>
      </c>
      <c r="E218" s="68">
        <f t="shared" si="142"/>
        <v>0</v>
      </c>
      <c r="F218" s="69"/>
      <c r="G218" s="69">
        <f t="array" ref="G218">SUM(IF((Tabela_padrão__GM_CONTAS_PAGAR_ABERTOS[COD_CONTA]='Resumo Realizar'!$B218)*(Tabela_padrão__GM_CONTAS_PAGAR_ABERTOS[DATA_VCTO]&gt;='Resumo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18" s="69">
        <f t="array" ref="H218">SUM(IF((Tabela_padrão__GM_CONTAS_PAGAR_ABERTOS[COD_CONTA]='Resumo Realizar'!$B218)*(Tabela_padrão__GM_CONTAS_PAGAR_ABERTOS[DATA_VCTO]&gt;='Resumo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8" s="69">
        <f t="array" ref="I218">SUM(IF((Tabela_padrão__GM_CONTAS_PAGAR_ABERTOS[COD_CONTA]='Resumo Realizar'!$B218)*(Tabela_padrão__GM_CONTAS_PAGAR_ABERTOS[DATA_VCTO]&gt;='Resumo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8" s="69">
        <f t="array" ref="J218">SUM(IF((Tabela_padrão__GM_CONTAS_PAGAR_ABERTOS[COD_CONTA]='Resumo Realizar'!$B218)*(Tabela_padrão__GM_CONTAS_PAGAR_ABERTOS[DATA_VCTO]&gt;='Resumo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8" s="69">
        <f t="array" ref="K218">SUM(IF((Tabela_padrão__GM_CONTAS_PAGAR_ABERTOS[COD_CONTA]='Resumo Realizar'!$B218)*(Tabela_padrão__GM_CONTAS_PAGAR_ABERTOS[DATA_VCTO]&gt;='Resumo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8" s="69">
        <f t="array" ref="L218">SUM(IF((Tabela_padrão__GM_CONTAS_PAGAR_ABERTOS[COD_CONTA]='Resumo Realizar'!$B218)*(Tabela_padrão__GM_CONTAS_PAGAR_ABERTOS[DATA_VCTO]&gt;='Resumo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8" s="69"/>
      <c r="N218" s="69">
        <f t="array" ref="N218">SUM(IF((Tabela_padrão__GM_CONTAS_PAGAR_ABERTOS[COD_CONTA]='Resumo Realizar'!$B218)*(Tabela_padrão__GM_CONTAS_PAGAR_ABERTOS[DATA_VCTO]&gt;='Resumo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8" s="69">
        <f t="array" ref="O218">SUM(IF((Tabela_padrão__GM_CONTAS_PAGAR_ABERTOS[COD_CONTA]='Resumo Realizar'!$B218)*(Tabela_padrão__GM_CONTAS_PAGAR_ABERTOS[DATA_VCTO]&gt;='Resumo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18" s="69">
        <f t="array" ref="P218">SUM(IF((Tabela_padrão__GM_CONTAS_PAGAR_ABERTOS[COD_CONTA]='Resumo Realizar'!$B218)*(Tabela_padrão__GM_CONTAS_PAGAR_ABERTOS[DATA_VCTO]&gt;='Resumo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18" s="69">
        <f t="array" ref="Q218">SUM(IF((Tabela_padrão__GM_CONTAS_PAGAR_ABERTOS[COD_CONTA]='Resumo Realizar'!$B218)*(Tabela_padrão__GM_CONTAS_PAGAR_ABERTOS[DATA_VCTO]&gt;='Resumo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8" s="69">
        <f t="array" ref="R218">SUM(IF((Tabela_padrão__GM_CONTAS_PAGAR_ABERTOS[COD_CONTA]='Resumo Realizar'!$B218)*(Tabela_padrão__GM_CONTAS_PAGAR_ABERTOS[DATA_VCTO]&gt;='Resumo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8" s="69">
        <f t="array" ref="S218">SUM(IF((Tabela_padrão__GM_CONTAS_PAGAR_ABERTOS[COD_CONTA]='Resumo Realizar'!$B218)*(Tabela_padrão__GM_CONTAS_PAGAR_ABERTOS[DATA_VCTO]&gt;='Resumo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8" s="69"/>
      <c r="U218" s="69">
        <f t="array" ref="U218">SUM(IF((Tabela_padrão__GM_CONTAS_PAGAR_ABERTOS[COD_CONTA]='Resumo Realizar'!$B218)*(Tabela_padrão__GM_CONTAS_PAGAR_ABERTOS[DATA_VCTO]&gt;='Resumo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8" s="69">
        <f t="array" ref="V218">SUM(IF((Tabela_padrão__GM_CONTAS_PAGAR_ABERTOS[COD_CONTA]='Resumo Realizar'!$B218)*(Tabela_padrão__GM_CONTAS_PAGAR_ABERTOS[DATA_VCTO]&gt;='Resumo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8" s="69">
        <f t="array" ref="W218">SUM(IF((Tabela_padrão__GM_CONTAS_PAGAR_ABERTOS[COD_CONTA]='Resumo Realizar'!$B218)*(Tabela_padrão__GM_CONTAS_PAGAR_ABERTOS[DATA_VCTO]&gt;='Resumo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8" s="69">
        <f t="array" ref="X218">SUM(IF((Tabela_padrão__GM_CONTAS_PAGAR_ABERTOS[COD_CONTA]='Resumo Realizar'!$B218)*(Tabela_padrão__GM_CONTAS_PAGAR_ABERTOS[DATA_VCTO]&gt;='Resumo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8" s="69">
        <f t="array" ref="Y218">SUM(IF((Tabela_padrão__GM_CONTAS_PAGAR_ABERTOS[COD_CONTA]='Resumo Realizar'!$B218)*(Tabela_padrão__GM_CONTAS_PAGAR_ABERTOS[DATA_VCTO]&gt;='Resumo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8" s="69">
        <f t="array" ref="Z218">SUM(IF((Tabela_padrão__GM_CONTAS_PAGAR_ABERTOS[COD_CONTA]='Resumo Realizar'!$B218)*(Tabela_padrão__GM_CONTAS_PAGAR_ABERTOS[DATA_VCTO]&gt;='Resumo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8" s="69"/>
      <c r="AB218" s="69">
        <f t="array" ref="AB218">SUM(IF((Tabela_padrão__GM_CONTAS_PAGAR_ABERTOS[COD_CONTA]='Resumo Realizar'!$B218)*(Tabela_padrão__GM_CONTAS_PAGAR_ABERTOS[DATA_VCTO]&gt;='Resumo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8" s="69">
        <f t="array" ref="AC218">SUM(IF((Tabela_padrão__GM_CONTAS_PAGAR_ABERTOS[COD_CONTA]='Resumo Realizar'!$B218)*(Tabela_padrão__GM_CONTAS_PAGAR_ABERTOS[DATA_VCTO]&gt;='Resumo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8" s="69">
        <f t="array" ref="AD218">SUM(IF((Tabela_padrão__GM_CONTAS_PAGAR_ABERTOS[COD_CONTA]='Resumo Realizar'!$B218)*(Tabela_padrão__GM_CONTAS_PAGAR_ABERTOS[DATA_VCTO]&gt;='Resumo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8" s="69">
        <f t="array" ref="AE218">SUM(IF((Tabela_padrão__GM_CONTAS_PAGAR_ABERTOS[COD_CONTA]='Resumo Realizar'!$B218)*(Tabela_padrão__GM_CONTAS_PAGAR_ABERTOS[DATA_VCTO]&gt;='Resumo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8" s="69">
        <f t="array" ref="AF218">SUM(IF((Tabela_padrão__GM_CONTAS_PAGAR_ABERTOS[COD_CONTA]='Resumo Realizar'!$B218)*(Tabela_padrão__GM_CONTAS_PAGAR_ABERTOS[DATA_VCTO]&gt;='Resumo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8" s="69">
        <f t="array" ref="AG218">SUM(IF((Tabela_padrão__GM_CONTAS_PAGAR_ABERTOS[COD_CONTA]='Resumo Realizar'!$B218)*(Tabela_padrão__GM_CONTAS_PAGAR_ABERTOS[DATA_VCTO]&gt;='Resumo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19" spans="2:33" hidden="1" outlineLevel="1" thickBot="1">
      <c r="B219" s="73">
        <v>13140005</v>
      </c>
      <c r="C219" s="73" t="s">
        <v>293</v>
      </c>
      <c r="D219" s="68">
        <f t="shared" si="141"/>
        <v>0</v>
      </c>
      <c r="E219" s="68">
        <f t="shared" si="142"/>
        <v>0</v>
      </c>
      <c r="F219" s="69"/>
      <c r="G219" s="69">
        <f t="array" ref="G219">SUM(IF((Tabela_padrão__GM_CONTAS_PAGAR_ABERTOS[COD_CONTA]='Resumo Realizar'!$B219)*(Tabela_padrão__GM_CONTAS_PAGAR_ABERTOS[DATA_VCTO]&gt;='Resumo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19" s="69">
        <f t="array" ref="H219">SUM(IF((Tabela_padrão__GM_CONTAS_PAGAR_ABERTOS[COD_CONTA]='Resumo Realizar'!$B219)*(Tabela_padrão__GM_CONTAS_PAGAR_ABERTOS[DATA_VCTO]&gt;='Resumo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19" s="69">
        <f t="array" ref="I219">SUM(IF((Tabela_padrão__GM_CONTAS_PAGAR_ABERTOS[COD_CONTA]='Resumo Realizar'!$B219)*(Tabela_padrão__GM_CONTAS_PAGAR_ABERTOS[DATA_VCTO]&gt;='Resumo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19" s="69">
        <f t="array" ref="J219">SUM(IF((Tabela_padrão__GM_CONTAS_PAGAR_ABERTOS[COD_CONTA]='Resumo Realizar'!$B219)*(Tabela_padrão__GM_CONTAS_PAGAR_ABERTOS[DATA_VCTO]&gt;='Resumo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19" s="69">
        <f t="array" ref="K219">SUM(IF((Tabela_padrão__GM_CONTAS_PAGAR_ABERTOS[COD_CONTA]='Resumo Realizar'!$B219)*(Tabela_padrão__GM_CONTAS_PAGAR_ABERTOS[DATA_VCTO]&gt;='Resumo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19" s="69">
        <f t="array" ref="L219">SUM(IF((Tabela_padrão__GM_CONTAS_PAGAR_ABERTOS[COD_CONTA]='Resumo Realizar'!$B219)*(Tabela_padrão__GM_CONTAS_PAGAR_ABERTOS[DATA_VCTO]&gt;='Resumo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19" s="69"/>
      <c r="N219" s="69">
        <f t="array" ref="N219">SUM(IF((Tabela_padrão__GM_CONTAS_PAGAR_ABERTOS[COD_CONTA]='Resumo Realizar'!$B219)*(Tabela_padrão__GM_CONTAS_PAGAR_ABERTOS[DATA_VCTO]&gt;='Resumo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19" s="69">
        <f t="array" ref="O219">SUM(IF((Tabela_padrão__GM_CONTAS_PAGAR_ABERTOS[COD_CONTA]='Resumo Realizar'!$B219)*(Tabela_padrão__GM_CONTAS_PAGAR_ABERTOS[DATA_VCTO]&gt;='Resumo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19" s="69">
        <f t="array" ref="P219">SUM(IF((Tabela_padrão__GM_CONTAS_PAGAR_ABERTOS[COD_CONTA]='Resumo Realizar'!$B219)*(Tabela_padrão__GM_CONTAS_PAGAR_ABERTOS[DATA_VCTO]&gt;='Resumo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19" s="69">
        <f t="array" ref="Q219">SUM(IF((Tabela_padrão__GM_CONTAS_PAGAR_ABERTOS[COD_CONTA]='Resumo Realizar'!$B219)*(Tabela_padrão__GM_CONTAS_PAGAR_ABERTOS[DATA_VCTO]&gt;='Resumo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19" s="69">
        <f t="array" ref="R219">SUM(IF((Tabela_padrão__GM_CONTAS_PAGAR_ABERTOS[COD_CONTA]='Resumo Realizar'!$B219)*(Tabela_padrão__GM_CONTAS_PAGAR_ABERTOS[DATA_VCTO]&gt;='Resumo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19" s="69">
        <f t="array" ref="S219">SUM(IF((Tabela_padrão__GM_CONTAS_PAGAR_ABERTOS[COD_CONTA]='Resumo Realizar'!$B219)*(Tabela_padrão__GM_CONTAS_PAGAR_ABERTOS[DATA_VCTO]&gt;='Resumo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19" s="69"/>
      <c r="U219" s="69">
        <f t="array" ref="U219">SUM(IF((Tabela_padrão__GM_CONTAS_PAGAR_ABERTOS[COD_CONTA]='Resumo Realizar'!$B219)*(Tabela_padrão__GM_CONTAS_PAGAR_ABERTOS[DATA_VCTO]&gt;='Resumo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19" s="69">
        <f t="array" ref="V219">SUM(IF((Tabela_padrão__GM_CONTAS_PAGAR_ABERTOS[COD_CONTA]='Resumo Realizar'!$B219)*(Tabela_padrão__GM_CONTAS_PAGAR_ABERTOS[DATA_VCTO]&gt;='Resumo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19" s="69">
        <f t="array" ref="W219">SUM(IF((Tabela_padrão__GM_CONTAS_PAGAR_ABERTOS[COD_CONTA]='Resumo Realizar'!$B219)*(Tabela_padrão__GM_CONTAS_PAGAR_ABERTOS[DATA_VCTO]&gt;='Resumo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19" s="69">
        <f t="array" ref="X219">SUM(IF((Tabela_padrão__GM_CONTAS_PAGAR_ABERTOS[COD_CONTA]='Resumo Realizar'!$B219)*(Tabela_padrão__GM_CONTAS_PAGAR_ABERTOS[DATA_VCTO]&gt;='Resumo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19" s="69">
        <f t="array" ref="Y219">SUM(IF((Tabela_padrão__GM_CONTAS_PAGAR_ABERTOS[COD_CONTA]='Resumo Realizar'!$B219)*(Tabela_padrão__GM_CONTAS_PAGAR_ABERTOS[DATA_VCTO]&gt;='Resumo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19" s="69">
        <f t="array" ref="Z219">SUM(IF((Tabela_padrão__GM_CONTAS_PAGAR_ABERTOS[COD_CONTA]='Resumo Realizar'!$B219)*(Tabela_padrão__GM_CONTAS_PAGAR_ABERTOS[DATA_VCTO]&gt;='Resumo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19" s="69"/>
      <c r="AB219" s="69">
        <f t="array" ref="AB219">SUM(IF((Tabela_padrão__GM_CONTAS_PAGAR_ABERTOS[COD_CONTA]='Resumo Realizar'!$B219)*(Tabela_padrão__GM_CONTAS_PAGAR_ABERTOS[DATA_VCTO]&gt;='Resumo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19" s="69">
        <f t="array" ref="AC219">SUM(IF((Tabela_padrão__GM_CONTAS_PAGAR_ABERTOS[COD_CONTA]='Resumo Realizar'!$B219)*(Tabela_padrão__GM_CONTAS_PAGAR_ABERTOS[DATA_VCTO]&gt;='Resumo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19" s="69">
        <f t="array" ref="AD219">SUM(IF((Tabela_padrão__GM_CONTAS_PAGAR_ABERTOS[COD_CONTA]='Resumo Realizar'!$B219)*(Tabela_padrão__GM_CONTAS_PAGAR_ABERTOS[DATA_VCTO]&gt;='Resumo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19" s="69">
        <f t="array" ref="AE219">SUM(IF((Tabela_padrão__GM_CONTAS_PAGAR_ABERTOS[COD_CONTA]='Resumo Realizar'!$B219)*(Tabela_padrão__GM_CONTAS_PAGAR_ABERTOS[DATA_VCTO]&gt;='Resumo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19" s="69">
        <f t="array" ref="AF219">SUM(IF((Tabela_padrão__GM_CONTAS_PAGAR_ABERTOS[COD_CONTA]='Resumo Realizar'!$B219)*(Tabela_padrão__GM_CONTAS_PAGAR_ABERTOS[DATA_VCTO]&gt;='Resumo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19" s="69">
        <f t="array" ref="AG219">SUM(IF((Tabela_padrão__GM_CONTAS_PAGAR_ABERTOS[COD_CONTA]='Resumo Realizar'!$B219)*(Tabela_padrão__GM_CONTAS_PAGAR_ABERTOS[DATA_VCTO]&gt;='Resumo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0" spans="2:33" hidden="1" outlineLevel="1" thickBot="1">
      <c r="B220" s="73">
        <v>13140006</v>
      </c>
      <c r="C220" s="73" t="s">
        <v>294</v>
      </c>
      <c r="D220" s="68">
        <f t="shared" si="141"/>
        <v>0</v>
      </c>
      <c r="E220" s="68">
        <f t="shared" si="142"/>
        <v>0</v>
      </c>
      <c r="F220" s="69"/>
      <c r="G220" s="69">
        <f t="array" ref="G220">SUM(IF((Tabela_padrão__GM_CONTAS_PAGAR_ABERTOS[COD_CONTA]='Resumo Realizar'!$B220)*(Tabela_padrão__GM_CONTAS_PAGAR_ABERTOS[DATA_VCTO]&gt;='Resumo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0" s="69">
        <f t="array" ref="H220">SUM(IF((Tabela_padrão__GM_CONTAS_PAGAR_ABERTOS[COD_CONTA]='Resumo Realizar'!$B220)*(Tabela_padrão__GM_CONTAS_PAGAR_ABERTOS[DATA_VCTO]&gt;='Resumo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0" s="69">
        <f t="array" ref="I220">SUM(IF((Tabela_padrão__GM_CONTAS_PAGAR_ABERTOS[COD_CONTA]='Resumo Realizar'!$B220)*(Tabela_padrão__GM_CONTAS_PAGAR_ABERTOS[DATA_VCTO]&gt;='Resumo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0" s="69">
        <f t="array" ref="J220">SUM(IF((Tabela_padrão__GM_CONTAS_PAGAR_ABERTOS[COD_CONTA]='Resumo Realizar'!$B220)*(Tabela_padrão__GM_CONTAS_PAGAR_ABERTOS[DATA_VCTO]&gt;='Resumo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0" s="69">
        <f t="array" ref="K220">SUM(IF((Tabela_padrão__GM_CONTAS_PAGAR_ABERTOS[COD_CONTA]='Resumo Realizar'!$B220)*(Tabela_padrão__GM_CONTAS_PAGAR_ABERTOS[DATA_VCTO]&gt;='Resumo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0" s="69">
        <f t="array" ref="L220">SUM(IF((Tabela_padrão__GM_CONTAS_PAGAR_ABERTOS[COD_CONTA]='Resumo Realizar'!$B220)*(Tabela_padrão__GM_CONTAS_PAGAR_ABERTOS[DATA_VCTO]&gt;='Resumo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0" s="69"/>
      <c r="N220" s="69">
        <f t="array" ref="N220">SUM(IF((Tabela_padrão__GM_CONTAS_PAGAR_ABERTOS[COD_CONTA]='Resumo Realizar'!$B220)*(Tabela_padrão__GM_CONTAS_PAGAR_ABERTOS[DATA_VCTO]&gt;='Resumo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0" s="69">
        <f t="array" ref="O220">SUM(IF((Tabela_padrão__GM_CONTAS_PAGAR_ABERTOS[COD_CONTA]='Resumo Realizar'!$B220)*(Tabela_padrão__GM_CONTAS_PAGAR_ABERTOS[DATA_VCTO]&gt;='Resumo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0" s="69">
        <f t="array" ref="P220">SUM(IF((Tabela_padrão__GM_CONTAS_PAGAR_ABERTOS[COD_CONTA]='Resumo Realizar'!$B220)*(Tabela_padrão__GM_CONTAS_PAGAR_ABERTOS[DATA_VCTO]&gt;='Resumo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0" s="69">
        <f t="array" ref="Q220">SUM(IF((Tabela_padrão__GM_CONTAS_PAGAR_ABERTOS[COD_CONTA]='Resumo Realizar'!$B220)*(Tabela_padrão__GM_CONTAS_PAGAR_ABERTOS[DATA_VCTO]&gt;='Resumo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0" s="69">
        <f t="array" ref="R220">SUM(IF((Tabela_padrão__GM_CONTAS_PAGAR_ABERTOS[COD_CONTA]='Resumo Realizar'!$B220)*(Tabela_padrão__GM_CONTAS_PAGAR_ABERTOS[DATA_VCTO]&gt;='Resumo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0" s="69">
        <f t="array" ref="S220">SUM(IF((Tabela_padrão__GM_CONTAS_PAGAR_ABERTOS[COD_CONTA]='Resumo Realizar'!$B220)*(Tabela_padrão__GM_CONTAS_PAGAR_ABERTOS[DATA_VCTO]&gt;='Resumo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0" s="69"/>
      <c r="U220" s="69">
        <f t="array" ref="U220">SUM(IF((Tabela_padrão__GM_CONTAS_PAGAR_ABERTOS[COD_CONTA]='Resumo Realizar'!$B220)*(Tabela_padrão__GM_CONTAS_PAGAR_ABERTOS[DATA_VCTO]&gt;='Resumo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0" s="69">
        <f t="array" ref="V220">SUM(IF((Tabela_padrão__GM_CONTAS_PAGAR_ABERTOS[COD_CONTA]='Resumo Realizar'!$B220)*(Tabela_padrão__GM_CONTAS_PAGAR_ABERTOS[DATA_VCTO]&gt;='Resumo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0" s="69">
        <f t="array" ref="W220">SUM(IF((Tabela_padrão__GM_CONTAS_PAGAR_ABERTOS[COD_CONTA]='Resumo Realizar'!$B220)*(Tabela_padrão__GM_CONTAS_PAGAR_ABERTOS[DATA_VCTO]&gt;='Resumo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0" s="69">
        <f t="array" ref="X220">SUM(IF((Tabela_padrão__GM_CONTAS_PAGAR_ABERTOS[COD_CONTA]='Resumo Realizar'!$B220)*(Tabela_padrão__GM_CONTAS_PAGAR_ABERTOS[DATA_VCTO]&gt;='Resumo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0" s="69">
        <f t="array" ref="Y220">SUM(IF((Tabela_padrão__GM_CONTAS_PAGAR_ABERTOS[COD_CONTA]='Resumo Realizar'!$B220)*(Tabela_padrão__GM_CONTAS_PAGAR_ABERTOS[DATA_VCTO]&gt;='Resumo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0" s="69">
        <f t="array" ref="Z220">SUM(IF((Tabela_padrão__GM_CONTAS_PAGAR_ABERTOS[COD_CONTA]='Resumo Realizar'!$B220)*(Tabela_padrão__GM_CONTAS_PAGAR_ABERTOS[DATA_VCTO]&gt;='Resumo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0" s="69"/>
      <c r="AB220" s="69">
        <f t="array" ref="AB220">SUM(IF((Tabela_padrão__GM_CONTAS_PAGAR_ABERTOS[COD_CONTA]='Resumo Realizar'!$B220)*(Tabela_padrão__GM_CONTAS_PAGAR_ABERTOS[DATA_VCTO]&gt;='Resumo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0" s="69">
        <f t="array" ref="AC220">SUM(IF((Tabela_padrão__GM_CONTAS_PAGAR_ABERTOS[COD_CONTA]='Resumo Realizar'!$B220)*(Tabela_padrão__GM_CONTAS_PAGAR_ABERTOS[DATA_VCTO]&gt;='Resumo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0" s="69">
        <f t="array" ref="AD220">SUM(IF((Tabela_padrão__GM_CONTAS_PAGAR_ABERTOS[COD_CONTA]='Resumo Realizar'!$B220)*(Tabela_padrão__GM_CONTAS_PAGAR_ABERTOS[DATA_VCTO]&gt;='Resumo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0" s="69">
        <f t="array" ref="AE220">SUM(IF((Tabela_padrão__GM_CONTAS_PAGAR_ABERTOS[COD_CONTA]='Resumo Realizar'!$B220)*(Tabela_padrão__GM_CONTAS_PAGAR_ABERTOS[DATA_VCTO]&gt;='Resumo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0" s="69">
        <f t="array" ref="AF220">SUM(IF((Tabela_padrão__GM_CONTAS_PAGAR_ABERTOS[COD_CONTA]='Resumo Realizar'!$B220)*(Tabela_padrão__GM_CONTAS_PAGAR_ABERTOS[DATA_VCTO]&gt;='Resumo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0" s="69">
        <f t="array" ref="AG220">SUM(IF((Tabela_padrão__GM_CONTAS_PAGAR_ABERTOS[COD_CONTA]='Resumo Realizar'!$B220)*(Tabela_padrão__GM_CONTAS_PAGAR_ABERTOS[DATA_VCTO]&gt;='Resumo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1" spans="2:33" hidden="1" outlineLevel="1" thickBot="1">
      <c r="B221" s="73">
        <v>13140007</v>
      </c>
      <c r="C221" s="73" t="s">
        <v>295</v>
      </c>
      <c r="D221" s="68">
        <f t="shared" si="141"/>
        <v>0</v>
      </c>
      <c r="E221" s="68">
        <f t="shared" si="142"/>
        <v>0</v>
      </c>
      <c r="F221" s="69"/>
      <c r="G221" s="69">
        <f t="array" ref="G221">SUM(IF((Tabela_padrão__GM_CONTAS_PAGAR_ABERTOS[COD_CONTA]='Resumo Realizar'!$B221)*(Tabela_padrão__GM_CONTAS_PAGAR_ABERTOS[DATA_VCTO]&gt;='Resumo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1" s="69">
        <f t="array" ref="H221">SUM(IF((Tabela_padrão__GM_CONTAS_PAGAR_ABERTOS[COD_CONTA]='Resumo Realizar'!$B221)*(Tabela_padrão__GM_CONTAS_PAGAR_ABERTOS[DATA_VCTO]&gt;='Resumo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1" s="69">
        <f t="array" ref="I221">SUM(IF((Tabela_padrão__GM_CONTAS_PAGAR_ABERTOS[COD_CONTA]='Resumo Realizar'!$B221)*(Tabela_padrão__GM_CONTAS_PAGAR_ABERTOS[DATA_VCTO]&gt;='Resumo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1" s="69">
        <f t="array" ref="J221">SUM(IF((Tabela_padrão__GM_CONTAS_PAGAR_ABERTOS[COD_CONTA]='Resumo Realizar'!$B221)*(Tabela_padrão__GM_CONTAS_PAGAR_ABERTOS[DATA_VCTO]&gt;='Resumo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1" s="69">
        <f t="array" ref="K221">SUM(IF((Tabela_padrão__GM_CONTAS_PAGAR_ABERTOS[COD_CONTA]='Resumo Realizar'!$B221)*(Tabela_padrão__GM_CONTAS_PAGAR_ABERTOS[DATA_VCTO]&gt;='Resumo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1" s="69">
        <f t="array" ref="L221">SUM(IF((Tabela_padrão__GM_CONTAS_PAGAR_ABERTOS[COD_CONTA]='Resumo Realizar'!$B221)*(Tabela_padrão__GM_CONTAS_PAGAR_ABERTOS[DATA_VCTO]&gt;='Resumo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1" s="69"/>
      <c r="N221" s="69">
        <f t="array" ref="N221">SUM(IF((Tabela_padrão__GM_CONTAS_PAGAR_ABERTOS[COD_CONTA]='Resumo Realizar'!$B221)*(Tabela_padrão__GM_CONTAS_PAGAR_ABERTOS[DATA_VCTO]&gt;='Resumo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1" s="69">
        <f t="array" ref="O221">SUM(IF((Tabela_padrão__GM_CONTAS_PAGAR_ABERTOS[COD_CONTA]='Resumo Realizar'!$B221)*(Tabela_padrão__GM_CONTAS_PAGAR_ABERTOS[DATA_VCTO]&gt;='Resumo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1" s="69">
        <f t="array" ref="P221">SUM(IF((Tabela_padrão__GM_CONTAS_PAGAR_ABERTOS[COD_CONTA]='Resumo Realizar'!$B221)*(Tabela_padrão__GM_CONTAS_PAGAR_ABERTOS[DATA_VCTO]&gt;='Resumo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1" s="69">
        <f t="array" ref="Q221">SUM(IF((Tabela_padrão__GM_CONTAS_PAGAR_ABERTOS[COD_CONTA]='Resumo Realizar'!$B221)*(Tabela_padrão__GM_CONTAS_PAGAR_ABERTOS[DATA_VCTO]&gt;='Resumo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1" s="69">
        <f t="array" ref="R221">SUM(IF((Tabela_padrão__GM_CONTAS_PAGAR_ABERTOS[COD_CONTA]='Resumo Realizar'!$B221)*(Tabela_padrão__GM_CONTAS_PAGAR_ABERTOS[DATA_VCTO]&gt;='Resumo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1" s="69">
        <f t="array" ref="S221">SUM(IF((Tabela_padrão__GM_CONTAS_PAGAR_ABERTOS[COD_CONTA]='Resumo Realizar'!$B221)*(Tabela_padrão__GM_CONTAS_PAGAR_ABERTOS[DATA_VCTO]&gt;='Resumo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1" s="69"/>
      <c r="U221" s="69">
        <f t="array" ref="U221">SUM(IF((Tabela_padrão__GM_CONTAS_PAGAR_ABERTOS[COD_CONTA]='Resumo Realizar'!$B221)*(Tabela_padrão__GM_CONTAS_PAGAR_ABERTOS[DATA_VCTO]&gt;='Resumo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1" s="69">
        <f t="array" ref="V221">SUM(IF((Tabela_padrão__GM_CONTAS_PAGAR_ABERTOS[COD_CONTA]='Resumo Realizar'!$B221)*(Tabela_padrão__GM_CONTAS_PAGAR_ABERTOS[DATA_VCTO]&gt;='Resumo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1" s="69">
        <f t="array" ref="W221">SUM(IF((Tabela_padrão__GM_CONTAS_PAGAR_ABERTOS[COD_CONTA]='Resumo Realizar'!$B221)*(Tabela_padrão__GM_CONTAS_PAGAR_ABERTOS[DATA_VCTO]&gt;='Resumo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1" s="69">
        <f t="array" ref="X221">SUM(IF((Tabela_padrão__GM_CONTAS_PAGAR_ABERTOS[COD_CONTA]='Resumo Realizar'!$B221)*(Tabela_padrão__GM_CONTAS_PAGAR_ABERTOS[DATA_VCTO]&gt;='Resumo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1" s="69">
        <f t="array" ref="Y221">SUM(IF((Tabela_padrão__GM_CONTAS_PAGAR_ABERTOS[COD_CONTA]='Resumo Realizar'!$B221)*(Tabela_padrão__GM_CONTAS_PAGAR_ABERTOS[DATA_VCTO]&gt;='Resumo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1" s="69">
        <f t="array" ref="Z221">SUM(IF((Tabela_padrão__GM_CONTAS_PAGAR_ABERTOS[COD_CONTA]='Resumo Realizar'!$B221)*(Tabela_padrão__GM_CONTAS_PAGAR_ABERTOS[DATA_VCTO]&gt;='Resumo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1" s="69"/>
      <c r="AB221" s="69">
        <f t="array" ref="AB221">SUM(IF((Tabela_padrão__GM_CONTAS_PAGAR_ABERTOS[COD_CONTA]='Resumo Realizar'!$B221)*(Tabela_padrão__GM_CONTAS_PAGAR_ABERTOS[DATA_VCTO]&gt;='Resumo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1" s="69">
        <f t="array" ref="AC221">SUM(IF((Tabela_padrão__GM_CONTAS_PAGAR_ABERTOS[COD_CONTA]='Resumo Realizar'!$B221)*(Tabela_padrão__GM_CONTAS_PAGAR_ABERTOS[DATA_VCTO]&gt;='Resumo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1" s="69">
        <f t="array" ref="AD221">SUM(IF((Tabela_padrão__GM_CONTAS_PAGAR_ABERTOS[COD_CONTA]='Resumo Realizar'!$B221)*(Tabela_padrão__GM_CONTAS_PAGAR_ABERTOS[DATA_VCTO]&gt;='Resumo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1" s="69">
        <f t="array" ref="AE221">SUM(IF((Tabela_padrão__GM_CONTAS_PAGAR_ABERTOS[COD_CONTA]='Resumo Realizar'!$B221)*(Tabela_padrão__GM_CONTAS_PAGAR_ABERTOS[DATA_VCTO]&gt;='Resumo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1" s="69">
        <f t="array" ref="AF221">SUM(IF((Tabela_padrão__GM_CONTAS_PAGAR_ABERTOS[COD_CONTA]='Resumo Realizar'!$B221)*(Tabela_padrão__GM_CONTAS_PAGAR_ABERTOS[DATA_VCTO]&gt;='Resumo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1" s="69">
        <f t="array" ref="AG221">SUM(IF((Tabela_padrão__GM_CONTAS_PAGAR_ABERTOS[COD_CONTA]='Resumo Realizar'!$B221)*(Tabela_padrão__GM_CONTAS_PAGAR_ABERTOS[DATA_VCTO]&gt;='Resumo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2" spans="2:33" hidden="1" outlineLevel="1" thickBot="1">
      <c r="B222" s="73">
        <v>13140008</v>
      </c>
      <c r="C222" s="73" t="s">
        <v>296</v>
      </c>
      <c r="D222" s="68">
        <f t="shared" si="141"/>
        <v>0</v>
      </c>
      <c r="E222" s="68">
        <f t="shared" si="142"/>
        <v>0</v>
      </c>
      <c r="F222" s="69"/>
      <c r="G222" s="69">
        <f t="array" ref="G222">SUM(IF((Tabela_padrão__GM_CONTAS_PAGAR_ABERTOS[COD_CONTA]='Resumo Realizar'!$B222)*(Tabela_padrão__GM_CONTAS_PAGAR_ABERTOS[DATA_VCTO]&gt;='Resumo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2" s="69">
        <f t="array" ref="H222">SUM(IF((Tabela_padrão__GM_CONTAS_PAGAR_ABERTOS[COD_CONTA]='Resumo Realizar'!$B222)*(Tabela_padrão__GM_CONTAS_PAGAR_ABERTOS[DATA_VCTO]&gt;='Resumo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2" s="69">
        <f t="array" ref="I222">SUM(IF((Tabela_padrão__GM_CONTAS_PAGAR_ABERTOS[COD_CONTA]='Resumo Realizar'!$B222)*(Tabela_padrão__GM_CONTAS_PAGAR_ABERTOS[DATA_VCTO]&gt;='Resumo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2" s="69">
        <f t="array" ref="J222">SUM(IF((Tabela_padrão__GM_CONTAS_PAGAR_ABERTOS[COD_CONTA]='Resumo Realizar'!$B222)*(Tabela_padrão__GM_CONTAS_PAGAR_ABERTOS[DATA_VCTO]&gt;='Resumo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2" s="69">
        <f t="array" ref="K222">SUM(IF((Tabela_padrão__GM_CONTAS_PAGAR_ABERTOS[COD_CONTA]='Resumo Realizar'!$B222)*(Tabela_padrão__GM_CONTAS_PAGAR_ABERTOS[DATA_VCTO]&gt;='Resumo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2" s="69">
        <f t="array" ref="L222">SUM(IF((Tabela_padrão__GM_CONTAS_PAGAR_ABERTOS[COD_CONTA]='Resumo Realizar'!$B222)*(Tabela_padrão__GM_CONTAS_PAGAR_ABERTOS[DATA_VCTO]&gt;='Resumo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2" s="69"/>
      <c r="N222" s="69">
        <f t="array" ref="N222">SUM(IF((Tabela_padrão__GM_CONTAS_PAGAR_ABERTOS[COD_CONTA]='Resumo Realizar'!$B222)*(Tabela_padrão__GM_CONTAS_PAGAR_ABERTOS[DATA_VCTO]&gt;='Resumo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2" s="69">
        <f t="array" ref="O222">SUM(IF((Tabela_padrão__GM_CONTAS_PAGAR_ABERTOS[COD_CONTA]='Resumo Realizar'!$B222)*(Tabela_padrão__GM_CONTAS_PAGAR_ABERTOS[DATA_VCTO]&gt;='Resumo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2" s="69">
        <f t="array" ref="P222">SUM(IF((Tabela_padrão__GM_CONTAS_PAGAR_ABERTOS[COD_CONTA]='Resumo Realizar'!$B222)*(Tabela_padrão__GM_CONTAS_PAGAR_ABERTOS[DATA_VCTO]&gt;='Resumo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2" s="69">
        <f t="array" ref="Q222">SUM(IF((Tabela_padrão__GM_CONTAS_PAGAR_ABERTOS[COD_CONTA]='Resumo Realizar'!$B222)*(Tabela_padrão__GM_CONTAS_PAGAR_ABERTOS[DATA_VCTO]&gt;='Resumo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2" s="69">
        <f t="array" ref="R222">SUM(IF((Tabela_padrão__GM_CONTAS_PAGAR_ABERTOS[COD_CONTA]='Resumo Realizar'!$B222)*(Tabela_padrão__GM_CONTAS_PAGAR_ABERTOS[DATA_VCTO]&gt;='Resumo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2" s="69">
        <f t="array" ref="S222">SUM(IF((Tabela_padrão__GM_CONTAS_PAGAR_ABERTOS[COD_CONTA]='Resumo Realizar'!$B222)*(Tabela_padrão__GM_CONTAS_PAGAR_ABERTOS[DATA_VCTO]&gt;='Resumo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2" s="69"/>
      <c r="U222" s="69">
        <f t="array" ref="U222">SUM(IF((Tabela_padrão__GM_CONTAS_PAGAR_ABERTOS[COD_CONTA]='Resumo Realizar'!$B222)*(Tabela_padrão__GM_CONTAS_PAGAR_ABERTOS[DATA_VCTO]&gt;='Resumo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2" s="69">
        <f t="array" ref="V222">SUM(IF((Tabela_padrão__GM_CONTAS_PAGAR_ABERTOS[COD_CONTA]='Resumo Realizar'!$B222)*(Tabela_padrão__GM_CONTAS_PAGAR_ABERTOS[DATA_VCTO]&gt;='Resumo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2" s="69">
        <f t="array" ref="W222">SUM(IF((Tabela_padrão__GM_CONTAS_PAGAR_ABERTOS[COD_CONTA]='Resumo Realizar'!$B222)*(Tabela_padrão__GM_CONTAS_PAGAR_ABERTOS[DATA_VCTO]&gt;='Resumo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2" s="69">
        <f t="array" ref="X222">SUM(IF((Tabela_padrão__GM_CONTAS_PAGAR_ABERTOS[COD_CONTA]='Resumo Realizar'!$B222)*(Tabela_padrão__GM_CONTAS_PAGAR_ABERTOS[DATA_VCTO]&gt;='Resumo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2" s="69">
        <f t="array" ref="Y222">SUM(IF((Tabela_padrão__GM_CONTAS_PAGAR_ABERTOS[COD_CONTA]='Resumo Realizar'!$B222)*(Tabela_padrão__GM_CONTAS_PAGAR_ABERTOS[DATA_VCTO]&gt;='Resumo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2" s="69">
        <f t="array" ref="Z222">SUM(IF((Tabela_padrão__GM_CONTAS_PAGAR_ABERTOS[COD_CONTA]='Resumo Realizar'!$B222)*(Tabela_padrão__GM_CONTAS_PAGAR_ABERTOS[DATA_VCTO]&gt;='Resumo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2" s="69"/>
      <c r="AB222" s="69">
        <f t="array" ref="AB222">SUM(IF((Tabela_padrão__GM_CONTAS_PAGAR_ABERTOS[COD_CONTA]='Resumo Realizar'!$B222)*(Tabela_padrão__GM_CONTAS_PAGAR_ABERTOS[DATA_VCTO]&gt;='Resumo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2" s="69">
        <f t="array" ref="AC222">SUM(IF((Tabela_padrão__GM_CONTAS_PAGAR_ABERTOS[COD_CONTA]='Resumo Realizar'!$B222)*(Tabela_padrão__GM_CONTAS_PAGAR_ABERTOS[DATA_VCTO]&gt;='Resumo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2" s="69">
        <f t="array" ref="AD222">SUM(IF((Tabela_padrão__GM_CONTAS_PAGAR_ABERTOS[COD_CONTA]='Resumo Realizar'!$B222)*(Tabela_padrão__GM_CONTAS_PAGAR_ABERTOS[DATA_VCTO]&gt;='Resumo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2" s="69">
        <f t="array" ref="AE222">SUM(IF((Tabela_padrão__GM_CONTAS_PAGAR_ABERTOS[COD_CONTA]='Resumo Realizar'!$B222)*(Tabela_padrão__GM_CONTAS_PAGAR_ABERTOS[DATA_VCTO]&gt;='Resumo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2" s="69">
        <f t="array" ref="AF222">SUM(IF((Tabela_padrão__GM_CONTAS_PAGAR_ABERTOS[COD_CONTA]='Resumo Realizar'!$B222)*(Tabela_padrão__GM_CONTAS_PAGAR_ABERTOS[DATA_VCTO]&gt;='Resumo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2" s="69">
        <f t="array" ref="AG222">SUM(IF((Tabela_padrão__GM_CONTAS_PAGAR_ABERTOS[COD_CONTA]='Resumo Realizar'!$B222)*(Tabela_padrão__GM_CONTAS_PAGAR_ABERTOS[DATA_VCTO]&gt;='Resumo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3" spans="2:33" hidden="1" outlineLevel="1" thickBot="1">
      <c r="B223" s="73">
        <v>13140009</v>
      </c>
      <c r="C223" s="73" t="s">
        <v>297</v>
      </c>
      <c r="D223" s="68">
        <f t="shared" si="141"/>
        <v>0</v>
      </c>
      <c r="E223" s="68">
        <f t="shared" si="142"/>
        <v>0</v>
      </c>
      <c r="F223" s="69"/>
      <c r="G223" s="69">
        <f t="array" ref="G223">SUM(IF((Tabela_padrão__GM_CONTAS_PAGAR_ABERTOS[COD_CONTA]='Resumo Realizar'!$B223)*(Tabela_padrão__GM_CONTAS_PAGAR_ABERTOS[DATA_VCTO]&gt;='Resumo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3" s="69">
        <f t="array" ref="H223">SUM(IF((Tabela_padrão__GM_CONTAS_PAGAR_ABERTOS[COD_CONTA]='Resumo Realizar'!$B223)*(Tabela_padrão__GM_CONTAS_PAGAR_ABERTOS[DATA_VCTO]&gt;='Resumo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3" s="69">
        <f t="array" ref="I223">SUM(IF((Tabela_padrão__GM_CONTAS_PAGAR_ABERTOS[COD_CONTA]='Resumo Realizar'!$B223)*(Tabela_padrão__GM_CONTAS_PAGAR_ABERTOS[DATA_VCTO]&gt;='Resumo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3" s="69">
        <f t="array" ref="J223">SUM(IF((Tabela_padrão__GM_CONTAS_PAGAR_ABERTOS[COD_CONTA]='Resumo Realizar'!$B223)*(Tabela_padrão__GM_CONTAS_PAGAR_ABERTOS[DATA_VCTO]&gt;='Resumo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3" s="69">
        <f t="array" ref="K223">SUM(IF((Tabela_padrão__GM_CONTAS_PAGAR_ABERTOS[COD_CONTA]='Resumo Realizar'!$B223)*(Tabela_padrão__GM_CONTAS_PAGAR_ABERTOS[DATA_VCTO]&gt;='Resumo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3" s="69">
        <f t="array" ref="L223">SUM(IF((Tabela_padrão__GM_CONTAS_PAGAR_ABERTOS[COD_CONTA]='Resumo Realizar'!$B223)*(Tabela_padrão__GM_CONTAS_PAGAR_ABERTOS[DATA_VCTO]&gt;='Resumo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3" s="69"/>
      <c r="N223" s="69">
        <f t="array" ref="N223">SUM(IF((Tabela_padrão__GM_CONTAS_PAGAR_ABERTOS[COD_CONTA]='Resumo Realizar'!$B223)*(Tabela_padrão__GM_CONTAS_PAGAR_ABERTOS[DATA_VCTO]&gt;='Resumo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3" s="69">
        <f t="array" ref="O223">SUM(IF((Tabela_padrão__GM_CONTAS_PAGAR_ABERTOS[COD_CONTA]='Resumo Realizar'!$B223)*(Tabela_padrão__GM_CONTAS_PAGAR_ABERTOS[DATA_VCTO]&gt;='Resumo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3" s="69">
        <f t="array" ref="P223">SUM(IF((Tabela_padrão__GM_CONTAS_PAGAR_ABERTOS[COD_CONTA]='Resumo Realizar'!$B223)*(Tabela_padrão__GM_CONTAS_PAGAR_ABERTOS[DATA_VCTO]&gt;='Resumo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3" s="69">
        <f t="array" ref="Q223">SUM(IF((Tabela_padrão__GM_CONTAS_PAGAR_ABERTOS[COD_CONTA]='Resumo Realizar'!$B223)*(Tabela_padrão__GM_CONTAS_PAGAR_ABERTOS[DATA_VCTO]&gt;='Resumo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3" s="69">
        <f t="array" ref="R223">SUM(IF((Tabela_padrão__GM_CONTAS_PAGAR_ABERTOS[COD_CONTA]='Resumo Realizar'!$B223)*(Tabela_padrão__GM_CONTAS_PAGAR_ABERTOS[DATA_VCTO]&gt;='Resumo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3" s="69">
        <f t="array" ref="S223">SUM(IF((Tabela_padrão__GM_CONTAS_PAGAR_ABERTOS[COD_CONTA]='Resumo Realizar'!$B223)*(Tabela_padrão__GM_CONTAS_PAGAR_ABERTOS[DATA_VCTO]&gt;='Resumo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3" s="69"/>
      <c r="U223" s="69">
        <f t="array" ref="U223">SUM(IF((Tabela_padrão__GM_CONTAS_PAGAR_ABERTOS[COD_CONTA]='Resumo Realizar'!$B223)*(Tabela_padrão__GM_CONTAS_PAGAR_ABERTOS[DATA_VCTO]&gt;='Resumo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3" s="69">
        <f t="array" ref="V223">SUM(IF((Tabela_padrão__GM_CONTAS_PAGAR_ABERTOS[COD_CONTA]='Resumo Realizar'!$B223)*(Tabela_padrão__GM_CONTAS_PAGAR_ABERTOS[DATA_VCTO]&gt;='Resumo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3" s="69">
        <f t="array" ref="W223">SUM(IF((Tabela_padrão__GM_CONTAS_PAGAR_ABERTOS[COD_CONTA]='Resumo Realizar'!$B223)*(Tabela_padrão__GM_CONTAS_PAGAR_ABERTOS[DATA_VCTO]&gt;='Resumo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3" s="69">
        <f t="array" ref="X223">SUM(IF((Tabela_padrão__GM_CONTAS_PAGAR_ABERTOS[COD_CONTA]='Resumo Realizar'!$B223)*(Tabela_padrão__GM_CONTAS_PAGAR_ABERTOS[DATA_VCTO]&gt;='Resumo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3" s="69">
        <f t="array" ref="Y223">SUM(IF((Tabela_padrão__GM_CONTAS_PAGAR_ABERTOS[COD_CONTA]='Resumo Realizar'!$B223)*(Tabela_padrão__GM_CONTAS_PAGAR_ABERTOS[DATA_VCTO]&gt;='Resumo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3" s="69">
        <f t="array" ref="Z223">SUM(IF((Tabela_padrão__GM_CONTAS_PAGAR_ABERTOS[COD_CONTA]='Resumo Realizar'!$B223)*(Tabela_padrão__GM_CONTAS_PAGAR_ABERTOS[DATA_VCTO]&gt;='Resumo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3" s="69"/>
      <c r="AB223" s="69">
        <f t="array" ref="AB223">SUM(IF((Tabela_padrão__GM_CONTAS_PAGAR_ABERTOS[COD_CONTA]='Resumo Realizar'!$B223)*(Tabela_padrão__GM_CONTAS_PAGAR_ABERTOS[DATA_VCTO]&gt;='Resumo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3" s="69">
        <f t="array" ref="AC223">SUM(IF((Tabela_padrão__GM_CONTAS_PAGAR_ABERTOS[COD_CONTA]='Resumo Realizar'!$B223)*(Tabela_padrão__GM_CONTAS_PAGAR_ABERTOS[DATA_VCTO]&gt;='Resumo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3" s="69">
        <f t="array" ref="AD223">SUM(IF((Tabela_padrão__GM_CONTAS_PAGAR_ABERTOS[COD_CONTA]='Resumo Realizar'!$B223)*(Tabela_padrão__GM_CONTAS_PAGAR_ABERTOS[DATA_VCTO]&gt;='Resumo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3" s="69">
        <f t="array" ref="AE223">SUM(IF((Tabela_padrão__GM_CONTAS_PAGAR_ABERTOS[COD_CONTA]='Resumo Realizar'!$B223)*(Tabela_padrão__GM_CONTAS_PAGAR_ABERTOS[DATA_VCTO]&gt;='Resumo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3" s="69">
        <f t="array" ref="AF223">SUM(IF((Tabela_padrão__GM_CONTAS_PAGAR_ABERTOS[COD_CONTA]='Resumo Realizar'!$B223)*(Tabela_padrão__GM_CONTAS_PAGAR_ABERTOS[DATA_VCTO]&gt;='Resumo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3" s="69">
        <f t="array" ref="AG223">SUM(IF((Tabela_padrão__GM_CONTAS_PAGAR_ABERTOS[COD_CONTA]='Resumo Realizar'!$B223)*(Tabela_padrão__GM_CONTAS_PAGAR_ABERTOS[DATA_VCTO]&gt;='Resumo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4" spans="2:33" hidden="1" outlineLevel="1" thickBot="1">
      <c r="B224" s="73">
        <v>13140010</v>
      </c>
      <c r="C224" s="73" t="s">
        <v>298</v>
      </c>
      <c r="D224" s="68">
        <f t="shared" si="141"/>
        <v>0</v>
      </c>
      <c r="E224" s="68">
        <f t="shared" si="142"/>
        <v>0</v>
      </c>
      <c r="F224" s="69"/>
      <c r="G224" s="69">
        <f t="array" ref="G224">SUM(IF((Tabela_padrão__GM_CONTAS_PAGAR_ABERTOS[COD_CONTA]='Resumo Realizar'!$B224)*(Tabela_padrão__GM_CONTAS_PAGAR_ABERTOS[DATA_VCTO]&gt;='Resumo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4" s="69">
        <f t="array" ref="H224">SUM(IF((Tabela_padrão__GM_CONTAS_PAGAR_ABERTOS[COD_CONTA]='Resumo Realizar'!$B224)*(Tabela_padrão__GM_CONTAS_PAGAR_ABERTOS[DATA_VCTO]&gt;='Resumo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4" s="69">
        <f t="array" ref="I224">SUM(IF((Tabela_padrão__GM_CONTAS_PAGAR_ABERTOS[COD_CONTA]='Resumo Realizar'!$B224)*(Tabela_padrão__GM_CONTAS_PAGAR_ABERTOS[DATA_VCTO]&gt;='Resumo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4" s="69">
        <f t="array" ref="J224">SUM(IF((Tabela_padrão__GM_CONTAS_PAGAR_ABERTOS[COD_CONTA]='Resumo Realizar'!$B224)*(Tabela_padrão__GM_CONTAS_PAGAR_ABERTOS[DATA_VCTO]&gt;='Resumo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4" s="69">
        <f t="array" ref="K224">SUM(IF((Tabela_padrão__GM_CONTAS_PAGAR_ABERTOS[COD_CONTA]='Resumo Realizar'!$B224)*(Tabela_padrão__GM_CONTAS_PAGAR_ABERTOS[DATA_VCTO]&gt;='Resumo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4" s="69">
        <f t="array" ref="L224">SUM(IF((Tabela_padrão__GM_CONTAS_PAGAR_ABERTOS[COD_CONTA]='Resumo Realizar'!$B224)*(Tabela_padrão__GM_CONTAS_PAGAR_ABERTOS[DATA_VCTO]&gt;='Resumo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4" s="69"/>
      <c r="N224" s="69">
        <f t="array" ref="N224">SUM(IF((Tabela_padrão__GM_CONTAS_PAGAR_ABERTOS[COD_CONTA]='Resumo Realizar'!$B224)*(Tabela_padrão__GM_CONTAS_PAGAR_ABERTOS[DATA_VCTO]&gt;='Resumo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4" s="69">
        <f t="array" ref="O224">SUM(IF((Tabela_padrão__GM_CONTAS_PAGAR_ABERTOS[COD_CONTA]='Resumo Realizar'!$B224)*(Tabela_padrão__GM_CONTAS_PAGAR_ABERTOS[DATA_VCTO]&gt;='Resumo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4" s="69">
        <f t="array" ref="P224">SUM(IF((Tabela_padrão__GM_CONTAS_PAGAR_ABERTOS[COD_CONTA]='Resumo Realizar'!$B224)*(Tabela_padrão__GM_CONTAS_PAGAR_ABERTOS[DATA_VCTO]&gt;='Resumo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4" s="69">
        <f t="array" ref="Q224">SUM(IF((Tabela_padrão__GM_CONTAS_PAGAR_ABERTOS[COD_CONTA]='Resumo Realizar'!$B224)*(Tabela_padrão__GM_CONTAS_PAGAR_ABERTOS[DATA_VCTO]&gt;='Resumo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4" s="69">
        <f t="array" ref="R224">SUM(IF((Tabela_padrão__GM_CONTAS_PAGAR_ABERTOS[COD_CONTA]='Resumo Realizar'!$B224)*(Tabela_padrão__GM_CONTAS_PAGAR_ABERTOS[DATA_VCTO]&gt;='Resumo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4" s="69">
        <f t="array" ref="S224">SUM(IF((Tabela_padrão__GM_CONTAS_PAGAR_ABERTOS[COD_CONTA]='Resumo Realizar'!$B224)*(Tabela_padrão__GM_CONTAS_PAGAR_ABERTOS[DATA_VCTO]&gt;='Resumo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4" s="69"/>
      <c r="U224" s="69">
        <f t="array" ref="U224">SUM(IF((Tabela_padrão__GM_CONTAS_PAGAR_ABERTOS[COD_CONTA]='Resumo Realizar'!$B224)*(Tabela_padrão__GM_CONTAS_PAGAR_ABERTOS[DATA_VCTO]&gt;='Resumo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4" s="69">
        <f t="array" ref="V224">SUM(IF((Tabela_padrão__GM_CONTAS_PAGAR_ABERTOS[COD_CONTA]='Resumo Realizar'!$B224)*(Tabela_padrão__GM_CONTAS_PAGAR_ABERTOS[DATA_VCTO]&gt;='Resumo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4" s="69">
        <f t="array" ref="W224">SUM(IF((Tabela_padrão__GM_CONTAS_PAGAR_ABERTOS[COD_CONTA]='Resumo Realizar'!$B224)*(Tabela_padrão__GM_CONTAS_PAGAR_ABERTOS[DATA_VCTO]&gt;='Resumo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4" s="69">
        <f t="array" ref="X224">SUM(IF((Tabela_padrão__GM_CONTAS_PAGAR_ABERTOS[COD_CONTA]='Resumo Realizar'!$B224)*(Tabela_padrão__GM_CONTAS_PAGAR_ABERTOS[DATA_VCTO]&gt;='Resumo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4" s="69">
        <f t="array" ref="Y224">SUM(IF((Tabela_padrão__GM_CONTAS_PAGAR_ABERTOS[COD_CONTA]='Resumo Realizar'!$B224)*(Tabela_padrão__GM_CONTAS_PAGAR_ABERTOS[DATA_VCTO]&gt;='Resumo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4" s="69">
        <f t="array" ref="Z224">SUM(IF((Tabela_padrão__GM_CONTAS_PAGAR_ABERTOS[COD_CONTA]='Resumo Realizar'!$B224)*(Tabela_padrão__GM_CONTAS_PAGAR_ABERTOS[DATA_VCTO]&gt;='Resumo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4" s="69"/>
      <c r="AB224" s="69">
        <f t="array" ref="AB224">SUM(IF((Tabela_padrão__GM_CONTAS_PAGAR_ABERTOS[COD_CONTA]='Resumo Realizar'!$B224)*(Tabela_padrão__GM_CONTAS_PAGAR_ABERTOS[DATA_VCTO]&gt;='Resumo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4" s="69">
        <f t="array" ref="AC224">SUM(IF((Tabela_padrão__GM_CONTAS_PAGAR_ABERTOS[COD_CONTA]='Resumo Realizar'!$B224)*(Tabela_padrão__GM_CONTAS_PAGAR_ABERTOS[DATA_VCTO]&gt;='Resumo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4" s="69">
        <f t="array" ref="AD224">SUM(IF((Tabela_padrão__GM_CONTAS_PAGAR_ABERTOS[COD_CONTA]='Resumo Realizar'!$B224)*(Tabela_padrão__GM_CONTAS_PAGAR_ABERTOS[DATA_VCTO]&gt;='Resumo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4" s="69">
        <f t="array" ref="AE224">SUM(IF((Tabela_padrão__GM_CONTAS_PAGAR_ABERTOS[COD_CONTA]='Resumo Realizar'!$B224)*(Tabela_padrão__GM_CONTAS_PAGAR_ABERTOS[DATA_VCTO]&gt;='Resumo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4" s="69">
        <f t="array" ref="AF224">SUM(IF((Tabela_padrão__GM_CONTAS_PAGAR_ABERTOS[COD_CONTA]='Resumo Realizar'!$B224)*(Tabela_padrão__GM_CONTAS_PAGAR_ABERTOS[DATA_VCTO]&gt;='Resumo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4" s="69">
        <f t="array" ref="AG224">SUM(IF((Tabela_padrão__GM_CONTAS_PAGAR_ABERTOS[COD_CONTA]='Resumo Realizar'!$B224)*(Tabela_padrão__GM_CONTAS_PAGAR_ABERTOS[DATA_VCTO]&gt;='Resumo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5" spans="2:33" hidden="1" outlineLevel="1" thickBot="1">
      <c r="B225" s="73">
        <v>13140011</v>
      </c>
      <c r="C225" s="73" t="s">
        <v>299</v>
      </c>
      <c r="D225" s="68">
        <f t="shared" si="141"/>
        <v>0</v>
      </c>
      <c r="E225" s="68">
        <f t="shared" si="142"/>
        <v>0</v>
      </c>
      <c r="F225" s="69"/>
      <c r="G225" s="69">
        <f t="array" ref="G225">SUM(IF((Tabela_padrão__GM_CONTAS_PAGAR_ABERTOS[COD_CONTA]='Resumo Realizar'!$B225)*(Tabela_padrão__GM_CONTAS_PAGAR_ABERTOS[DATA_VCTO]&gt;='Resumo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5" s="69">
        <f t="array" ref="H225">SUM(IF((Tabela_padrão__GM_CONTAS_PAGAR_ABERTOS[COD_CONTA]='Resumo Realizar'!$B225)*(Tabela_padrão__GM_CONTAS_PAGAR_ABERTOS[DATA_VCTO]&gt;='Resumo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5" s="69">
        <f t="array" ref="I225">SUM(IF((Tabela_padrão__GM_CONTAS_PAGAR_ABERTOS[COD_CONTA]='Resumo Realizar'!$B225)*(Tabela_padrão__GM_CONTAS_PAGAR_ABERTOS[DATA_VCTO]&gt;='Resumo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5" s="69">
        <f t="array" ref="J225">SUM(IF((Tabela_padrão__GM_CONTAS_PAGAR_ABERTOS[COD_CONTA]='Resumo Realizar'!$B225)*(Tabela_padrão__GM_CONTAS_PAGAR_ABERTOS[DATA_VCTO]&gt;='Resumo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5" s="69">
        <f t="array" ref="K225">SUM(IF((Tabela_padrão__GM_CONTAS_PAGAR_ABERTOS[COD_CONTA]='Resumo Realizar'!$B225)*(Tabela_padrão__GM_CONTAS_PAGAR_ABERTOS[DATA_VCTO]&gt;='Resumo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5" s="69">
        <f t="array" ref="L225">SUM(IF((Tabela_padrão__GM_CONTAS_PAGAR_ABERTOS[COD_CONTA]='Resumo Realizar'!$B225)*(Tabela_padrão__GM_CONTAS_PAGAR_ABERTOS[DATA_VCTO]&gt;='Resumo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5" s="69"/>
      <c r="N225" s="69">
        <f t="array" ref="N225">SUM(IF((Tabela_padrão__GM_CONTAS_PAGAR_ABERTOS[COD_CONTA]='Resumo Realizar'!$B225)*(Tabela_padrão__GM_CONTAS_PAGAR_ABERTOS[DATA_VCTO]&gt;='Resumo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5" s="69">
        <f t="array" ref="O225">SUM(IF((Tabela_padrão__GM_CONTAS_PAGAR_ABERTOS[COD_CONTA]='Resumo Realizar'!$B225)*(Tabela_padrão__GM_CONTAS_PAGAR_ABERTOS[DATA_VCTO]&gt;='Resumo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5" s="69">
        <f t="array" ref="P225">SUM(IF((Tabela_padrão__GM_CONTAS_PAGAR_ABERTOS[COD_CONTA]='Resumo Realizar'!$B225)*(Tabela_padrão__GM_CONTAS_PAGAR_ABERTOS[DATA_VCTO]&gt;='Resumo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5" s="69">
        <f t="array" ref="Q225">SUM(IF((Tabela_padrão__GM_CONTAS_PAGAR_ABERTOS[COD_CONTA]='Resumo Realizar'!$B225)*(Tabela_padrão__GM_CONTAS_PAGAR_ABERTOS[DATA_VCTO]&gt;='Resumo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5" s="69">
        <f t="array" ref="R225">SUM(IF((Tabela_padrão__GM_CONTAS_PAGAR_ABERTOS[COD_CONTA]='Resumo Realizar'!$B225)*(Tabela_padrão__GM_CONTAS_PAGAR_ABERTOS[DATA_VCTO]&gt;='Resumo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5" s="69">
        <f t="array" ref="S225">SUM(IF((Tabela_padrão__GM_CONTAS_PAGAR_ABERTOS[COD_CONTA]='Resumo Realizar'!$B225)*(Tabela_padrão__GM_CONTAS_PAGAR_ABERTOS[DATA_VCTO]&gt;='Resumo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5" s="69"/>
      <c r="U225" s="69">
        <f t="array" ref="U225">SUM(IF((Tabela_padrão__GM_CONTAS_PAGAR_ABERTOS[COD_CONTA]='Resumo Realizar'!$B225)*(Tabela_padrão__GM_CONTAS_PAGAR_ABERTOS[DATA_VCTO]&gt;='Resumo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5" s="69">
        <f t="array" ref="V225">SUM(IF((Tabela_padrão__GM_CONTAS_PAGAR_ABERTOS[COD_CONTA]='Resumo Realizar'!$B225)*(Tabela_padrão__GM_CONTAS_PAGAR_ABERTOS[DATA_VCTO]&gt;='Resumo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5" s="69">
        <f t="array" ref="W225">SUM(IF((Tabela_padrão__GM_CONTAS_PAGAR_ABERTOS[COD_CONTA]='Resumo Realizar'!$B225)*(Tabela_padrão__GM_CONTAS_PAGAR_ABERTOS[DATA_VCTO]&gt;='Resumo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5" s="69">
        <f t="array" ref="X225">SUM(IF((Tabela_padrão__GM_CONTAS_PAGAR_ABERTOS[COD_CONTA]='Resumo Realizar'!$B225)*(Tabela_padrão__GM_CONTAS_PAGAR_ABERTOS[DATA_VCTO]&gt;='Resumo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5" s="69">
        <f t="array" ref="Y225">SUM(IF((Tabela_padrão__GM_CONTAS_PAGAR_ABERTOS[COD_CONTA]='Resumo Realizar'!$B225)*(Tabela_padrão__GM_CONTAS_PAGAR_ABERTOS[DATA_VCTO]&gt;='Resumo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5" s="69">
        <f t="array" ref="Z225">SUM(IF((Tabela_padrão__GM_CONTAS_PAGAR_ABERTOS[COD_CONTA]='Resumo Realizar'!$B225)*(Tabela_padrão__GM_CONTAS_PAGAR_ABERTOS[DATA_VCTO]&gt;='Resumo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5" s="69"/>
      <c r="AB225" s="69">
        <f t="array" ref="AB225">SUM(IF((Tabela_padrão__GM_CONTAS_PAGAR_ABERTOS[COD_CONTA]='Resumo Realizar'!$B225)*(Tabela_padrão__GM_CONTAS_PAGAR_ABERTOS[DATA_VCTO]&gt;='Resumo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5" s="69">
        <f t="array" ref="AC225">SUM(IF((Tabela_padrão__GM_CONTAS_PAGAR_ABERTOS[COD_CONTA]='Resumo Realizar'!$B225)*(Tabela_padrão__GM_CONTAS_PAGAR_ABERTOS[DATA_VCTO]&gt;='Resumo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5" s="69">
        <f t="array" ref="AD225">SUM(IF((Tabela_padrão__GM_CONTAS_PAGAR_ABERTOS[COD_CONTA]='Resumo Realizar'!$B225)*(Tabela_padrão__GM_CONTAS_PAGAR_ABERTOS[DATA_VCTO]&gt;='Resumo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5" s="69">
        <f t="array" ref="AE225">SUM(IF((Tabela_padrão__GM_CONTAS_PAGAR_ABERTOS[COD_CONTA]='Resumo Realizar'!$B225)*(Tabela_padrão__GM_CONTAS_PAGAR_ABERTOS[DATA_VCTO]&gt;='Resumo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5" s="69">
        <f t="array" ref="AF225">SUM(IF((Tabela_padrão__GM_CONTAS_PAGAR_ABERTOS[COD_CONTA]='Resumo Realizar'!$B225)*(Tabela_padrão__GM_CONTAS_PAGAR_ABERTOS[DATA_VCTO]&gt;='Resumo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5" s="69">
        <f t="array" ref="AG225">SUM(IF((Tabela_padrão__GM_CONTAS_PAGAR_ABERTOS[COD_CONTA]='Resumo Realizar'!$B225)*(Tabela_padrão__GM_CONTAS_PAGAR_ABERTOS[DATA_VCTO]&gt;='Resumo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6" spans="2:33" hidden="1" outlineLevel="1" thickBot="1">
      <c r="B226" s="73">
        <v>13140012</v>
      </c>
      <c r="C226" s="73" t="s">
        <v>300</v>
      </c>
      <c r="D226" s="68">
        <f t="shared" si="141"/>
        <v>0</v>
      </c>
      <c r="E226" s="68">
        <f t="shared" si="142"/>
        <v>0</v>
      </c>
      <c r="F226" s="69"/>
      <c r="G226" s="69">
        <f t="array" ref="G226">SUM(IF((Tabela_padrão__GM_CONTAS_PAGAR_ABERTOS[COD_CONTA]='Resumo Realizar'!$B226)*(Tabela_padrão__GM_CONTAS_PAGAR_ABERTOS[DATA_VCTO]&gt;='Resumo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6" s="69">
        <f t="array" ref="H226">SUM(IF((Tabela_padrão__GM_CONTAS_PAGAR_ABERTOS[COD_CONTA]='Resumo Realizar'!$B226)*(Tabela_padrão__GM_CONTAS_PAGAR_ABERTOS[DATA_VCTO]&gt;='Resumo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6" s="69">
        <f t="array" ref="I226">SUM(IF((Tabela_padrão__GM_CONTAS_PAGAR_ABERTOS[COD_CONTA]='Resumo Realizar'!$B226)*(Tabela_padrão__GM_CONTAS_PAGAR_ABERTOS[DATA_VCTO]&gt;='Resumo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6" s="69">
        <f t="array" ref="J226">SUM(IF((Tabela_padrão__GM_CONTAS_PAGAR_ABERTOS[COD_CONTA]='Resumo Realizar'!$B226)*(Tabela_padrão__GM_CONTAS_PAGAR_ABERTOS[DATA_VCTO]&gt;='Resumo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6" s="69">
        <f t="array" ref="K226">SUM(IF((Tabela_padrão__GM_CONTAS_PAGAR_ABERTOS[COD_CONTA]='Resumo Realizar'!$B226)*(Tabela_padrão__GM_CONTAS_PAGAR_ABERTOS[DATA_VCTO]&gt;='Resumo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6" s="69">
        <f t="array" ref="L226">SUM(IF((Tabela_padrão__GM_CONTAS_PAGAR_ABERTOS[COD_CONTA]='Resumo Realizar'!$B226)*(Tabela_padrão__GM_CONTAS_PAGAR_ABERTOS[DATA_VCTO]&gt;='Resumo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6" s="69"/>
      <c r="N226" s="69">
        <f t="array" ref="N226">SUM(IF((Tabela_padrão__GM_CONTAS_PAGAR_ABERTOS[COD_CONTA]='Resumo Realizar'!$B226)*(Tabela_padrão__GM_CONTAS_PAGAR_ABERTOS[DATA_VCTO]&gt;='Resumo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6" s="69">
        <f t="array" ref="O226">SUM(IF((Tabela_padrão__GM_CONTAS_PAGAR_ABERTOS[COD_CONTA]='Resumo Realizar'!$B226)*(Tabela_padrão__GM_CONTAS_PAGAR_ABERTOS[DATA_VCTO]&gt;='Resumo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6" s="69">
        <f t="array" ref="P226">SUM(IF((Tabela_padrão__GM_CONTAS_PAGAR_ABERTOS[COD_CONTA]='Resumo Realizar'!$B226)*(Tabela_padrão__GM_CONTAS_PAGAR_ABERTOS[DATA_VCTO]&gt;='Resumo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6" s="69">
        <f t="array" ref="Q226">SUM(IF((Tabela_padrão__GM_CONTAS_PAGAR_ABERTOS[COD_CONTA]='Resumo Realizar'!$B226)*(Tabela_padrão__GM_CONTAS_PAGAR_ABERTOS[DATA_VCTO]&gt;='Resumo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6" s="69">
        <f t="array" ref="R226">SUM(IF((Tabela_padrão__GM_CONTAS_PAGAR_ABERTOS[COD_CONTA]='Resumo Realizar'!$B226)*(Tabela_padrão__GM_CONTAS_PAGAR_ABERTOS[DATA_VCTO]&gt;='Resumo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6" s="69">
        <f t="array" ref="S226">SUM(IF((Tabela_padrão__GM_CONTAS_PAGAR_ABERTOS[COD_CONTA]='Resumo Realizar'!$B226)*(Tabela_padrão__GM_CONTAS_PAGAR_ABERTOS[DATA_VCTO]&gt;='Resumo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6" s="69"/>
      <c r="U226" s="69">
        <f t="array" ref="U226">SUM(IF((Tabela_padrão__GM_CONTAS_PAGAR_ABERTOS[COD_CONTA]='Resumo Realizar'!$B226)*(Tabela_padrão__GM_CONTAS_PAGAR_ABERTOS[DATA_VCTO]&gt;='Resumo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6" s="69">
        <f t="array" ref="V226">SUM(IF((Tabela_padrão__GM_CONTAS_PAGAR_ABERTOS[COD_CONTA]='Resumo Realizar'!$B226)*(Tabela_padrão__GM_CONTAS_PAGAR_ABERTOS[DATA_VCTO]&gt;='Resumo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6" s="69">
        <f t="array" ref="W226">SUM(IF((Tabela_padrão__GM_CONTAS_PAGAR_ABERTOS[COD_CONTA]='Resumo Realizar'!$B226)*(Tabela_padrão__GM_CONTAS_PAGAR_ABERTOS[DATA_VCTO]&gt;='Resumo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6" s="69">
        <f t="array" ref="X226">SUM(IF((Tabela_padrão__GM_CONTAS_PAGAR_ABERTOS[COD_CONTA]='Resumo Realizar'!$B226)*(Tabela_padrão__GM_CONTAS_PAGAR_ABERTOS[DATA_VCTO]&gt;='Resumo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6" s="69">
        <f t="array" ref="Y226">SUM(IF((Tabela_padrão__GM_CONTAS_PAGAR_ABERTOS[COD_CONTA]='Resumo Realizar'!$B226)*(Tabela_padrão__GM_CONTAS_PAGAR_ABERTOS[DATA_VCTO]&gt;='Resumo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6" s="69">
        <f t="array" ref="Z226">SUM(IF((Tabela_padrão__GM_CONTAS_PAGAR_ABERTOS[COD_CONTA]='Resumo Realizar'!$B226)*(Tabela_padrão__GM_CONTAS_PAGAR_ABERTOS[DATA_VCTO]&gt;='Resumo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6" s="69"/>
      <c r="AB226" s="69">
        <f t="array" ref="AB226">SUM(IF((Tabela_padrão__GM_CONTAS_PAGAR_ABERTOS[COD_CONTA]='Resumo Realizar'!$B226)*(Tabela_padrão__GM_CONTAS_PAGAR_ABERTOS[DATA_VCTO]&gt;='Resumo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6" s="69">
        <f t="array" ref="AC226">SUM(IF((Tabela_padrão__GM_CONTAS_PAGAR_ABERTOS[COD_CONTA]='Resumo Realizar'!$B226)*(Tabela_padrão__GM_CONTAS_PAGAR_ABERTOS[DATA_VCTO]&gt;='Resumo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6" s="69">
        <f t="array" ref="AD226">SUM(IF((Tabela_padrão__GM_CONTAS_PAGAR_ABERTOS[COD_CONTA]='Resumo Realizar'!$B226)*(Tabela_padrão__GM_CONTAS_PAGAR_ABERTOS[DATA_VCTO]&gt;='Resumo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6" s="69">
        <f t="array" ref="AE226">SUM(IF((Tabela_padrão__GM_CONTAS_PAGAR_ABERTOS[COD_CONTA]='Resumo Realizar'!$B226)*(Tabela_padrão__GM_CONTAS_PAGAR_ABERTOS[DATA_VCTO]&gt;='Resumo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6" s="69">
        <f t="array" ref="AF226">SUM(IF((Tabela_padrão__GM_CONTAS_PAGAR_ABERTOS[COD_CONTA]='Resumo Realizar'!$B226)*(Tabela_padrão__GM_CONTAS_PAGAR_ABERTOS[DATA_VCTO]&gt;='Resumo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6" s="69">
        <f t="array" ref="AG226">SUM(IF((Tabela_padrão__GM_CONTAS_PAGAR_ABERTOS[COD_CONTA]='Resumo Realizar'!$B226)*(Tabela_padrão__GM_CONTAS_PAGAR_ABERTOS[DATA_VCTO]&gt;='Resumo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7" spans="2:33" hidden="1" outlineLevel="1" thickBot="1">
      <c r="B227" s="73">
        <v>13140013</v>
      </c>
      <c r="C227" s="73" t="s">
        <v>301</v>
      </c>
      <c r="D227" s="68">
        <f t="shared" si="141"/>
        <v>0</v>
      </c>
      <c r="E227" s="68">
        <f t="shared" si="142"/>
        <v>0</v>
      </c>
      <c r="F227" s="69"/>
      <c r="G227" s="69">
        <f t="array" ref="G227">SUM(IF((Tabela_padrão__GM_CONTAS_PAGAR_ABERTOS[COD_CONTA]='Resumo Realizar'!$B227)*(Tabela_padrão__GM_CONTAS_PAGAR_ABERTOS[DATA_VCTO]&gt;='Resumo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7" s="69">
        <f t="array" ref="H227">SUM(IF((Tabela_padrão__GM_CONTAS_PAGAR_ABERTOS[COD_CONTA]='Resumo Realizar'!$B227)*(Tabela_padrão__GM_CONTAS_PAGAR_ABERTOS[DATA_VCTO]&gt;='Resumo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7" s="69">
        <f t="array" ref="I227">SUM(IF((Tabela_padrão__GM_CONTAS_PAGAR_ABERTOS[COD_CONTA]='Resumo Realizar'!$B227)*(Tabela_padrão__GM_CONTAS_PAGAR_ABERTOS[DATA_VCTO]&gt;='Resumo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7" s="69">
        <f t="array" ref="J227">SUM(IF((Tabela_padrão__GM_CONTAS_PAGAR_ABERTOS[COD_CONTA]='Resumo Realizar'!$B227)*(Tabela_padrão__GM_CONTAS_PAGAR_ABERTOS[DATA_VCTO]&gt;='Resumo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7" s="69">
        <f t="array" ref="K227">SUM(IF((Tabela_padrão__GM_CONTAS_PAGAR_ABERTOS[COD_CONTA]='Resumo Realizar'!$B227)*(Tabela_padrão__GM_CONTAS_PAGAR_ABERTOS[DATA_VCTO]&gt;='Resumo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7" s="69">
        <f t="array" ref="L227">SUM(IF((Tabela_padrão__GM_CONTAS_PAGAR_ABERTOS[COD_CONTA]='Resumo Realizar'!$B227)*(Tabela_padrão__GM_CONTAS_PAGAR_ABERTOS[DATA_VCTO]&gt;='Resumo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7" s="69"/>
      <c r="N227" s="69">
        <f t="array" ref="N227">SUM(IF((Tabela_padrão__GM_CONTAS_PAGAR_ABERTOS[COD_CONTA]='Resumo Realizar'!$B227)*(Tabela_padrão__GM_CONTAS_PAGAR_ABERTOS[DATA_VCTO]&gt;='Resumo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7" s="69">
        <f t="array" ref="O227">SUM(IF((Tabela_padrão__GM_CONTAS_PAGAR_ABERTOS[COD_CONTA]='Resumo Realizar'!$B227)*(Tabela_padrão__GM_CONTAS_PAGAR_ABERTOS[DATA_VCTO]&gt;='Resumo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7" s="69">
        <f t="array" ref="P227">SUM(IF((Tabela_padrão__GM_CONTAS_PAGAR_ABERTOS[COD_CONTA]='Resumo Realizar'!$B227)*(Tabela_padrão__GM_CONTAS_PAGAR_ABERTOS[DATA_VCTO]&gt;='Resumo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7" s="69">
        <f t="array" ref="Q227">SUM(IF((Tabela_padrão__GM_CONTAS_PAGAR_ABERTOS[COD_CONTA]='Resumo Realizar'!$B227)*(Tabela_padrão__GM_CONTAS_PAGAR_ABERTOS[DATA_VCTO]&gt;='Resumo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7" s="69">
        <f t="array" ref="R227">SUM(IF((Tabela_padrão__GM_CONTAS_PAGAR_ABERTOS[COD_CONTA]='Resumo Realizar'!$B227)*(Tabela_padrão__GM_CONTAS_PAGAR_ABERTOS[DATA_VCTO]&gt;='Resumo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7" s="69">
        <f t="array" ref="S227">SUM(IF((Tabela_padrão__GM_CONTAS_PAGAR_ABERTOS[COD_CONTA]='Resumo Realizar'!$B227)*(Tabela_padrão__GM_CONTAS_PAGAR_ABERTOS[DATA_VCTO]&gt;='Resumo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7" s="69"/>
      <c r="U227" s="69">
        <f t="array" ref="U227">SUM(IF((Tabela_padrão__GM_CONTAS_PAGAR_ABERTOS[COD_CONTA]='Resumo Realizar'!$B227)*(Tabela_padrão__GM_CONTAS_PAGAR_ABERTOS[DATA_VCTO]&gt;='Resumo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7" s="69">
        <f t="array" ref="V227">SUM(IF((Tabela_padrão__GM_CONTAS_PAGAR_ABERTOS[COD_CONTA]='Resumo Realizar'!$B227)*(Tabela_padrão__GM_CONTAS_PAGAR_ABERTOS[DATA_VCTO]&gt;='Resumo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7" s="69">
        <f t="array" ref="W227">SUM(IF((Tabela_padrão__GM_CONTAS_PAGAR_ABERTOS[COD_CONTA]='Resumo Realizar'!$B227)*(Tabela_padrão__GM_CONTAS_PAGAR_ABERTOS[DATA_VCTO]&gt;='Resumo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7" s="69">
        <f t="array" ref="X227">SUM(IF((Tabela_padrão__GM_CONTAS_PAGAR_ABERTOS[COD_CONTA]='Resumo Realizar'!$B227)*(Tabela_padrão__GM_CONTAS_PAGAR_ABERTOS[DATA_VCTO]&gt;='Resumo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7" s="69">
        <f t="array" ref="Y227">SUM(IF((Tabela_padrão__GM_CONTAS_PAGAR_ABERTOS[COD_CONTA]='Resumo Realizar'!$B227)*(Tabela_padrão__GM_CONTAS_PAGAR_ABERTOS[DATA_VCTO]&gt;='Resumo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7" s="69">
        <f t="array" ref="Z227">SUM(IF((Tabela_padrão__GM_CONTAS_PAGAR_ABERTOS[COD_CONTA]='Resumo Realizar'!$B227)*(Tabela_padrão__GM_CONTAS_PAGAR_ABERTOS[DATA_VCTO]&gt;='Resumo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7" s="69"/>
      <c r="AB227" s="69">
        <f t="array" ref="AB227">SUM(IF((Tabela_padrão__GM_CONTAS_PAGAR_ABERTOS[COD_CONTA]='Resumo Realizar'!$B227)*(Tabela_padrão__GM_CONTAS_PAGAR_ABERTOS[DATA_VCTO]&gt;='Resumo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7" s="69">
        <f t="array" ref="AC227">SUM(IF((Tabela_padrão__GM_CONTAS_PAGAR_ABERTOS[COD_CONTA]='Resumo Realizar'!$B227)*(Tabela_padrão__GM_CONTAS_PAGAR_ABERTOS[DATA_VCTO]&gt;='Resumo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7" s="69">
        <f t="array" ref="AD227">SUM(IF((Tabela_padrão__GM_CONTAS_PAGAR_ABERTOS[COD_CONTA]='Resumo Realizar'!$B227)*(Tabela_padrão__GM_CONTAS_PAGAR_ABERTOS[DATA_VCTO]&gt;='Resumo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7" s="69">
        <f t="array" ref="AE227">SUM(IF((Tabela_padrão__GM_CONTAS_PAGAR_ABERTOS[COD_CONTA]='Resumo Realizar'!$B227)*(Tabela_padrão__GM_CONTAS_PAGAR_ABERTOS[DATA_VCTO]&gt;='Resumo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7" s="69">
        <f t="array" ref="AF227">SUM(IF((Tabela_padrão__GM_CONTAS_PAGAR_ABERTOS[COD_CONTA]='Resumo Realizar'!$B227)*(Tabela_padrão__GM_CONTAS_PAGAR_ABERTOS[DATA_VCTO]&gt;='Resumo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7" s="69">
        <f t="array" ref="AG227">SUM(IF((Tabela_padrão__GM_CONTAS_PAGAR_ABERTOS[COD_CONTA]='Resumo Realizar'!$B227)*(Tabela_padrão__GM_CONTAS_PAGAR_ABERTOS[DATA_VCTO]&gt;='Resumo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8" spans="2:33" hidden="1" outlineLevel="1" thickBot="1">
      <c r="B228" s="73">
        <v>13140014</v>
      </c>
      <c r="C228" s="73" t="s">
        <v>302</v>
      </c>
      <c r="D228" s="68">
        <f t="shared" si="141"/>
        <v>0</v>
      </c>
      <c r="E228" s="68">
        <f t="shared" si="142"/>
        <v>0</v>
      </c>
      <c r="F228" s="69"/>
      <c r="G228" s="69">
        <f t="array" ref="G228">SUM(IF((Tabela_padrão__GM_CONTAS_PAGAR_ABERTOS[COD_CONTA]='Resumo Realizar'!$B228)*(Tabela_padrão__GM_CONTAS_PAGAR_ABERTOS[DATA_VCTO]&gt;='Resumo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8" s="69">
        <f t="array" ref="H228">SUM(IF((Tabela_padrão__GM_CONTAS_PAGAR_ABERTOS[COD_CONTA]='Resumo Realizar'!$B228)*(Tabela_padrão__GM_CONTAS_PAGAR_ABERTOS[DATA_VCTO]&gt;='Resumo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8" s="69">
        <f t="array" ref="I228">SUM(IF((Tabela_padrão__GM_CONTAS_PAGAR_ABERTOS[COD_CONTA]='Resumo Realizar'!$B228)*(Tabela_padrão__GM_CONTAS_PAGAR_ABERTOS[DATA_VCTO]&gt;='Resumo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8" s="69">
        <f t="array" ref="J228">SUM(IF((Tabela_padrão__GM_CONTAS_PAGAR_ABERTOS[COD_CONTA]='Resumo Realizar'!$B228)*(Tabela_padrão__GM_CONTAS_PAGAR_ABERTOS[DATA_VCTO]&gt;='Resumo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8" s="69">
        <f t="array" ref="K228">SUM(IF((Tabela_padrão__GM_CONTAS_PAGAR_ABERTOS[COD_CONTA]='Resumo Realizar'!$B228)*(Tabela_padrão__GM_CONTAS_PAGAR_ABERTOS[DATA_VCTO]&gt;='Resumo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8" s="69">
        <f t="array" ref="L228">SUM(IF((Tabela_padrão__GM_CONTAS_PAGAR_ABERTOS[COD_CONTA]='Resumo Realizar'!$B228)*(Tabela_padrão__GM_CONTAS_PAGAR_ABERTOS[DATA_VCTO]&gt;='Resumo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8" s="69"/>
      <c r="N228" s="69">
        <f t="array" ref="N228">SUM(IF((Tabela_padrão__GM_CONTAS_PAGAR_ABERTOS[COD_CONTA]='Resumo Realizar'!$B228)*(Tabela_padrão__GM_CONTAS_PAGAR_ABERTOS[DATA_VCTO]&gt;='Resumo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8" s="69">
        <f t="array" ref="O228">SUM(IF((Tabela_padrão__GM_CONTAS_PAGAR_ABERTOS[COD_CONTA]='Resumo Realizar'!$B228)*(Tabela_padrão__GM_CONTAS_PAGAR_ABERTOS[DATA_VCTO]&gt;='Resumo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8" s="69">
        <f t="array" ref="P228">SUM(IF((Tabela_padrão__GM_CONTAS_PAGAR_ABERTOS[COD_CONTA]='Resumo Realizar'!$B228)*(Tabela_padrão__GM_CONTAS_PAGAR_ABERTOS[DATA_VCTO]&gt;='Resumo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8" s="69">
        <f t="array" ref="Q228">SUM(IF((Tabela_padrão__GM_CONTAS_PAGAR_ABERTOS[COD_CONTA]='Resumo Realizar'!$B228)*(Tabela_padrão__GM_CONTAS_PAGAR_ABERTOS[DATA_VCTO]&gt;='Resumo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8" s="69">
        <f t="array" ref="R228">SUM(IF((Tabela_padrão__GM_CONTAS_PAGAR_ABERTOS[COD_CONTA]='Resumo Realizar'!$B228)*(Tabela_padrão__GM_CONTAS_PAGAR_ABERTOS[DATA_VCTO]&gt;='Resumo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8" s="69">
        <f t="array" ref="S228">SUM(IF((Tabela_padrão__GM_CONTAS_PAGAR_ABERTOS[COD_CONTA]='Resumo Realizar'!$B228)*(Tabela_padrão__GM_CONTAS_PAGAR_ABERTOS[DATA_VCTO]&gt;='Resumo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8" s="69"/>
      <c r="U228" s="69">
        <f t="array" ref="U228">SUM(IF((Tabela_padrão__GM_CONTAS_PAGAR_ABERTOS[COD_CONTA]='Resumo Realizar'!$B228)*(Tabela_padrão__GM_CONTAS_PAGAR_ABERTOS[DATA_VCTO]&gt;='Resumo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8" s="69">
        <f t="array" ref="V228">SUM(IF((Tabela_padrão__GM_CONTAS_PAGAR_ABERTOS[COD_CONTA]='Resumo Realizar'!$B228)*(Tabela_padrão__GM_CONTAS_PAGAR_ABERTOS[DATA_VCTO]&gt;='Resumo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8" s="69">
        <f t="array" ref="W228">SUM(IF((Tabela_padrão__GM_CONTAS_PAGAR_ABERTOS[COD_CONTA]='Resumo Realizar'!$B228)*(Tabela_padrão__GM_CONTAS_PAGAR_ABERTOS[DATA_VCTO]&gt;='Resumo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8" s="69">
        <f t="array" ref="X228">SUM(IF((Tabela_padrão__GM_CONTAS_PAGAR_ABERTOS[COD_CONTA]='Resumo Realizar'!$B228)*(Tabela_padrão__GM_CONTAS_PAGAR_ABERTOS[DATA_VCTO]&gt;='Resumo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8" s="69">
        <f t="array" ref="Y228">SUM(IF((Tabela_padrão__GM_CONTAS_PAGAR_ABERTOS[COD_CONTA]='Resumo Realizar'!$B228)*(Tabela_padrão__GM_CONTAS_PAGAR_ABERTOS[DATA_VCTO]&gt;='Resumo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8" s="69">
        <f t="array" ref="Z228">SUM(IF((Tabela_padrão__GM_CONTAS_PAGAR_ABERTOS[COD_CONTA]='Resumo Realizar'!$B228)*(Tabela_padrão__GM_CONTAS_PAGAR_ABERTOS[DATA_VCTO]&gt;='Resumo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8" s="69"/>
      <c r="AB228" s="69">
        <f t="array" ref="AB228">SUM(IF((Tabela_padrão__GM_CONTAS_PAGAR_ABERTOS[COD_CONTA]='Resumo Realizar'!$B228)*(Tabela_padrão__GM_CONTAS_PAGAR_ABERTOS[DATA_VCTO]&gt;='Resumo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8" s="69">
        <f t="array" ref="AC228">SUM(IF((Tabela_padrão__GM_CONTAS_PAGAR_ABERTOS[COD_CONTA]='Resumo Realizar'!$B228)*(Tabela_padrão__GM_CONTAS_PAGAR_ABERTOS[DATA_VCTO]&gt;='Resumo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8" s="69">
        <f t="array" ref="AD228">SUM(IF((Tabela_padrão__GM_CONTAS_PAGAR_ABERTOS[COD_CONTA]='Resumo Realizar'!$B228)*(Tabela_padrão__GM_CONTAS_PAGAR_ABERTOS[DATA_VCTO]&gt;='Resumo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8" s="69">
        <f t="array" ref="AE228">SUM(IF((Tabela_padrão__GM_CONTAS_PAGAR_ABERTOS[COD_CONTA]='Resumo Realizar'!$B228)*(Tabela_padrão__GM_CONTAS_PAGAR_ABERTOS[DATA_VCTO]&gt;='Resumo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8" s="69">
        <f t="array" ref="AF228">SUM(IF((Tabela_padrão__GM_CONTAS_PAGAR_ABERTOS[COD_CONTA]='Resumo Realizar'!$B228)*(Tabela_padrão__GM_CONTAS_PAGAR_ABERTOS[DATA_VCTO]&gt;='Resumo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8" s="69">
        <f t="array" ref="AG228">SUM(IF((Tabela_padrão__GM_CONTAS_PAGAR_ABERTOS[COD_CONTA]='Resumo Realizar'!$B228)*(Tabela_padrão__GM_CONTAS_PAGAR_ABERTOS[DATA_VCTO]&gt;='Resumo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29" spans="2:33" hidden="1" outlineLevel="1" thickBot="1">
      <c r="B229" s="73">
        <v>13140015</v>
      </c>
      <c r="C229" s="73" t="s">
        <v>303</v>
      </c>
      <c r="D229" s="68">
        <f t="shared" si="141"/>
        <v>0</v>
      </c>
      <c r="E229" s="68">
        <f t="shared" si="142"/>
        <v>0</v>
      </c>
      <c r="F229" s="69"/>
      <c r="G229" s="69">
        <f t="array" ref="G229">SUM(IF((Tabela_padrão__GM_CONTAS_PAGAR_ABERTOS[COD_CONTA]='Resumo Realizar'!$B229)*(Tabela_padrão__GM_CONTAS_PAGAR_ABERTOS[DATA_VCTO]&gt;='Resumo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29" s="69">
        <f t="array" ref="H229">SUM(IF((Tabela_padrão__GM_CONTAS_PAGAR_ABERTOS[COD_CONTA]='Resumo Realizar'!$B229)*(Tabela_padrão__GM_CONTAS_PAGAR_ABERTOS[DATA_VCTO]&gt;='Resumo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29" s="69">
        <f t="array" ref="I229">SUM(IF((Tabela_padrão__GM_CONTAS_PAGAR_ABERTOS[COD_CONTA]='Resumo Realizar'!$B229)*(Tabela_padrão__GM_CONTAS_PAGAR_ABERTOS[DATA_VCTO]&gt;='Resumo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29" s="69">
        <f t="array" ref="J229">SUM(IF((Tabela_padrão__GM_CONTAS_PAGAR_ABERTOS[COD_CONTA]='Resumo Realizar'!$B229)*(Tabela_padrão__GM_CONTAS_PAGAR_ABERTOS[DATA_VCTO]&gt;='Resumo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29" s="69">
        <f t="array" ref="K229">SUM(IF((Tabela_padrão__GM_CONTAS_PAGAR_ABERTOS[COD_CONTA]='Resumo Realizar'!$B229)*(Tabela_padrão__GM_CONTAS_PAGAR_ABERTOS[DATA_VCTO]&gt;='Resumo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29" s="69">
        <f t="array" ref="L229">SUM(IF((Tabela_padrão__GM_CONTAS_PAGAR_ABERTOS[COD_CONTA]='Resumo Realizar'!$B229)*(Tabela_padrão__GM_CONTAS_PAGAR_ABERTOS[DATA_VCTO]&gt;='Resumo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29" s="69"/>
      <c r="N229" s="69">
        <f t="array" ref="N229">SUM(IF((Tabela_padrão__GM_CONTAS_PAGAR_ABERTOS[COD_CONTA]='Resumo Realizar'!$B229)*(Tabela_padrão__GM_CONTAS_PAGAR_ABERTOS[DATA_VCTO]&gt;='Resumo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29" s="69">
        <f t="array" ref="O229">SUM(IF((Tabela_padrão__GM_CONTAS_PAGAR_ABERTOS[COD_CONTA]='Resumo Realizar'!$B229)*(Tabela_padrão__GM_CONTAS_PAGAR_ABERTOS[DATA_VCTO]&gt;='Resumo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29" s="69">
        <f t="array" ref="P229">SUM(IF((Tabela_padrão__GM_CONTAS_PAGAR_ABERTOS[COD_CONTA]='Resumo Realizar'!$B229)*(Tabela_padrão__GM_CONTAS_PAGAR_ABERTOS[DATA_VCTO]&gt;='Resumo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29" s="69">
        <f t="array" ref="Q229">SUM(IF((Tabela_padrão__GM_CONTAS_PAGAR_ABERTOS[COD_CONTA]='Resumo Realizar'!$B229)*(Tabela_padrão__GM_CONTAS_PAGAR_ABERTOS[DATA_VCTO]&gt;='Resumo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29" s="69">
        <f t="array" ref="R229">SUM(IF((Tabela_padrão__GM_CONTAS_PAGAR_ABERTOS[COD_CONTA]='Resumo Realizar'!$B229)*(Tabela_padrão__GM_CONTAS_PAGAR_ABERTOS[DATA_VCTO]&gt;='Resumo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29" s="69">
        <f t="array" ref="S229">SUM(IF((Tabela_padrão__GM_CONTAS_PAGAR_ABERTOS[COD_CONTA]='Resumo Realizar'!$B229)*(Tabela_padrão__GM_CONTAS_PAGAR_ABERTOS[DATA_VCTO]&gt;='Resumo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29" s="69"/>
      <c r="U229" s="69">
        <f t="array" ref="U229">SUM(IF((Tabela_padrão__GM_CONTAS_PAGAR_ABERTOS[COD_CONTA]='Resumo Realizar'!$B229)*(Tabela_padrão__GM_CONTAS_PAGAR_ABERTOS[DATA_VCTO]&gt;='Resumo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29" s="69">
        <f t="array" ref="V229">SUM(IF((Tabela_padrão__GM_CONTAS_PAGAR_ABERTOS[COD_CONTA]='Resumo Realizar'!$B229)*(Tabela_padrão__GM_CONTAS_PAGAR_ABERTOS[DATA_VCTO]&gt;='Resumo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29" s="69">
        <f t="array" ref="W229">SUM(IF((Tabela_padrão__GM_CONTAS_PAGAR_ABERTOS[COD_CONTA]='Resumo Realizar'!$B229)*(Tabela_padrão__GM_CONTAS_PAGAR_ABERTOS[DATA_VCTO]&gt;='Resumo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29" s="69">
        <f t="array" ref="X229">SUM(IF((Tabela_padrão__GM_CONTAS_PAGAR_ABERTOS[COD_CONTA]='Resumo Realizar'!$B229)*(Tabela_padrão__GM_CONTAS_PAGAR_ABERTOS[DATA_VCTO]&gt;='Resumo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29" s="69">
        <f t="array" ref="Y229">SUM(IF((Tabela_padrão__GM_CONTAS_PAGAR_ABERTOS[COD_CONTA]='Resumo Realizar'!$B229)*(Tabela_padrão__GM_CONTAS_PAGAR_ABERTOS[DATA_VCTO]&gt;='Resumo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29" s="69">
        <f t="array" ref="Z229">SUM(IF((Tabela_padrão__GM_CONTAS_PAGAR_ABERTOS[COD_CONTA]='Resumo Realizar'!$B229)*(Tabela_padrão__GM_CONTAS_PAGAR_ABERTOS[DATA_VCTO]&gt;='Resumo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29" s="69"/>
      <c r="AB229" s="69">
        <f t="array" ref="AB229">SUM(IF((Tabela_padrão__GM_CONTAS_PAGAR_ABERTOS[COD_CONTA]='Resumo Realizar'!$B229)*(Tabela_padrão__GM_CONTAS_PAGAR_ABERTOS[DATA_VCTO]&gt;='Resumo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29" s="69">
        <f t="array" ref="AC229">SUM(IF((Tabela_padrão__GM_CONTAS_PAGAR_ABERTOS[COD_CONTA]='Resumo Realizar'!$B229)*(Tabela_padrão__GM_CONTAS_PAGAR_ABERTOS[DATA_VCTO]&gt;='Resumo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29" s="69">
        <f t="array" ref="AD229">SUM(IF((Tabela_padrão__GM_CONTAS_PAGAR_ABERTOS[COD_CONTA]='Resumo Realizar'!$B229)*(Tabela_padrão__GM_CONTAS_PAGAR_ABERTOS[DATA_VCTO]&gt;='Resumo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29" s="69">
        <f t="array" ref="AE229">SUM(IF((Tabela_padrão__GM_CONTAS_PAGAR_ABERTOS[COD_CONTA]='Resumo Realizar'!$B229)*(Tabela_padrão__GM_CONTAS_PAGAR_ABERTOS[DATA_VCTO]&gt;='Resumo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29" s="69">
        <f t="array" ref="AF229">SUM(IF((Tabela_padrão__GM_CONTAS_PAGAR_ABERTOS[COD_CONTA]='Resumo Realizar'!$B229)*(Tabela_padrão__GM_CONTAS_PAGAR_ABERTOS[DATA_VCTO]&gt;='Resumo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29" s="69">
        <f t="array" ref="AG229">SUM(IF((Tabela_padrão__GM_CONTAS_PAGAR_ABERTOS[COD_CONTA]='Resumo Realizar'!$B229)*(Tabela_padrão__GM_CONTAS_PAGAR_ABERTOS[DATA_VCTO]&gt;='Resumo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0" spans="2:33" hidden="1" outlineLevel="1" thickBot="1">
      <c r="B230" s="73">
        <v>13140016</v>
      </c>
      <c r="C230" s="73" t="s">
        <v>304</v>
      </c>
      <c r="D230" s="68">
        <f t="shared" si="141"/>
        <v>0</v>
      </c>
      <c r="E230" s="68">
        <f t="shared" si="142"/>
        <v>0</v>
      </c>
      <c r="F230" s="69"/>
      <c r="G230" s="69">
        <f t="array" ref="G230">SUM(IF((Tabela_padrão__GM_CONTAS_PAGAR_ABERTOS[COD_CONTA]='Resumo Realizar'!$B230)*(Tabela_padrão__GM_CONTAS_PAGAR_ABERTOS[DATA_VCTO]&gt;='Resumo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0" s="69">
        <f t="array" ref="H230">SUM(IF((Tabela_padrão__GM_CONTAS_PAGAR_ABERTOS[COD_CONTA]='Resumo Realizar'!$B230)*(Tabela_padrão__GM_CONTAS_PAGAR_ABERTOS[DATA_VCTO]&gt;='Resumo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0" s="69">
        <f t="array" ref="I230">SUM(IF((Tabela_padrão__GM_CONTAS_PAGAR_ABERTOS[COD_CONTA]='Resumo Realizar'!$B230)*(Tabela_padrão__GM_CONTAS_PAGAR_ABERTOS[DATA_VCTO]&gt;='Resumo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0" s="69">
        <f t="array" ref="J230">SUM(IF((Tabela_padrão__GM_CONTAS_PAGAR_ABERTOS[COD_CONTA]='Resumo Realizar'!$B230)*(Tabela_padrão__GM_CONTAS_PAGAR_ABERTOS[DATA_VCTO]&gt;='Resumo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0" s="69">
        <f t="array" ref="K230">SUM(IF((Tabela_padrão__GM_CONTAS_PAGAR_ABERTOS[COD_CONTA]='Resumo Realizar'!$B230)*(Tabela_padrão__GM_CONTAS_PAGAR_ABERTOS[DATA_VCTO]&gt;='Resumo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0" s="69">
        <f t="array" ref="L230">SUM(IF((Tabela_padrão__GM_CONTAS_PAGAR_ABERTOS[COD_CONTA]='Resumo Realizar'!$B230)*(Tabela_padrão__GM_CONTAS_PAGAR_ABERTOS[DATA_VCTO]&gt;='Resumo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0" s="69"/>
      <c r="N230" s="69">
        <f t="array" ref="N230">SUM(IF((Tabela_padrão__GM_CONTAS_PAGAR_ABERTOS[COD_CONTA]='Resumo Realizar'!$B230)*(Tabela_padrão__GM_CONTAS_PAGAR_ABERTOS[DATA_VCTO]&gt;='Resumo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0" s="69">
        <f t="array" ref="O230">SUM(IF((Tabela_padrão__GM_CONTAS_PAGAR_ABERTOS[COD_CONTA]='Resumo Realizar'!$B230)*(Tabela_padrão__GM_CONTAS_PAGAR_ABERTOS[DATA_VCTO]&gt;='Resumo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0" s="69">
        <f t="array" ref="P230">SUM(IF((Tabela_padrão__GM_CONTAS_PAGAR_ABERTOS[COD_CONTA]='Resumo Realizar'!$B230)*(Tabela_padrão__GM_CONTAS_PAGAR_ABERTOS[DATA_VCTO]&gt;='Resumo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0" s="69">
        <f t="array" ref="Q230">SUM(IF((Tabela_padrão__GM_CONTAS_PAGAR_ABERTOS[COD_CONTA]='Resumo Realizar'!$B230)*(Tabela_padrão__GM_CONTAS_PAGAR_ABERTOS[DATA_VCTO]&gt;='Resumo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0" s="69">
        <f t="array" ref="R230">SUM(IF((Tabela_padrão__GM_CONTAS_PAGAR_ABERTOS[COD_CONTA]='Resumo Realizar'!$B230)*(Tabela_padrão__GM_CONTAS_PAGAR_ABERTOS[DATA_VCTO]&gt;='Resumo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0" s="69">
        <f t="array" ref="S230">SUM(IF((Tabela_padrão__GM_CONTAS_PAGAR_ABERTOS[COD_CONTA]='Resumo Realizar'!$B230)*(Tabela_padrão__GM_CONTAS_PAGAR_ABERTOS[DATA_VCTO]&gt;='Resumo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0" s="69"/>
      <c r="U230" s="69">
        <f t="array" ref="U230">SUM(IF((Tabela_padrão__GM_CONTAS_PAGAR_ABERTOS[COD_CONTA]='Resumo Realizar'!$B230)*(Tabela_padrão__GM_CONTAS_PAGAR_ABERTOS[DATA_VCTO]&gt;='Resumo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0" s="69">
        <f t="array" ref="V230">SUM(IF((Tabela_padrão__GM_CONTAS_PAGAR_ABERTOS[COD_CONTA]='Resumo Realizar'!$B230)*(Tabela_padrão__GM_CONTAS_PAGAR_ABERTOS[DATA_VCTO]&gt;='Resumo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0" s="69">
        <f t="array" ref="W230">SUM(IF((Tabela_padrão__GM_CONTAS_PAGAR_ABERTOS[COD_CONTA]='Resumo Realizar'!$B230)*(Tabela_padrão__GM_CONTAS_PAGAR_ABERTOS[DATA_VCTO]&gt;='Resumo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0" s="69">
        <f t="array" ref="X230">SUM(IF((Tabela_padrão__GM_CONTAS_PAGAR_ABERTOS[COD_CONTA]='Resumo Realizar'!$B230)*(Tabela_padrão__GM_CONTAS_PAGAR_ABERTOS[DATA_VCTO]&gt;='Resumo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0" s="69">
        <f t="array" ref="Y230">SUM(IF((Tabela_padrão__GM_CONTAS_PAGAR_ABERTOS[COD_CONTA]='Resumo Realizar'!$B230)*(Tabela_padrão__GM_CONTAS_PAGAR_ABERTOS[DATA_VCTO]&gt;='Resumo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0" s="69">
        <f t="array" ref="Z230">SUM(IF((Tabela_padrão__GM_CONTAS_PAGAR_ABERTOS[COD_CONTA]='Resumo Realizar'!$B230)*(Tabela_padrão__GM_CONTAS_PAGAR_ABERTOS[DATA_VCTO]&gt;='Resumo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0" s="69"/>
      <c r="AB230" s="69">
        <f t="array" ref="AB230">SUM(IF((Tabela_padrão__GM_CONTAS_PAGAR_ABERTOS[COD_CONTA]='Resumo Realizar'!$B230)*(Tabela_padrão__GM_CONTAS_PAGAR_ABERTOS[DATA_VCTO]&gt;='Resumo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0" s="69">
        <f t="array" ref="AC230">SUM(IF((Tabela_padrão__GM_CONTAS_PAGAR_ABERTOS[COD_CONTA]='Resumo Realizar'!$B230)*(Tabela_padrão__GM_CONTAS_PAGAR_ABERTOS[DATA_VCTO]&gt;='Resumo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0" s="69">
        <f t="array" ref="AD230">SUM(IF((Tabela_padrão__GM_CONTAS_PAGAR_ABERTOS[COD_CONTA]='Resumo Realizar'!$B230)*(Tabela_padrão__GM_CONTAS_PAGAR_ABERTOS[DATA_VCTO]&gt;='Resumo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0" s="69">
        <f t="array" ref="AE230">SUM(IF((Tabela_padrão__GM_CONTAS_PAGAR_ABERTOS[COD_CONTA]='Resumo Realizar'!$B230)*(Tabela_padrão__GM_CONTAS_PAGAR_ABERTOS[DATA_VCTO]&gt;='Resumo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0" s="69">
        <f t="array" ref="AF230">SUM(IF((Tabela_padrão__GM_CONTAS_PAGAR_ABERTOS[COD_CONTA]='Resumo Realizar'!$B230)*(Tabela_padrão__GM_CONTAS_PAGAR_ABERTOS[DATA_VCTO]&gt;='Resumo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0" s="69">
        <f t="array" ref="AG230">SUM(IF((Tabela_padrão__GM_CONTAS_PAGAR_ABERTOS[COD_CONTA]='Resumo Realizar'!$B230)*(Tabela_padrão__GM_CONTAS_PAGAR_ABERTOS[DATA_VCTO]&gt;='Resumo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1" spans="2:33" hidden="1" outlineLevel="1" thickBot="1">
      <c r="B231" s="73">
        <v>13140017</v>
      </c>
      <c r="C231" s="73" t="s">
        <v>305</v>
      </c>
      <c r="D231" s="68">
        <f t="shared" si="141"/>
        <v>0</v>
      </c>
      <c r="E231" s="68">
        <f t="shared" si="142"/>
        <v>0</v>
      </c>
      <c r="F231" s="69"/>
      <c r="G231" s="69">
        <f t="array" ref="G231">SUM(IF((Tabela_padrão__GM_CONTAS_PAGAR_ABERTOS[COD_CONTA]='Resumo Realizar'!$B231)*(Tabela_padrão__GM_CONTAS_PAGAR_ABERTOS[DATA_VCTO]&gt;='Resumo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1" s="69">
        <f t="array" ref="H231">SUM(IF((Tabela_padrão__GM_CONTAS_PAGAR_ABERTOS[COD_CONTA]='Resumo Realizar'!$B231)*(Tabela_padrão__GM_CONTAS_PAGAR_ABERTOS[DATA_VCTO]&gt;='Resumo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1" s="69">
        <f t="array" ref="I231">SUM(IF((Tabela_padrão__GM_CONTAS_PAGAR_ABERTOS[COD_CONTA]='Resumo Realizar'!$B231)*(Tabela_padrão__GM_CONTAS_PAGAR_ABERTOS[DATA_VCTO]&gt;='Resumo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1" s="69">
        <f t="array" ref="J231">SUM(IF((Tabela_padrão__GM_CONTAS_PAGAR_ABERTOS[COD_CONTA]='Resumo Realizar'!$B231)*(Tabela_padrão__GM_CONTAS_PAGAR_ABERTOS[DATA_VCTO]&gt;='Resumo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1" s="69">
        <f t="array" ref="K231">SUM(IF((Tabela_padrão__GM_CONTAS_PAGAR_ABERTOS[COD_CONTA]='Resumo Realizar'!$B231)*(Tabela_padrão__GM_CONTAS_PAGAR_ABERTOS[DATA_VCTO]&gt;='Resumo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1" s="69">
        <f t="array" ref="L231">SUM(IF((Tabela_padrão__GM_CONTAS_PAGAR_ABERTOS[COD_CONTA]='Resumo Realizar'!$B231)*(Tabela_padrão__GM_CONTAS_PAGAR_ABERTOS[DATA_VCTO]&gt;='Resumo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1" s="69"/>
      <c r="N231" s="69">
        <f t="array" ref="N231">SUM(IF((Tabela_padrão__GM_CONTAS_PAGAR_ABERTOS[COD_CONTA]='Resumo Realizar'!$B231)*(Tabela_padrão__GM_CONTAS_PAGAR_ABERTOS[DATA_VCTO]&gt;='Resumo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1" s="69">
        <f t="array" ref="O231">SUM(IF((Tabela_padrão__GM_CONTAS_PAGAR_ABERTOS[COD_CONTA]='Resumo Realizar'!$B231)*(Tabela_padrão__GM_CONTAS_PAGAR_ABERTOS[DATA_VCTO]&gt;='Resumo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1" s="69">
        <f t="array" ref="P231">SUM(IF((Tabela_padrão__GM_CONTAS_PAGAR_ABERTOS[COD_CONTA]='Resumo Realizar'!$B231)*(Tabela_padrão__GM_CONTAS_PAGAR_ABERTOS[DATA_VCTO]&gt;='Resumo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1" s="69">
        <f t="array" ref="Q231">SUM(IF((Tabela_padrão__GM_CONTAS_PAGAR_ABERTOS[COD_CONTA]='Resumo Realizar'!$B231)*(Tabela_padrão__GM_CONTAS_PAGAR_ABERTOS[DATA_VCTO]&gt;='Resumo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1" s="69">
        <f t="array" ref="R231">SUM(IF((Tabela_padrão__GM_CONTAS_PAGAR_ABERTOS[COD_CONTA]='Resumo Realizar'!$B231)*(Tabela_padrão__GM_CONTAS_PAGAR_ABERTOS[DATA_VCTO]&gt;='Resumo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1" s="69">
        <f t="array" ref="S231">SUM(IF((Tabela_padrão__GM_CONTAS_PAGAR_ABERTOS[COD_CONTA]='Resumo Realizar'!$B231)*(Tabela_padrão__GM_CONTAS_PAGAR_ABERTOS[DATA_VCTO]&gt;='Resumo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1" s="69"/>
      <c r="U231" s="69">
        <f t="array" ref="U231">SUM(IF((Tabela_padrão__GM_CONTAS_PAGAR_ABERTOS[COD_CONTA]='Resumo Realizar'!$B231)*(Tabela_padrão__GM_CONTAS_PAGAR_ABERTOS[DATA_VCTO]&gt;='Resumo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1" s="69">
        <f t="array" ref="V231">SUM(IF((Tabela_padrão__GM_CONTAS_PAGAR_ABERTOS[COD_CONTA]='Resumo Realizar'!$B231)*(Tabela_padrão__GM_CONTAS_PAGAR_ABERTOS[DATA_VCTO]&gt;='Resumo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1" s="69">
        <f t="array" ref="W231">SUM(IF((Tabela_padrão__GM_CONTAS_PAGAR_ABERTOS[COD_CONTA]='Resumo Realizar'!$B231)*(Tabela_padrão__GM_CONTAS_PAGAR_ABERTOS[DATA_VCTO]&gt;='Resumo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1" s="69">
        <f t="array" ref="X231">SUM(IF((Tabela_padrão__GM_CONTAS_PAGAR_ABERTOS[COD_CONTA]='Resumo Realizar'!$B231)*(Tabela_padrão__GM_CONTAS_PAGAR_ABERTOS[DATA_VCTO]&gt;='Resumo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1" s="69">
        <f t="array" ref="Y231">SUM(IF((Tabela_padrão__GM_CONTAS_PAGAR_ABERTOS[COD_CONTA]='Resumo Realizar'!$B231)*(Tabela_padrão__GM_CONTAS_PAGAR_ABERTOS[DATA_VCTO]&gt;='Resumo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1" s="69">
        <f t="array" ref="Z231">SUM(IF((Tabela_padrão__GM_CONTAS_PAGAR_ABERTOS[COD_CONTA]='Resumo Realizar'!$B231)*(Tabela_padrão__GM_CONTAS_PAGAR_ABERTOS[DATA_VCTO]&gt;='Resumo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1" s="69"/>
      <c r="AB231" s="69">
        <f t="array" ref="AB231">SUM(IF((Tabela_padrão__GM_CONTAS_PAGAR_ABERTOS[COD_CONTA]='Resumo Realizar'!$B231)*(Tabela_padrão__GM_CONTAS_PAGAR_ABERTOS[DATA_VCTO]&gt;='Resumo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1" s="69">
        <f t="array" ref="AC231">SUM(IF((Tabela_padrão__GM_CONTAS_PAGAR_ABERTOS[COD_CONTA]='Resumo Realizar'!$B231)*(Tabela_padrão__GM_CONTAS_PAGAR_ABERTOS[DATA_VCTO]&gt;='Resumo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1" s="69">
        <f t="array" ref="AD231">SUM(IF((Tabela_padrão__GM_CONTAS_PAGAR_ABERTOS[COD_CONTA]='Resumo Realizar'!$B231)*(Tabela_padrão__GM_CONTAS_PAGAR_ABERTOS[DATA_VCTO]&gt;='Resumo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1" s="69">
        <f t="array" ref="AE231">SUM(IF((Tabela_padrão__GM_CONTAS_PAGAR_ABERTOS[COD_CONTA]='Resumo Realizar'!$B231)*(Tabela_padrão__GM_CONTAS_PAGAR_ABERTOS[DATA_VCTO]&gt;='Resumo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1" s="69">
        <f t="array" ref="AF231">SUM(IF((Tabela_padrão__GM_CONTAS_PAGAR_ABERTOS[COD_CONTA]='Resumo Realizar'!$B231)*(Tabela_padrão__GM_CONTAS_PAGAR_ABERTOS[DATA_VCTO]&gt;='Resumo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1" s="69">
        <f t="array" ref="AG231">SUM(IF((Tabela_padrão__GM_CONTAS_PAGAR_ABERTOS[COD_CONTA]='Resumo Realizar'!$B231)*(Tabela_padrão__GM_CONTAS_PAGAR_ABERTOS[DATA_VCTO]&gt;='Resumo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2" spans="2:33" hidden="1" outlineLevel="1" thickBot="1">
      <c r="B232" s="73">
        <v>13140018</v>
      </c>
      <c r="C232" s="73" t="s">
        <v>306</v>
      </c>
      <c r="D232" s="68">
        <f t="shared" si="141"/>
        <v>0</v>
      </c>
      <c r="E232" s="68">
        <f t="shared" si="142"/>
        <v>0</v>
      </c>
      <c r="F232" s="69"/>
      <c r="G232" s="69">
        <f t="array" ref="G232">SUM(IF((Tabela_padrão__GM_CONTAS_PAGAR_ABERTOS[COD_CONTA]='Resumo Realizar'!$B232)*(Tabela_padrão__GM_CONTAS_PAGAR_ABERTOS[DATA_VCTO]&gt;='Resumo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2" s="69">
        <f t="array" ref="H232">SUM(IF((Tabela_padrão__GM_CONTAS_PAGAR_ABERTOS[COD_CONTA]='Resumo Realizar'!$B232)*(Tabela_padrão__GM_CONTAS_PAGAR_ABERTOS[DATA_VCTO]&gt;='Resumo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2" s="69">
        <f t="array" ref="I232">SUM(IF((Tabela_padrão__GM_CONTAS_PAGAR_ABERTOS[COD_CONTA]='Resumo Realizar'!$B232)*(Tabela_padrão__GM_CONTAS_PAGAR_ABERTOS[DATA_VCTO]&gt;='Resumo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2" s="69">
        <f t="array" ref="J232">SUM(IF((Tabela_padrão__GM_CONTAS_PAGAR_ABERTOS[COD_CONTA]='Resumo Realizar'!$B232)*(Tabela_padrão__GM_CONTAS_PAGAR_ABERTOS[DATA_VCTO]&gt;='Resumo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2" s="69">
        <f t="array" ref="K232">SUM(IF((Tabela_padrão__GM_CONTAS_PAGAR_ABERTOS[COD_CONTA]='Resumo Realizar'!$B232)*(Tabela_padrão__GM_CONTAS_PAGAR_ABERTOS[DATA_VCTO]&gt;='Resumo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2" s="69">
        <f t="array" ref="L232">SUM(IF((Tabela_padrão__GM_CONTAS_PAGAR_ABERTOS[COD_CONTA]='Resumo Realizar'!$B232)*(Tabela_padrão__GM_CONTAS_PAGAR_ABERTOS[DATA_VCTO]&gt;='Resumo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2" s="69"/>
      <c r="N232" s="69">
        <f t="array" ref="N232">SUM(IF((Tabela_padrão__GM_CONTAS_PAGAR_ABERTOS[COD_CONTA]='Resumo Realizar'!$B232)*(Tabela_padrão__GM_CONTAS_PAGAR_ABERTOS[DATA_VCTO]&gt;='Resumo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2" s="69">
        <f t="array" ref="O232">SUM(IF((Tabela_padrão__GM_CONTAS_PAGAR_ABERTOS[COD_CONTA]='Resumo Realizar'!$B232)*(Tabela_padrão__GM_CONTAS_PAGAR_ABERTOS[DATA_VCTO]&gt;='Resumo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2" s="69">
        <f t="array" ref="P232">SUM(IF((Tabela_padrão__GM_CONTAS_PAGAR_ABERTOS[COD_CONTA]='Resumo Realizar'!$B232)*(Tabela_padrão__GM_CONTAS_PAGAR_ABERTOS[DATA_VCTO]&gt;='Resumo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2" s="69">
        <f t="array" ref="Q232">SUM(IF((Tabela_padrão__GM_CONTAS_PAGAR_ABERTOS[COD_CONTA]='Resumo Realizar'!$B232)*(Tabela_padrão__GM_CONTAS_PAGAR_ABERTOS[DATA_VCTO]&gt;='Resumo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2" s="69">
        <f t="array" ref="R232">SUM(IF((Tabela_padrão__GM_CONTAS_PAGAR_ABERTOS[COD_CONTA]='Resumo Realizar'!$B232)*(Tabela_padrão__GM_CONTAS_PAGAR_ABERTOS[DATA_VCTO]&gt;='Resumo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2" s="69">
        <f t="array" ref="S232">SUM(IF((Tabela_padrão__GM_CONTAS_PAGAR_ABERTOS[COD_CONTA]='Resumo Realizar'!$B232)*(Tabela_padrão__GM_CONTAS_PAGAR_ABERTOS[DATA_VCTO]&gt;='Resumo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2" s="69"/>
      <c r="U232" s="69">
        <f t="array" ref="U232">SUM(IF((Tabela_padrão__GM_CONTAS_PAGAR_ABERTOS[COD_CONTA]='Resumo Realizar'!$B232)*(Tabela_padrão__GM_CONTAS_PAGAR_ABERTOS[DATA_VCTO]&gt;='Resumo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2" s="69">
        <f t="array" ref="V232">SUM(IF((Tabela_padrão__GM_CONTAS_PAGAR_ABERTOS[COD_CONTA]='Resumo Realizar'!$B232)*(Tabela_padrão__GM_CONTAS_PAGAR_ABERTOS[DATA_VCTO]&gt;='Resumo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2" s="69">
        <f t="array" ref="W232">SUM(IF((Tabela_padrão__GM_CONTAS_PAGAR_ABERTOS[COD_CONTA]='Resumo Realizar'!$B232)*(Tabela_padrão__GM_CONTAS_PAGAR_ABERTOS[DATA_VCTO]&gt;='Resumo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2" s="69">
        <f t="array" ref="X232">SUM(IF((Tabela_padrão__GM_CONTAS_PAGAR_ABERTOS[COD_CONTA]='Resumo Realizar'!$B232)*(Tabela_padrão__GM_CONTAS_PAGAR_ABERTOS[DATA_VCTO]&gt;='Resumo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2" s="69">
        <f t="array" ref="Y232">SUM(IF((Tabela_padrão__GM_CONTAS_PAGAR_ABERTOS[COD_CONTA]='Resumo Realizar'!$B232)*(Tabela_padrão__GM_CONTAS_PAGAR_ABERTOS[DATA_VCTO]&gt;='Resumo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2" s="69">
        <f t="array" ref="Z232">SUM(IF((Tabela_padrão__GM_CONTAS_PAGAR_ABERTOS[COD_CONTA]='Resumo Realizar'!$B232)*(Tabela_padrão__GM_CONTAS_PAGAR_ABERTOS[DATA_VCTO]&gt;='Resumo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2" s="69"/>
      <c r="AB232" s="69">
        <f t="array" ref="AB232">SUM(IF((Tabela_padrão__GM_CONTAS_PAGAR_ABERTOS[COD_CONTA]='Resumo Realizar'!$B232)*(Tabela_padrão__GM_CONTAS_PAGAR_ABERTOS[DATA_VCTO]&gt;='Resumo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2" s="69">
        <f t="array" ref="AC232">SUM(IF((Tabela_padrão__GM_CONTAS_PAGAR_ABERTOS[COD_CONTA]='Resumo Realizar'!$B232)*(Tabela_padrão__GM_CONTAS_PAGAR_ABERTOS[DATA_VCTO]&gt;='Resumo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2" s="69">
        <f t="array" ref="AD232">SUM(IF((Tabela_padrão__GM_CONTAS_PAGAR_ABERTOS[COD_CONTA]='Resumo Realizar'!$B232)*(Tabela_padrão__GM_CONTAS_PAGAR_ABERTOS[DATA_VCTO]&gt;='Resumo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2" s="69">
        <f t="array" ref="AE232">SUM(IF((Tabela_padrão__GM_CONTAS_PAGAR_ABERTOS[COD_CONTA]='Resumo Realizar'!$B232)*(Tabela_padrão__GM_CONTAS_PAGAR_ABERTOS[DATA_VCTO]&gt;='Resumo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2" s="69">
        <f t="array" ref="AF232">SUM(IF((Tabela_padrão__GM_CONTAS_PAGAR_ABERTOS[COD_CONTA]='Resumo Realizar'!$B232)*(Tabela_padrão__GM_CONTAS_PAGAR_ABERTOS[DATA_VCTO]&gt;='Resumo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2" s="69">
        <f t="array" ref="AG232">SUM(IF((Tabela_padrão__GM_CONTAS_PAGAR_ABERTOS[COD_CONTA]='Resumo Realizar'!$B232)*(Tabela_padrão__GM_CONTAS_PAGAR_ABERTOS[DATA_VCTO]&gt;='Resumo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3" spans="2:33" hidden="1" outlineLevel="1" thickBot="1">
      <c r="B233" s="73">
        <v>13140019</v>
      </c>
      <c r="C233" s="73" t="s">
        <v>307</v>
      </c>
      <c r="D233" s="68">
        <f t="shared" si="141"/>
        <v>0</v>
      </c>
      <c r="E233" s="68">
        <f t="shared" si="142"/>
        <v>0</v>
      </c>
      <c r="F233" s="69"/>
      <c r="G233" s="69">
        <f t="array" ref="G233">SUM(IF((Tabela_padrão__GM_CONTAS_PAGAR_ABERTOS[COD_CONTA]='Resumo Realizar'!$B233)*(Tabela_padrão__GM_CONTAS_PAGAR_ABERTOS[DATA_VCTO]&gt;='Resumo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3" s="69">
        <f t="array" ref="H233">SUM(IF((Tabela_padrão__GM_CONTAS_PAGAR_ABERTOS[COD_CONTA]='Resumo Realizar'!$B233)*(Tabela_padrão__GM_CONTAS_PAGAR_ABERTOS[DATA_VCTO]&gt;='Resumo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33" s="69">
        <f t="array" ref="I233">SUM(IF((Tabela_padrão__GM_CONTAS_PAGAR_ABERTOS[COD_CONTA]='Resumo Realizar'!$B233)*(Tabela_padrão__GM_CONTAS_PAGAR_ABERTOS[DATA_VCTO]&gt;='Resumo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3" s="69">
        <f t="array" ref="J233">SUM(IF((Tabela_padrão__GM_CONTAS_PAGAR_ABERTOS[COD_CONTA]='Resumo Realizar'!$B233)*(Tabela_padrão__GM_CONTAS_PAGAR_ABERTOS[DATA_VCTO]&gt;='Resumo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3" s="69">
        <f t="array" ref="K233">SUM(IF((Tabela_padrão__GM_CONTAS_PAGAR_ABERTOS[COD_CONTA]='Resumo Realizar'!$B233)*(Tabela_padrão__GM_CONTAS_PAGAR_ABERTOS[DATA_VCTO]&gt;='Resumo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3" s="69">
        <f t="array" ref="L233">SUM(IF((Tabela_padrão__GM_CONTAS_PAGAR_ABERTOS[COD_CONTA]='Resumo Realizar'!$B233)*(Tabela_padrão__GM_CONTAS_PAGAR_ABERTOS[DATA_VCTO]&gt;='Resumo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3" s="69"/>
      <c r="N233" s="69">
        <f t="array" ref="N233">SUM(IF((Tabela_padrão__GM_CONTAS_PAGAR_ABERTOS[COD_CONTA]='Resumo Realizar'!$B233)*(Tabela_padrão__GM_CONTAS_PAGAR_ABERTOS[DATA_VCTO]&gt;='Resumo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3" s="69">
        <f t="array" ref="O233">SUM(IF((Tabela_padrão__GM_CONTAS_PAGAR_ABERTOS[COD_CONTA]='Resumo Realizar'!$B233)*(Tabela_padrão__GM_CONTAS_PAGAR_ABERTOS[DATA_VCTO]&gt;='Resumo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3" s="69">
        <f t="array" ref="P233">SUM(IF((Tabela_padrão__GM_CONTAS_PAGAR_ABERTOS[COD_CONTA]='Resumo Realizar'!$B233)*(Tabela_padrão__GM_CONTAS_PAGAR_ABERTOS[DATA_VCTO]&gt;='Resumo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3" s="69">
        <f t="array" ref="Q233">SUM(IF((Tabela_padrão__GM_CONTAS_PAGAR_ABERTOS[COD_CONTA]='Resumo Realizar'!$B233)*(Tabela_padrão__GM_CONTAS_PAGAR_ABERTOS[DATA_VCTO]&gt;='Resumo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3" s="69">
        <f t="array" ref="R233">SUM(IF((Tabela_padrão__GM_CONTAS_PAGAR_ABERTOS[COD_CONTA]='Resumo Realizar'!$B233)*(Tabela_padrão__GM_CONTAS_PAGAR_ABERTOS[DATA_VCTO]&gt;='Resumo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3" s="69">
        <f t="array" ref="S233">SUM(IF((Tabela_padrão__GM_CONTAS_PAGAR_ABERTOS[COD_CONTA]='Resumo Realizar'!$B233)*(Tabela_padrão__GM_CONTAS_PAGAR_ABERTOS[DATA_VCTO]&gt;='Resumo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3" s="69"/>
      <c r="U233" s="69">
        <f t="array" ref="U233">SUM(IF((Tabela_padrão__GM_CONTAS_PAGAR_ABERTOS[COD_CONTA]='Resumo Realizar'!$B233)*(Tabela_padrão__GM_CONTAS_PAGAR_ABERTOS[DATA_VCTO]&gt;='Resumo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3" s="69">
        <f t="array" ref="V233">SUM(IF((Tabela_padrão__GM_CONTAS_PAGAR_ABERTOS[COD_CONTA]='Resumo Realizar'!$B233)*(Tabela_padrão__GM_CONTAS_PAGAR_ABERTOS[DATA_VCTO]&gt;='Resumo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3" s="69">
        <f t="array" ref="W233">SUM(IF((Tabela_padrão__GM_CONTAS_PAGAR_ABERTOS[COD_CONTA]='Resumo Realizar'!$B233)*(Tabela_padrão__GM_CONTAS_PAGAR_ABERTOS[DATA_VCTO]&gt;='Resumo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3" s="69">
        <f t="array" ref="X233">SUM(IF((Tabela_padrão__GM_CONTAS_PAGAR_ABERTOS[COD_CONTA]='Resumo Realizar'!$B233)*(Tabela_padrão__GM_CONTAS_PAGAR_ABERTOS[DATA_VCTO]&gt;='Resumo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3" s="69">
        <f t="array" ref="Y233">SUM(IF((Tabela_padrão__GM_CONTAS_PAGAR_ABERTOS[COD_CONTA]='Resumo Realizar'!$B233)*(Tabela_padrão__GM_CONTAS_PAGAR_ABERTOS[DATA_VCTO]&gt;='Resumo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3" s="69">
        <f t="array" ref="Z233">SUM(IF((Tabela_padrão__GM_CONTAS_PAGAR_ABERTOS[COD_CONTA]='Resumo Realizar'!$B233)*(Tabela_padrão__GM_CONTAS_PAGAR_ABERTOS[DATA_VCTO]&gt;='Resumo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3" s="69"/>
      <c r="AB233" s="69">
        <f t="array" ref="AB233">SUM(IF((Tabela_padrão__GM_CONTAS_PAGAR_ABERTOS[COD_CONTA]='Resumo Realizar'!$B233)*(Tabela_padrão__GM_CONTAS_PAGAR_ABERTOS[DATA_VCTO]&gt;='Resumo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3" s="69">
        <f t="array" ref="AC233">SUM(IF((Tabela_padrão__GM_CONTAS_PAGAR_ABERTOS[COD_CONTA]='Resumo Realizar'!$B233)*(Tabela_padrão__GM_CONTAS_PAGAR_ABERTOS[DATA_VCTO]&gt;='Resumo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3" s="69">
        <f t="array" ref="AD233">SUM(IF((Tabela_padrão__GM_CONTAS_PAGAR_ABERTOS[COD_CONTA]='Resumo Realizar'!$B233)*(Tabela_padrão__GM_CONTAS_PAGAR_ABERTOS[DATA_VCTO]&gt;='Resumo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3" s="69">
        <f t="array" ref="AE233">SUM(IF((Tabela_padrão__GM_CONTAS_PAGAR_ABERTOS[COD_CONTA]='Resumo Realizar'!$B233)*(Tabela_padrão__GM_CONTAS_PAGAR_ABERTOS[DATA_VCTO]&gt;='Resumo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3" s="69">
        <f t="array" ref="AF233">SUM(IF((Tabela_padrão__GM_CONTAS_PAGAR_ABERTOS[COD_CONTA]='Resumo Realizar'!$B233)*(Tabela_padrão__GM_CONTAS_PAGAR_ABERTOS[DATA_VCTO]&gt;='Resumo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3" s="69">
        <f t="array" ref="AG233">SUM(IF((Tabela_padrão__GM_CONTAS_PAGAR_ABERTOS[COD_CONTA]='Resumo Realizar'!$B233)*(Tabela_padrão__GM_CONTAS_PAGAR_ABERTOS[DATA_VCTO]&gt;='Resumo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4" spans="2:33" hidden="1" outlineLevel="1" collapsed="1" thickBot="1">
      <c r="B234" s="73"/>
      <c r="C234" s="73"/>
      <c r="D234" s="75"/>
      <c r="E234" s="75"/>
      <c r="F234" s="66"/>
      <c r="G234" s="68"/>
      <c r="H234" s="68"/>
      <c r="I234" s="68"/>
      <c r="J234" s="68"/>
      <c r="K234" s="68"/>
      <c r="L234" s="68"/>
      <c r="M234" s="69"/>
      <c r="N234" s="68"/>
      <c r="O234" s="68"/>
      <c r="P234" s="75"/>
      <c r="Q234" s="75"/>
      <c r="R234" s="75"/>
      <c r="S234" s="75"/>
      <c r="T234" s="66"/>
      <c r="U234" s="75"/>
      <c r="V234" s="75"/>
      <c r="W234" s="75"/>
      <c r="X234" s="75"/>
      <c r="Y234" s="75"/>
      <c r="Z234" s="75"/>
      <c r="AA234" s="66"/>
      <c r="AB234" s="75"/>
      <c r="AC234" s="75"/>
      <c r="AD234" s="75"/>
      <c r="AE234" s="75"/>
      <c r="AF234" s="75"/>
      <c r="AG234" s="76"/>
    </row>
    <row r="235" spans="2:33" hidden="1" outlineLevel="1" thickBot="1">
      <c r="B235" s="60" t="s">
        <v>52</v>
      </c>
      <c r="C235" s="60"/>
      <c r="D235" s="61">
        <f t="shared" ref="D235:AG235" si="143">D236+D242+D249+D253+D267+D271</f>
        <v>-11680.893540000001</v>
      </c>
      <c r="E235" s="61">
        <f t="shared" si="143"/>
        <v>-22849.25</v>
      </c>
      <c r="F235" s="62"/>
      <c r="G235" s="61">
        <f t="shared" si="143"/>
        <v>0</v>
      </c>
      <c r="H235" s="61">
        <f t="shared" si="143"/>
        <v>-2158</v>
      </c>
      <c r="I235" s="61">
        <f t="shared" si="143"/>
        <v>-2558.6490899999999</v>
      </c>
      <c r="J235" s="61">
        <f t="shared" si="143"/>
        <v>-20990</v>
      </c>
      <c r="K235" s="61">
        <f t="shared" si="143"/>
        <v>-9122.244450000002</v>
      </c>
      <c r="L235" s="61">
        <f t="shared" si="143"/>
        <v>-295</v>
      </c>
      <c r="M235" s="62"/>
      <c r="N235" s="61">
        <f t="shared" si="143"/>
        <v>0</v>
      </c>
      <c r="O235" s="61">
        <f t="shared" si="143"/>
        <v>140</v>
      </c>
      <c r="P235" s="61">
        <f t="shared" si="143"/>
        <v>0</v>
      </c>
      <c r="Q235" s="61">
        <f t="shared" si="143"/>
        <v>198.75</v>
      </c>
      <c r="R235" s="61">
        <f t="shared" si="143"/>
        <v>0</v>
      </c>
      <c r="S235" s="61">
        <f t="shared" si="143"/>
        <v>0</v>
      </c>
      <c r="T235" s="62"/>
      <c r="U235" s="61">
        <f t="shared" si="143"/>
        <v>0</v>
      </c>
      <c r="V235" s="61">
        <f t="shared" si="143"/>
        <v>0</v>
      </c>
      <c r="W235" s="61">
        <f t="shared" si="143"/>
        <v>0</v>
      </c>
      <c r="X235" s="61">
        <f t="shared" si="143"/>
        <v>255</v>
      </c>
      <c r="Y235" s="61">
        <f t="shared" si="143"/>
        <v>0</v>
      </c>
      <c r="Z235" s="61">
        <f t="shared" si="143"/>
        <v>0</v>
      </c>
      <c r="AA235" s="62"/>
      <c r="AB235" s="61">
        <f t="shared" si="143"/>
        <v>0</v>
      </c>
      <c r="AC235" s="61">
        <f t="shared" si="143"/>
        <v>0</v>
      </c>
      <c r="AD235" s="61">
        <f t="shared" si="143"/>
        <v>0</v>
      </c>
      <c r="AE235" s="61">
        <f t="shared" si="143"/>
        <v>0</v>
      </c>
      <c r="AF235" s="61">
        <f t="shared" si="143"/>
        <v>0</v>
      </c>
      <c r="AG235" s="61">
        <f t="shared" si="143"/>
        <v>0</v>
      </c>
    </row>
    <row r="236" spans="2:33" s="63" customFormat="1" hidden="1" outlineLevel="1" thickBot="1">
      <c r="B236" s="64">
        <v>13180</v>
      </c>
      <c r="C236" s="64" t="s">
        <v>53</v>
      </c>
      <c r="D236" s="65">
        <f t="shared" ref="D236:E236" si="144">SUM(D237:D241)</f>
        <v>0</v>
      </c>
      <c r="E236" s="65">
        <f t="shared" si="144"/>
        <v>-158</v>
      </c>
      <c r="F236" s="66"/>
      <c r="G236" s="65">
        <f>SUM(G237:G241)</f>
        <v>0</v>
      </c>
      <c r="H236" s="65">
        <f t="shared" ref="H236" si="145">SUM(H237:H241)</f>
        <v>-158</v>
      </c>
      <c r="I236" s="65">
        <f t="shared" ref="I236" si="146">SUM(I237:I241)</f>
        <v>0</v>
      </c>
      <c r="J236" s="65">
        <f t="shared" ref="J236:K236" si="147">SUM(J237:J241)</f>
        <v>0</v>
      </c>
      <c r="K236" s="65">
        <f t="shared" si="147"/>
        <v>0</v>
      </c>
      <c r="L236" s="65">
        <f t="shared" ref="L236" si="148">SUM(L237:L241)</f>
        <v>0</v>
      </c>
      <c r="M236" s="66"/>
      <c r="N236" s="65">
        <f t="shared" ref="N236:O236" si="149">SUM(N237:N241)</f>
        <v>0</v>
      </c>
      <c r="O236" s="65">
        <f t="shared" si="149"/>
        <v>0</v>
      </c>
      <c r="P236" s="65">
        <f t="shared" ref="P236" si="150">SUM(P237:P241)</f>
        <v>0</v>
      </c>
      <c r="Q236" s="65">
        <f t="shared" ref="Q236" si="151">SUM(Q237:Q241)</f>
        <v>0</v>
      </c>
      <c r="R236" s="65">
        <f t="shared" ref="R236:S236" si="152">SUM(R237:R241)</f>
        <v>0</v>
      </c>
      <c r="S236" s="65">
        <f t="shared" si="152"/>
        <v>0</v>
      </c>
      <c r="T236" s="66"/>
      <c r="U236" s="65">
        <f t="shared" ref="U236" si="153">SUM(U237:U241)</f>
        <v>0</v>
      </c>
      <c r="V236" s="65">
        <f t="shared" ref="V236:W236" si="154">SUM(V237:V241)</f>
        <v>0</v>
      </c>
      <c r="W236" s="65">
        <f t="shared" si="154"/>
        <v>0</v>
      </c>
      <c r="X236" s="65">
        <f t="shared" ref="X236" si="155">SUM(X237:X241)</f>
        <v>0</v>
      </c>
      <c r="Y236" s="65">
        <f t="shared" ref="Y236" si="156">SUM(Y237:Y241)</f>
        <v>0</v>
      </c>
      <c r="Z236" s="65">
        <f t="shared" ref="Z236" si="157">SUM(Z237:Z241)</f>
        <v>0</v>
      </c>
      <c r="AA236" s="66"/>
      <c r="AB236" s="65">
        <f t="shared" ref="AB236" si="158">SUM(AB237:AB241)</f>
        <v>0</v>
      </c>
      <c r="AC236" s="65">
        <f t="shared" ref="AC236" si="159">SUM(AC237:AC241)</f>
        <v>0</v>
      </c>
      <c r="AD236" s="65">
        <f t="shared" ref="AD236:AE236" si="160">SUM(AD237:AD241)</f>
        <v>0</v>
      </c>
      <c r="AE236" s="65">
        <f t="shared" si="160"/>
        <v>0</v>
      </c>
      <c r="AF236" s="65">
        <f t="shared" ref="AF236" si="161">SUM(AF237:AF241)</f>
        <v>0</v>
      </c>
      <c r="AG236" s="65">
        <f t="shared" ref="AG236" si="162">SUM(AG237:AG241)</f>
        <v>0</v>
      </c>
    </row>
    <row r="237" spans="2:33" hidden="1" outlineLevel="2" thickBot="1">
      <c r="B237" s="73">
        <v>13180001</v>
      </c>
      <c r="C237" s="73" t="s">
        <v>308</v>
      </c>
      <c r="D237" s="68">
        <f t="shared" ref="D237:E241" si="163">G237+I237+K237+N237+P237+R237+U237+W237+Y237+AB237+AD237+AF237</f>
        <v>0</v>
      </c>
      <c r="E237" s="68">
        <f t="shared" si="163"/>
        <v>-30</v>
      </c>
      <c r="F237" s="69"/>
      <c r="G237" s="69">
        <f t="array" ref="G237">SUM(IF((Tabela_padrão__GM_CONTAS_PAGAR_ABERTOS[COD_CONTA]='Resumo Realizar'!$B237)*(Tabela_padrão__GM_CONTAS_PAGAR_ABERTOS[DATA_VCTO]&gt;='Resumo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7" s="69">
        <f t="array" ref="H237">SUM(IF((Tabela_padrão__GM_CONTAS_PAGAR_ABERTOS[COD_CONTA]='Resumo Realizar'!$B237)*(Tabela_padrão__GM_CONTAS_PAGAR_ABERTOS[DATA_VCTO]&gt;='Resumo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-30</v>
      </c>
      <c r="I237" s="69">
        <f t="array" ref="I237">SUM(IF((Tabela_padrão__GM_CONTAS_PAGAR_ABERTOS[COD_CONTA]='Resumo Realizar'!$B237)*(Tabela_padrão__GM_CONTAS_PAGAR_ABERTOS[DATA_VCTO]&gt;='Resumo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7" s="69">
        <f t="array" ref="J237">SUM(IF((Tabela_padrão__GM_CONTAS_PAGAR_ABERTOS[COD_CONTA]='Resumo Realizar'!$B237)*(Tabela_padrão__GM_CONTAS_PAGAR_ABERTOS[DATA_VCTO]&gt;='Resumo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7" s="69">
        <f t="array" ref="K237">SUM(IF((Tabela_padrão__GM_CONTAS_PAGAR_ABERTOS[COD_CONTA]='Resumo Realizar'!$B237)*(Tabela_padrão__GM_CONTAS_PAGAR_ABERTOS[DATA_VCTO]&gt;='Resumo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7" s="69">
        <f t="array" ref="L237">SUM(IF((Tabela_padrão__GM_CONTAS_PAGAR_ABERTOS[COD_CONTA]='Resumo Realizar'!$B237)*(Tabela_padrão__GM_CONTAS_PAGAR_ABERTOS[DATA_VCTO]&gt;='Resumo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7" s="69"/>
      <c r="N237" s="69">
        <f t="array" ref="N237">SUM(IF((Tabela_padrão__GM_CONTAS_PAGAR_ABERTOS[COD_CONTA]='Resumo Realizar'!$B237)*(Tabela_padrão__GM_CONTAS_PAGAR_ABERTOS[DATA_VCTO]&gt;='Resumo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7" s="69">
        <f t="array" ref="O237">SUM(IF((Tabela_padrão__GM_CONTAS_PAGAR_ABERTOS[COD_CONTA]='Resumo Realizar'!$B237)*(Tabela_padrão__GM_CONTAS_PAGAR_ABERTOS[DATA_VCTO]&gt;='Resumo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7" s="69">
        <f t="array" ref="P237">SUM(IF((Tabela_padrão__GM_CONTAS_PAGAR_ABERTOS[COD_CONTA]='Resumo Realizar'!$B237)*(Tabela_padrão__GM_CONTAS_PAGAR_ABERTOS[DATA_VCTO]&gt;='Resumo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7" s="69">
        <f t="array" ref="Q237">SUM(IF((Tabela_padrão__GM_CONTAS_PAGAR_ABERTOS[COD_CONTA]='Resumo Realizar'!$B237)*(Tabela_padrão__GM_CONTAS_PAGAR_ABERTOS[DATA_VCTO]&gt;='Resumo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7" s="69">
        <f t="array" ref="R237">SUM(IF((Tabela_padrão__GM_CONTAS_PAGAR_ABERTOS[COD_CONTA]='Resumo Realizar'!$B237)*(Tabela_padrão__GM_CONTAS_PAGAR_ABERTOS[DATA_VCTO]&gt;='Resumo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7" s="69">
        <f t="array" ref="S237">SUM(IF((Tabela_padrão__GM_CONTAS_PAGAR_ABERTOS[COD_CONTA]='Resumo Realizar'!$B237)*(Tabela_padrão__GM_CONTAS_PAGAR_ABERTOS[DATA_VCTO]&gt;='Resumo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7" s="69"/>
      <c r="U237" s="69">
        <f t="array" ref="U237">SUM(IF((Tabela_padrão__GM_CONTAS_PAGAR_ABERTOS[COD_CONTA]='Resumo Realizar'!$B237)*(Tabela_padrão__GM_CONTAS_PAGAR_ABERTOS[DATA_VCTO]&gt;='Resumo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7" s="69">
        <f t="array" ref="V237">SUM(IF((Tabela_padrão__GM_CONTAS_PAGAR_ABERTOS[COD_CONTA]='Resumo Realizar'!$B237)*(Tabela_padrão__GM_CONTAS_PAGAR_ABERTOS[DATA_VCTO]&gt;='Resumo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7" s="69">
        <f t="array" ref="W237">SUM(IF((Tabela_padrão__GM_CONTAS_PAGAR_ABERTOS[COD_CONTA]='Resumo Realizar'!$B237)*(Tabela_padrão__GM_CONTAS_PAGAR_ABERTOS[DATA_VCTO]&gt;='Resumo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7" s="69">
        <f t="array" ref="X237">SUM(IF((Tabela_padrão__GM_CONTAS_PAGAR_ABERTOS[COD_CONTA]='Resumo Realizar'!$B237)*(Tabela_padrão__GM_CONTAS_PAGAR_ABERTOS[DATA_VCTO]&gt;='Resumo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7" s="69">
        <f t="array" ref="Y237">SUM(IF((Tabela_padrão__GM_CONTAS_PAGAR_ABERTOS[COD_CONTA]='Resumo Realizar'!$B237)*(Tabela_padrão__GM_CONTAS_PAGAR_ABERTOS[DATA_VCTO]&gt;='Resumo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7" s="69">
        <f t="array" ref="Z237">SUM(IF((Tabela_padrão__GM_CONTAS_PAGAR_ABERTOS[COD_CONTA]='Resumo Realizar'!$B237)*(Tabela_padrão__GM_CONTAS_PAGAR_ABERTOS[DATA_VCTO]&gt;='Resumo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7" s="69"/>
      <c r="AB237" s="69">
        <f t="array" ref="AB237">SUM(IF((Tabela_padrão__GM_CONTAS_PAGAR_ABERTOS[COD_CONTA]='Resumo Realizar'!$B237)*(Tabela_padrão__GM_CONTAS_PAGAR_ABERTOS[DATA_VCTO]&gt;='Resumo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7" s="69">
        <f t="array" ref="AC237">SUM(IF((Tabela_padrão__GM_CONTAS_PAGAR_ABERTOS[COD_CONTA]='Resumo Realizar'!$B237)*(Tabela_padrão__GM_CONTAS_PAGAR_ABERTOS[DATA_VCTO]&gt;='Resumo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7" s="69">
        <f t="array" ref="AD237">SUM(IF((Tabela_padrão__GM_CONTAS_PAGAR_ABERTOS[COD_CONTA]='Resumo Realizar'!$B237)*(Tabela_padrão__GM_CONTAS_PAGAR_ABERTOS[DATA_VCTO]&gt;='Resumo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7" s="69">
        <f t="array" ref="AE237">SUM(IF((Tabela_padrão__GM_CONTAS_PAGAR_ABERTOS[COD_CONTA]='Resumo Realizar'!$B237)*(Tabela_padrão__GM_CONTAS_PAGAR_ABERTOS[DATA_VCTO]&gt;='Resumo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7" s="69">
        <f t="array" ref="AF237">SUM(IF((Tabela_padrão__GM_CONTAS_PAGAR_ABERTOS[COD_CONTA]='Resumo Realizar'!$B237)*(Tabela_padrão__GM_CONTAS_PAGAR_ABERTOS[DATA_VCTO]&gt;='Resumo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7" s="69">
        <f t="array" ref="AG237">SUM(IF((Tabela_padrão__GM_CONTAS_PAGAR_ABERTOS[COD_CONTA]='Resumo Realizar'!$B237)*(Tabela_padrão__GM_CONTAS_PAGAR_ABERTOS[DATA_VCTO]&gt;='Resumo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8" spans="2:33" hidden="1" outlineLevel="2" thickBot="1">
      <c r="B238" s="73">
        <v>13180002</v>
      </c>
      <c r="C238" s="73" t="s">
        <v>309</v>
      </c>
      <c r="D238" s="68">
        <f t="shared" si="163"/>
        <v>0</v>
      </c>
      <c r="E238" s="68">
        <f t="shared" si="163"/>
        <v>-34</v>
      </c>
      <c r="F238" s="69"/>
      <c r="G238" s="69">
        <f t="array" ref="G238">SUM(IF((Tabela_padrão__GM_CONTAS_PAGAR_ABERTOS[COD_CONTA]='Resumo Realizar'!$B238)*(Tabela_padrão__GM_CONTAS_PAGAR_ABERTOS[DATA_VCTO]&gt;='Resumo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8" s="69">
        <f t="array" ref="H238">SUM(IF((Tabela_padrão__GM_CONTAS_PAGAR_ABERTOS[COD_CONTA]='Resumo Realizar'!$B238)*(Tabela_padrão__GM_CONTAS_PAGAR_ABERTOS[DATA_VCTO]&gt;='Resumo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-34</v>
      </c>
      <c r="I238" s="69">
        <f t="array" ref="I238">SUM(IF((Tabela_padrão__GM_CONTAS_PAGAR_ABERTOS[COD_CONTA]='Resumo Realizar'!$B238)*(Tabela_padrão__GM_CONTAS_PAGAR_ABERTOS[DATA_VCTO]&gt;='Resumo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8" s="69">
        <f t="array" ref="J238">SUM(IF((Tabela_padrão__GM_CONTAS_PAGAR_ABERTOS[COD_CONTA]='Resumo Realizar'!$B238)*(Tabela_padrão__GM_CONTAS_PAGAR_ABERTOS[DATA_VCTO]&gt;='Resumo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8" s="69">
        <f t="array" ref="K238">SUM(IF((Tabela_padrão__GM_CONTAS_PAGAR_ABERTOS[COD_CONTA]='Resumo Realizar'!$B238)*(Tabela_padrão__GM_CONTAS_PAGAR_ABERTOS[DATA_VCTO]&gt;='Resumo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8" s="69">
        <f t="array" ref="L238">SUM(IF((Tabela_padrão__GM_CONTAS_PAGAR_ABERTOS[COD_CONTA]='Resumo Realizar'!$B238)*(Tabela_padrão__GM_CONTAS_PAGAR_ABERTOS[DATA_VCTO]&gt;='Resumo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8" s="69"/>
      <c r="N238" s="69">
        <f t="array" ref="N238">SUM(IF((Tabela_padrão__GM_CONTAS_PAGAR_ABERTOS[COD_CONTA]='Resumo Realizar'!$B238)*(Tabela_padrão__GM_CONTAS_PAGAR_ABERTOS[DATA_VCTO]&gt;='Resumo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8" s="69">
        <f t="array" ref="O238">SUM(IF((Tabela_padrão__GM_CONTAS_PAGAR_ABERTOS[COD_CONTA]='Resumo Realizar'!$B238)*(Tabela_padrão__GM_CONTAS_PAGAR_ABERTOS[DATA_VCTO]&gt;='Resumo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8" s="69">
        <f t="array" ref="P238">SUM(IF((Tabela_padrão__GM_CONTAS_PAGAR_ABERTOS[COD_CONTA]='Resumo Realizar'!$B238)*(Tabela_padrão__GM_CONTAS_PAGAR_ABERTOS[DATA_VCTO]&gt;='Resumo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8" s="69">
        <f t="array" ref="Q238">SUM(IF((Tabela_padrão__GM_CONTAS_PAGAR_ABERTOS[COD_CONTA]='Resumo Realizar'!$B238)*(Tabela_padrão__GM_CONTAS_PAGAR_ABERTOS[DATA_VCTO]&gt;='Resumo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8" s="69">
        <f t="array" ref="R238">SUM(IF((Tabela_padrão__GM_CONTAS_PAGAR_ABERTOS[COD_CONTA]='Resumo Realizar'!$B238)*(Tabela_padrão__GM_CONTAS_PAGAR_ABERTOS[DATA_VCTO]&gt;='Resumo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8" s="69">
        <f t="array" ref="S238">SUM(IF((Tabela_padrão__GM_CONTAS_PAGAR_ABERTOS[COD_CONTA]='Resumo Realizar'!$B238)*(Tabela_padrão__GM_CONTAS_PAGAR_ABERTOS[DATA_VCTO]&gt;='Resumo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8" s="69"/>
      <c r="U238" s="69">
        <f t="array" ref="U238">SUM(IF((Tabela_padrão__GM_CONTAS_PAGAR_ABERTOS[COD_CONTA]='Resumo Realizar'!$B238)*(Tabela_padrão__GM_CONTAS_PAGAR_ABERTOS[DATA_VCTO]&gt;='Resumo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8" s="69">
        <f t="array" ref="V238">SUM(IF((Tabela_padrão__GM_CONTAS_PAGAR_ABERTOS[COD_CONTA]='Resumo Realizar'!$B238)*(Tabela_padrão__GM_CONTAS_PAGAR_ABERTOS[DATA_VCTO]&gt;='Resumo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8" s="69">
        <f t="array" ref="W238">SUM(IF((Tabela_padrão__GM_CONTAS_PAGAR_ABERTOS[COD_CONTA]='Resumo Realizar'!$B238)*(Tabela_padrão__GM_CONTAS_PAGAR_ABERTOS[DATA_VCTO]&gt;='Resumo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8" s="69">
        <f t="array" ref="X238">SUM(IF((Tabela_padrão__GM_CONTAS_PAGAR_ABERTOS[COD_CONTA]='Resumo Realizar'!$B238)*(Tabela_padrão__GM_CONTAS_PAGAR_ABERTOS[DATA_VCTO]&gt;='Resumo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8" s="69">
        <f t="array" ref="Y238">SUM(IF((Tabela_padrão__GM_CONTAS_PAGAR_ABERTOS[COD_CONTA]='Resumo Realizar'!$B238)*(Tabela_padrão__GM_CONTAS_PAGAR_ABERTOS[DATA_VCTO]&gt;='Resumo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8" s="69">
        <f t="array" ref="Z238">SUM(IF((Tabela_padrão__GM_CONTAS_PAGAR_ABERTOS[COD_CONTA]='Resumo Realizar'!$B238)*(Tabela_padrão__GM_CONTAS_PAGAR_ABERTOS[DATA_VCTO]&gt;='Resumo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8" s="69"/>
      <c r="AB238" s="69">
        <f t="array" ref="AB238">SUM(IF((Tabela_padrão__GM_CONTAS_PAGAR_ABERTOS[COD_CONTA]='Resumo Realizar'!$B238)*(Tabela_padrão__GM_CONTAS_PAGAR_ABERTOS[DATA_VCTO]&gt;='Resumo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8" s="69">
        <f t="array" ref="AC238">SUM(IF((Tabela_padrão__GM_CONTAS_PAGAR_ABERTOS[COD_CONTA]='Resumo Realizar'!$B238)*(Tabela_padrão__GM_CONTAS_PAGAR_ABERTOS[DATA_VCTO]&gt;='Resumo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8" s="69">
        <f t="array" ref="AD238">SUM(IF((Tabela_padrão__GM_CONTAS_PAGAR_ABERTOS[COD_CONTA]='Resumo Realizar'!$B238)*(Tabela_padrão__GM_CONTAS_PAGAR_ABERTOS[DATA_VCTO]&gt;='Resumo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8" s="69">
        <f t="array" ref="AE238">SUM(IF((Tabela_padrão__GM_CONTAS_PAGAR_ABERTOS[COD_CONTA]='Resumo Realizar'!$B238)*(Tabela_padrão__GM_CONTAS_PAGAR_ABERTOS[DATA_VCTO]&gt;='Resumo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8" s="69">
        <f t="array" ref="AF238">SUM(IF((Tabela_padrão__GM_CONTAS_PAGAR_ABERTOS[COD_CONTA]='Resumo Realizar'!$B238)*(Tabela_padrão__GM_CONTAS_PAGAR_ABERTOS[DATA_VCTO]&gt;='Resumo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8" s="69">
        <f t="array" ref="AG238">SUM(IF((Tabela_padrão__GM_CONTAS_PAGAR_ABERTOS[COD_CONTA]='Resumo Realizar'!$B238)*(Tabela_padrão__GM_CONTAS_PAGAR_ABERTOS[DATA_VCTO]&gt;='Resumo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39" spans="2:33" hidden="1" outlineLevel="2" thickBot="1">
      <c r="B239" s="73">
        <v>13180003</v>
      </c>
      <c r="C239" s="73" t="s">
        <v>310</v>
      </c>
      <c r="D239" s="68">
        <f t="shared" si="163"/>
        <v>0</v>
      </c>
      <c r="E239" s="68">
        <f t="shared" si="163"/>
        <v>-34</v>
      </c>
      <c r="F239" s="69"/>
      <c r="G239" s="69">
        <f t="array" ref="G239">SUM(IF((Tabela_padrão__GM_CONTAS_PAGAR_ABERTOS[COD_CONTA]='Resumo Realizar'!$B239)*(Tabela_padrão__GM_CONTAS_PAGAR_ABERTOS[DATA_VCTO]&gt;='Resumo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39" s="69">
        <f t="array" ref="H239">SUM(IF((Tabela_padrão__GM_CONTAS_PAGAR_ABERTOS[COD_CONTA]='Resumo Realizar'!$B239)*(Tabela_padrão__GM_CONTAS_PAGAR_ABERTOS[DATA_VCTO]&gt;='Resumo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-34</v>
      </c>
      <c r="I239" s="69">
        <f t="array" ref="I239">SUM(IF((Tabela_padrão__GM_CONTAS_PAGAR_ABERTOS[COD_CONTA]='Resumo Realizar'!$B239)*(Tabela_padrão__GM_CONTAS_PAGAR_ABERTOS[DATA_VCTO]&gt;='Resumo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39" s="69">
        <f t="array" ref="J239">SUM(IF((Tabela_padrão__GM_CONTAS_PAGAR_ABERTOS[COD_CONTA]='Resumo Realizar'!$B239)*(Tabela_padrão__GM_CONTAS_PAGAR_ABERTOS[DATA_VCTO]&gt;='Resumo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39" s="69">
        <f t="array" ref="K239">SUM(IF((Tabela_padrão__GM_CONTAS_PAGAR_ABERTOS[COD_CONTA]='Resumo Realizar'!$B239)*(Tabela_padrão__GM_CONTAS_PAGAR_ABERTOS[DATA_VCTO]&gt;='Resumo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39" s="69">
        <f t="array" ref="L239">SUM(IF((Tabela_padrão__GM_CONTAS_PAGAR_ABERTOS[COD_CONTA]='Resumo Realizar'!$B239)*(Tabela_padrão__GM_CONTAS_PAGAR_ABERTOS[DATA_VCTO]&gt;='Resumo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39" s="69"/>
      <c r="N239" s="69">
        <f t="array" ref="N239">SUM(IF((Tabela_padrão__GM_CONTAS_PAGAR_ABERTOS[COD_CONTA]='Resumo Realizar'!$B239)*(Tabela_padrão__GM_CONTAS_PAGAR_ABERTOS[DATA_VCTO]&gt;='Resumo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39" s="69">
        <f t="array" ref="O239">SUM(IF((Tabela_padrão__GM_CONTAS_PAGAR_ABERTOS[COD_CONTA]='Resumo Realizar'!$B239)*(Tabela_padrão__GM_CONTAS_PAGAR_ABERTOS[DATA_VCTO]&gt;='Resumo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39" s="69">
        <f t="array" ref="P239">SUM(IF((Tabela_padrão__GM_CONTAS_PAGAR_ABERTOS[COD_CONTA]='Resumo Realizar'!$B239)*(Tabela_padrão__GM_CONTAS_PAGAR_ABERTOS[DATA_VCTO]&gt;='Resumo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39" s="69">
        <f t="array" ref="Q239">SUM(IF((Tabela_padrão__GM_CONTAS_PAGAR_ABERTOS[COD_CONTA]='Resumo Realizar'!$B239)*(Tabela_padrão__GM_CONTAS_PAGAR_ABERTOS[DATA_VCTO]&gt;='Resumo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39" s="69">
        <f t="array" ref="R239">SUM(IF((Tabela_padrão__GM_CONTAS_PAGAR_ABERTOS[COD_CONTA]='Resumo Realizar'!$B239)*(Tabela_padrão__GM_CONTAS_PAGAR_ABERTOS[DATA_VCTO]&gt;='Resumo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39" s="69">
        <f t="array" ref="S239">SUM(IF((Tabela_padrão__GM_CONTAS_PAGAR_ABERTOS[COD_CONTA]='Resumo Realizar'!$B239)*(Tabela_padrão__GM_CONTAS_PAGAR_ABERTOS[DATA_VCTO]&gt;='Resumo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39" s="69"/>
      <c r="U239" s="69">
        <f t="array" ref="U239">SUM(IF((Tabela_padrão__GM_CONTAS_PAGAR_ABERTOS[COD_CONTA]='Resumo Realizar'!$B239)*(Tabela_padrão__GM_CONTAS_PAGAR_ABERTOS[DATA_VCTO]&gt;='Resumo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39" s="69">
        <f t="array" ref="V239">SUM(IF((Tabela_padrão__GM_CONTAS_PAGAR_ABERTOS[COD_CONTA]='Resumo Realizar'!$B239)*(Tabela_padrão__GM_CONTAS_PAGAR_ABERTOS[DATA_VCTO]&gt;='Resumo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39" s="69">
        <f t="array" ref="W239">SUM(IF((Tabela_padrão__GM_CONTAS_PAGAR_ABERTOS[COD_CONTA]='Resumo Realizar'!$B239)*(Tabela_padrão__GM_CONTAS_PAGAR_ABERTOS[DATA_VCTO]&gt;='Resumo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39" s="69">
        <f t="array" ref="X239">SUM(IF((Tabela_padrão__GM_CONTAS_PAGAR_ABERTOS[COD_CONTA]='Resumo Realizar'!$B239)*(Tabela_padrão__GM_CONTAS_PAGAR_ABERTOS[DATA_VCTO]&gt;='Resumo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39" s="69">
        <f t="array" ref="Y239">SUM(IF((Tabela_padrão__GM_CONTAS_PAGAR_ABERTOS[COD_CONTA]='Resumo Realizar'!$B239)*(Tabela_padrão__GM_CONTAS_PAGAR_ABERTOS[DATA_VCTO]&gt;='Resumo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39" s="69">
        <f t="array" ref="Z239">SUM(IF((Tabela_padrão__GM_CONTAS_PAGAR_ABERTOS[COD_CONTA]='Resumo Realizar'!$B239)*(Tabela_padrão__GM_CONTAS_PAGAR_ABERTOS[DATA_VCTO]&gt;='Resumo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39" s="69"/>
      <c r="AB239" s="69">
        <f t="array" ref="AB239">SUM(IF((Tabela_padrão__GM_CONTAS_PAGAR_ABERTOS[COD_CONTA]='Resumo Realizar'!$B239)*(Tabela_padrão__GM_CONTAS_PAGAR_ABERTOS[DATA_VCTO]&gt;='Resumo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39" s="69">
        <f t="array" ref="AC239">SUM(IF((Tabela_padrão__GM_CONTAS_PAGAR_ABERTOS[COD_CONTA]='Resumo Realizar'!$B239)*(Tabela_padrão__GM_CONTAS_PAGAR_ABERTOS[DATA_VCTO]&gt;='Resumo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39" s="69">
        <f t="array" ref="AD239">SUM(IF((Tabela_padrão__GM_CONTAS_PAGAR_ABERTOS[COD_CONTA]='Resumo Realizar'!$B239)*(Tabela_padrão__GM_CONTAS_PAGAR_ABERTOS[DATA_VCTO]&gt;='Resumo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39" s="69">
        <f t="array" ref="AE239">SUM(IF((Tabela_padrão__GM_CONTAS_PAGAR_ABERTOS[COD_CONTA]='Resumo Realizar'!$B239)*(Tabela_padrão__GM_CONTAS_PAGAR_ABERTOS[DATA_VCTO]&gt;='Resumo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39" s="69">
        <f t="array" ref="AF239">SUM(IF((Tabela_padrão__GM_CONTAS_PAGAR_ABERTOS[COD_CONTA]='Resumo Realizar'!$B239)*(Tabela_padrão__GM_CONTAS_PAGAR_ABERTOS[DATA_VCTO]&gt;='Resumo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39" s="69">
        <f t="array" ref="AG239">SUM(IF((Tabela_padrão__GM_CONTAS_PAGAR_ABERTOS[COD_CONTA]='Resumo Realizar'!$B239)*(Tabela_padrão__GM_CONTAS_PAGAR_ABERTOS[DATA_VCTO]&gt;='Resumo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40" spans="2:33" hidden="1" outlineLevel="2" thickBot="1">
      <c r="B240" s="73">
        <v>13180004</v>
      </c>
      <c r="C240" s="73" t="s">
        <v>311</v>
      </c>
      <c r="D240" s="68">
        <f t="shared" si="163"/>
        <v>0</v>
      </c>
      <c r="E240" s="68">
        <f t="shared" si="163"/>
        <v>-30</v>
      </c>
      <c r="F240" s="69"/>
      <c r="G240" s="69">
        <f t="array" ref="G240">SUM(IF((Tabela_padrão__GM_CONTAS_PAGAR_ABERTOS[COD_CONTA]='Resumo Realizar'!$B240)*(Tabela_padrão__GM_CONTAS_PAGAR_ABERTOS[DATA_VCTO]&gt;='Resumo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0" s="69">
        <f t="array" ref="H240">SUM(IF((Tabela_padrão__GM_CONTAS_PAGAR_ABERTOS[COD_CONTA]='Resumo Realizar'!$B240)*(Tabela_padrão__GM_CONTAS_PAGAR_ABERTOS[DATA_VCTO]&gt;='Resumo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-30</v>
      </c>
      <c r="I240" s="69">
        <f t="array" ref="I240">SUM(IF((Tabela_padrão__GM_CONTAS_PAGAR_ABERTOS[COD_CONTA]='Resumo Realizar'!$B240)*(Tabela_padrão__GM_CONTAS_PAGAR_ABERTOS[DATA_VCTO]&gt;='Resumo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0" s="69">
        <f t="array" ref="J240">SUM(IF((Tabela_padrão__GM_CONTAS_PAGAR_ABERTOS[COD_CONTA]='Resumo Realizar'!$B240)*(Tabela_padrão__GM_CONTAS_PAGAR_ABERTOS[DATA_VCTO]&gt;='Resumo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0" s="69">
        <f t="array" ref="K240">SUM(IF((Tabela_padrão__GM_CONTAS_PAGAR_ABERTOS[COD_CONTA]='Resumo Realizar'!$B240)*(Tabela_padrão__GM_CONTAS_PAGAR_ABERTOS[DATA_VCTO]&gt;='Resumo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0" s="69">
        <f t="array" ref="L240">SUM(IF((Tabela_padrão__GM_CONTAS_PAGAR_ABERTOS[COD_CONTA]='Resumo Realizar'!$B240)*(Tabela_padrão__GM_CONTAS_PAGAR_ABERTOS[DATA_VCTO]&gt;='Resumo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0" s="69"/>
      <c r="N240" s="69">
        <f t="array" ref="N240">SUM(IF((Tabela_padrão__GM_CONTAS_PAGAR_ABERTOS[COD_CONTA]='Resumo Realizar'!$B240)*(Tabela_padrão__GM_CONTAS_PAGAR_ABERTOS[DATA_VCTO]&gt;='Resumo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0" s="69">
        <f t="array" ref="O240">SUM(IF((Tabela_padrão__GM_CONTAS_PAGAR_ABERTOS[COD_CONTA]='Resumo Realizar'!$B240)*(Tabela_padrão__GM_CONTAS_PAGAR_ABERTOS[DATA_VCTO]&gt;='Resumo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0" s="69">
        <f t="array" ref="P240">SUM(IF((Tabela_padrão__GM_CONTAS_PAGAR_ABERTOS[COD_CONTA]='Resumo Realizar'!$B240)*(Tabela_padrão__GM_CONTAS_PAGAR_ABERTOS[DATA_VCTO]&gt;='Resumo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0" s="69">
        <f t="array" ref="Q240">SUM(IF((Tabela_padrão__GM_CONTAS_PAGAR_ABERTOS[COD_CONTA]='Resumo Realizar'!$B240)*(Tabela_padrão__GM_CONTAS_PAGAR_ABERTOS[DATA_VCTO]&gt;='Resumo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0" s="69">
        <f t="array" ref="R240">SUM(IF((Tabela_padrão__GM_CONTAS_PAGAR_ABERTOS[COD_CONTA]='Resumo Realizar'!$B240)*(Tabela_padrão__GM_CONTAS_PAGAR_ABERTOS[DATA_VCTO]&gt;='Resumo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0" s="69">
        <f t="array" ref="S240">SUM(IF((Tabela_padrão__GM_CONTAS_PAGAR_ABERTOS[COD_CONTA]='Resumo Realizar'!$B240)*(Tabela_padrão__GM_CONTAS_PAGAR_ABERTOS[DATA_VCTO]&gt;='Resumo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0" s="69"/>
      <c r="U240" s="69">
        <f t="array" ref="U240">SUM(IF((Tabela_padrão__GM_CONTAS_PAGAR_ABERTOS[COD_CONTA]='Resumo Realizar'!$B240)*(Tabela_padrão__GM_CONTAS_PAGAR_ABERTOS[DATA_VCTO]&gt;='Resumo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0" s="69">
        <f t="array" ref="V240">SUM(IF((Tabela_padrão__GM_CONTAS_PAGAR_ABERTOS[COD_CONTA]='Resumo Realizar'!$B240)*(Tabela_padrão__GM_CONTAS_PAGAR_ABERTOS[DATA_VCTO]&gt;='Resumo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40" s="69">
        <f t="array" ref="W240">SUM(IF((Tabela_padrão__GM_CONTAS_PAGAR_ABERTOS[COD_CONTA]='Resumo Realizar'!$B240)*(Tabela_padrão__GM_CONTAS_PAGAR_ABERTOS[DATA_VCTO]&gt;='Resumo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0" s="69">
        <f t="array" ref="X240">SUM(IF((Tabela_padrão__GM_CONTAS_PAGAR_ABERTOS[COD_CONTA]='Resumo Realizar'!$B240)*(Tabela_padrão__GM_CONTAS_PAGAR_ABERTOS[DATA_VCTO]&gt;='Resumo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40" s="69">
        <f t="array" ref="Y240">SUM(IF((Tabela_padrão__GM_CONTAS_PAGAR_ABERTOS[COD_CONTA]='Resumo Realizar'!$B240)*(Tabela_padrão__GM_CONTAS_PAGAR_ABERTOS[DATA_VCTO]&gt;='Resumo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0" s="69">
        <f t="array" ref="Z240">SUM(IF((Tabela_padrão__GM_CONTAS_PAGAR_ABERTOS[COD_CONTA]='Resumo Realizar'!$B240)*(Tabela_padrão__GM_CONTAS_PAGAR_ABERTOS[DATA_VCTO]&gt;='Resumo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40" s="69"/>
      <c r="AB240" s="69">
        <f t="array" ref="AB240">SUM(IF((Tabela_padrão__GM_CONTAS_PAGAR_ABERTOS[COD_CONTA]='Resumo Realizar'!$B240)*(Tabela_padrão__GM_CONTAS_PAGAR_ABERTOS[DATA_VCTO]&gt;='Resumo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0" s="69">
        <f t="array" ref="AC240">SUM(IF((Tabela_padrão__GM_CONTAS_PAGAR_ABERTOS[COD_CONTA]='Resumo Realizar'!$B240)*(Tabela_padrão__GM_CONTAS_PAGAR_ABERTOS[DATA_VCTO]&gt;='Resumo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40" s="69">
        <f t="array" ref="AD240">SUM(IF((Tabela_padrão__GM_CONTAS_PAGAR_ABERTOS[COD_CONTA]='Resumo Realizar'!$B240)*(Tabela_padrão__GM_CONTAS_PAGAR_ABERTOS[DATA_VCTO]&gt;='Resumo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0" s="69">
        <f t="array" ref="AE240">SUM(IF((Tabela_padrão__GM_CONTAS_PAGAR_ABERTOS[COD_CONTA]='Resumo Realizar'!$B240)*(Tabela_padrão__GM_CONTAS_PAGAR_ABERTOS[DATA_VCTO]&gt;='Resumo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40" s="69">
        <f t="array" ref="AF240">SUM(IF((Tabela_padrão__GM_CONTAS_PAGAR_ABERTOS[COD_CONTA]='Resumo Realizar'!$B240)*(Tabela_padrão__GM_CONTAS_PAGAR_ABERTOS[DATA_VCTO]&gt;='Resumo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0" s="69">
        <f t="array" ref="AG240">SUM(IF((Tabela_padrão__GM_CONTAS_PAGAR_ABERTOS[COD_CONTA]='Resumo Realizar'!$B240)*(Tabela_padrão__GM_CONTAS_PAGAR_ABERTOS[DATA_VCTO]&gt;='Resumo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41" spans="2:33" hidden="1" outlineLevel="2" thickBot="1">
      <c r="B241" s="73">
        <v>13180005</v>
      </c>
      <c r="C241" s="73" t="s">
        <v>312</v>
      </c>
      <c r="D241" s="68">
        <f t="shared" si="163"/>
        <v>0</v>
      </c>
      <c r="E241" s="68">
        <f t="shared" si="163"/>
        <v>-30</v>
      </c>
      <c r="F241" s="69"/>
      <c r="G241" s="69">
        <f t="array" ref="G241">SUM(IF((Tabela_padrão__GM_CONTAS_PAGAR_ABERTOS[COD_CONTA]='Resumo Realizar'!$B241)*(Tabela_padrão__GM_CONTAS_PAGAR_ABERTOS[DATA_VCTO]&gt;='Resumo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41" s="69">
        <f t="array" ref="H241">SUM(IF((Tabela_padrão__GM_CONTAS_PAGAR_ABERTOS[COD_CONTA]='Resumo Realizar'!$B241)*(Tabela_padrão__GM_CONTAS_PAGAR_ABERTOS[DATA_VCTO]&gt;='Resumo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-30</v>
      </c>
      <c r="I241" s="69">
        <f t="array" ref="I241">SUM(IF((Tabela_padrão__GM_CONTAS_PAGAR_ABERTOS[COD_CONTA]='Resumo Realizar'!$B241)*(Tabela_padrão__GM_CONTAS_PAGAR_ABERTOS[DATA_VCTO]&gt;='Resumo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41" s="69">
        <f t="array" ref="J241">SUM(IF((Tabela_padrão__GM_CONTAS_PAGAR_ABERTOS[COD_CONTA]='Resumo Realizar'!$B241)*(Tabela_padrão__GM_CONTAS_PAGAR_ABERTOS[DATA_VCTO]&gt;='Resumo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41" s="69">
        <f t="array" ref="K241">SUM(IF((Tabela_padrão__GM_CONTAS_PAGAR_ABERTOS[COD_CONTA]='Resumo Realizar'!$B241)*(Tabela_padrão__GM_CONTAS_PAGAR_ABERTOS[DATA_VCTO]&gt;='Resumo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41" s="69">
        <f t="array" ref="L241">SUM(IF((Tabela_padrão__GM_CONTAS_PAGAR_ABERTOS[COD_CONTA]='Resumo Realizar'!$B241)*(Tabela_padrão__GM_CONTAS_PAGAR_ABERTOS[DATA_VCTO]&gt;='Resumo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41" s="69"/>
      <c r="N241" s="69">
        <f t="array" ref="N241">SUM(IF((Tabela_padrão__GM_CONTAS_PAGAR_ABERTOS[COD_CONTA]='Resumo Realizar'!$B241)*(Tabela_padrão__GM_CONTAS_PAGAR_ABERTOS[DATA_VCTO]&gt;='Resumo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41" s="69">
        <f t="array" ref="O241">SUM(IF((Tabela_padrão__GM_CONTAS_PAGAR_ABERTOS[COD_CONTA]='Resumo Realizar'!$B241)*(Tabela_padrão__GM_CONTAS_PAGAR_ABERTOS[DATA_VCTO]&gt;='Resumo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41" s="69">
        <f t="array" ref="P241">SUM(IF((Tabela_padrão__GM_CONTAS_PAGAR_ABERTOS[COD_CONTA]='Resumo Realizar'!$B241)*(Tabela_padrão__GM_CONTAS_PAGAR_ABERTOS[DATA_VCTO]&gt;='Resumo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41" s="69">
        <f t="array" ref="Q241">SUM(IF((Tabela_padrão__GM_CONTAS_PAGAR_ABERTOS[COD_CONTA]='Resumo Realizar'!$B241)*(Tabela_padrão__GM_CONTAS_PAGAR_ABERTOS[DATA_VCTO]&gt;='Resumo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41" s="69">
        <f t="array" ref="R241">SUM(IF((Tabela_padrão__GM_CONTAS_PAGAR_ABERTOS[COD_CONTA]='Resumo Realizar'!$B241)*(Tabela_padrão__GM_CONTAS_PAGAR_ABERTOS[DATA_VCTO]&gt;='Resumo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41" s="69">
        <f t="array" ref="S241">SUM(IF((Tabela_padrão__GM_CONTAS_PAGAR_ABERTOS[COD_CONTA]='Resumo Realizar'!$B241)*(Tabela_padrão__GM_CONTAS_PAGAR_ABERTOS[DATA_VCTO]&gt;='Resumo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41" s="69"/>
      <c r="U241" s="69">
        <f t="array" ref="U241">SUM(IF((Tabela_padrão__GM_CONTAS_PAGAR_ABERTOS[COD_CONTA]='Resumo Realizar'!$B241)*(Tabela_padrão__GM_CONTAS_PAGAR_ABERTOS[DATA_VCTO]&gt;='Resumo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41" s="69">
        <f t="array" ref="V241">SUM(IF((Tabela_padrão__GM_CONTAS_PAGAR_ABERTOS[COD_CONTA]='Resumo Realizar'!$B241)*(Tabela_padrão__GM_CONTAS_PAGAR_ABERTOS[DATA_VCTO]&gt;='Resumo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41" s="69">
        <f t="array" ref="W241">SUM(IF((Tabela_padrão__GM_CONTAS_PAGAR_ABERTOS[COD_CONTA]='Resumo Realizar'!$B241)*(Tabela_padrão__GM_CONTAS_PAGAR_ABERTOS[DATA_VCTO]&gt;='Resumo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41" s="69">
        <f t="array" ref="X241">SUM(IF((Tabela_padrão__GM_CONTAS_PAGAR_ABERTOS[COD_CONTA]='Resumo Realizar'!$B241)*(Tabela_padrão__GM_CONTAS_PAGAR_ABERTOS[DATA_VCTO]&gt;='Resumo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41" s="69">
        <f t="array" ref="Y241">SUM(IF((Tabela_padrão__GM_CONTAS_PAGAR_ABERTOS[COD_CONTA]='Resumo Realizar'!$B241)*(Tabela_padrão__GM_CONTAS_PAGAR_ABERTOS[DATA_VCTO]&gt;='Resumo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41" s="69">
        <f t="array" ref="Z241">SUM(IF((Tabela_padrão__GM_CONTAS_PAGAR_ABERTOS[COD_CONTA]='Resumo Realizar'!$B241)*(Tabela_padrão__GM_CONTAS_PAGAR_ABERTOS[DATA_VCTO]&gt;='Resumo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41" s="69"/>
      <c r="AB241" s="69">
        <f t="array" ref="AB241">SUM(IF((Tabela_padrão__GM_CONTAS_PAGAR_ABERTOS[COD_CONTA]='Resumo Realizar'!$B241)*(Tabela_padrão__GM_CONTAS_PAGAR_ABERTOS[DATA_VCTO]&gt;='Resumo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41" s="69">
        <f t="array" ref="AC241">SUM(IF((Tabela_padrão__GM_CONTAS_PAGAR_ABERTOS[COD_CONTA]='Resumo Realizar'!$B241)*(Tabela_padrão__GM_CONTAS_PAGAR_ABERTOS[DATA_VCTO]&gt;='Resumo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41" s="69">
        <f t="array" ref="AD241">SUM(IF((Tabela_padrão__GM_CONTAS_PAGAR_ABERTOS[COD_CONTA]='Resumo Realizar'!$B241)*(Tabela_padrão__GM_CONTAS_PAGAR_ABERTOS[DATA_VCTO]&gt;='Resumo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41" s="69">
        <f t="array" ref="AE241">SUM(IF((Tabela_padrão__GM_CONTAS_PAGAR_ABERTOS[COD_CONTA]='Resumo Realizar'!$B241)*(Tabela_padrão__GM_CONTAS_PAGAR_ABERTOS[DATA_VCTO]&gt;='Resumo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41" s="69">
        <f t="array" ref="AF241">SUM(IF((Tabela_padrão__GM_CONTAS_PAGAR_ABERTOS[COD_CONTA]='Resumo Realizar'!$B241)*(Tabela_padrão__GM_CONTAS_PAGAR_ABERTOS[DATA_VCTO]&gt;='Resumo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41" s="69">
        <f t="array" ref="AG241">SUM(IF((Tabela_padrão__GM_CONTAS_PAGAR_ABERTOS[COD_CONTA]='Resumo Realizar'!$B241)*(Tabela_padrão__GM_CONTAS_PAGAR_ABERTOS[DATA_VCTO]&gt;='Resumo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42" spans="2:33" s="63" customFormat="1" hidden="1" outlineLevel="1" collapsed="1" thickBot="1">
      <c r="B242" s="64">
        <v>11107</v>
      </c>
      <c r="C242" s="64" t="s">
        <v>54</v>
      </c>
      <c r="D242" s="65">
        <f t="shared" ref="D242:E242" si="164">SUM(D243:D248)</f>
        <v>0</v>
      </c>
      <c r="E242" s="65">
        <f t="shared" si="164"/>
        <v>593.75</v>
      </c>
      <c r="F242" s="66"/>
      <c r="G242" s="65">
        <f>SUM(G243:G248)</f>
        <v>0</v>
      </c>
      <c r="H242" s="65">
        <f t="shared" ref="H242" si="165">SUM(H243:H248)</f>
        <v>0</v>
      </c>
      <c r="I242" s="65">
        <f t="shared" ref="I242" si="166">SUM(I243:I248)</f>
        <v>0</v>
      </c>
      <c r="J242" s="65">
        <f t="shared" ref="J242:K242" si="167">SUM(J243:J248)</f>
        <v>0</v>
      </c>
      <c r="K242" s="65">
        <f t="shared" si="167"/>
        <v>0</v>
      </c>
      <c r="L242" s="65">
        <f t="shared" ref="L242" si="168">SUM(L243:L248)</f>
        <v>0</v>
      </c>
      <c r="M242" s="66"/>
      <c r="N242" s="65">
        <f t="shared" ref="N242:O242" si="169">SUM(N243:N248)</f>
        <v>0</v>
      </c>
      <c r="O242" s="65">
        <f t="shared" si="169"/>
        <v>140</v>
      </c>
      <c r="P242" s="65">
        <f t="shared" ref="P242" si="170">SUM(P243:P248)</f>
        <v>0</v>
      </c>
      <c r="Q242" s="65">
        <f t="shared" ref="Q242" si="171">SUM(Q243:Q248)</f>
        <v>198.75</v>
      </c>
      <c r="R242" s="65">
        <f t="shared" ref="R242:S242" si="172">SUM(R243:R248)</f>
        <v>0</v>
      </c>
      <c r="S242" s="65">
        <f t="shared" si="172"/>
        <v>0</v>
      </c>
      <c r="T242" s="66"/>
      <c r="U242" s="65">
        <f t="shared" ref="U242" si="173">SUM(U243:U248)</f>
        <v>0</v>
      </c>
      <c r="V242" s="65">
        <f t="shared" ref="V242:W242" si="174">SUM(V243:V248)</f>
        <v>0</v>
      </c>
      <c r="W242" s="65">
        <f t="shared" si="174"/>
        <v>0</v>
      </c>
      <c r="X242" s="65">
        <f t="shared" ref="X242" si="175">SUM(X243:X248)</f>
        <v>255</v>
      </c>
      <c r="Y242" s="65">
        <f t="shared" ref="Y242" si="176">SUM(Y243:Y248)</f>
        <v>0</v>
      </c>
      <c r="Z242" s="65">
        <f t="shared" ref="Z242" si="177">SUM(Z243:Z248)</f>
        <v>0</v>
      </c>
      <c r="AA242" s="66"/>
      <c r="AB242" s="65">
        <f t="shared" ref="AB242" si="178">SUM(AB243:AB248)</f>
        <v>0</v>
      </c>
      <c r="AC242" s="65">
        <f t="shared" ref="AC242" si="179">SUM(AC243:AC248)</f>
        <v>0</v>
      </c>
      <c r="AD242" s="65">
        <f t="shared" ref="AD242:AE242" si="180">SUM(AD243:AD248)</f>
        <v>0</v>
      </c>
      <c r="AE242" s="65">
        <f t="shared" si="180"/>
        <v>0</v>
      </c>
      <c r="AF242" s="65">
        <f t="shared" ref="AF242:AG242" si="181">SUM(AF243:AF248)</f>
        <v>0</v>
      </c>
      <c r="AG242" s="65">
        <f t="shared" si="181"/>
        <v>0</v>
      </c>
    </row>
    <row r="243" spans="2:33" hidden="1" outlineLevel="2" thickBot="1">
      <c r="B243" s="73">
        <v>11107001</v>
      </c>
      <c r="C243" s="73" t="s">
        <v>128</v>
      </c>
      <c r="D243" s="68">
        <f t="shared" ref="D243:E248" si="182">G243+I243+K243+N243+P243+R243+U243+W243+Y243+AB243+AD243+AF243</f>
        <v>0</v>
      </c>
      <c r="E243" s="68">
        <f t="shared" si="182"/>
        <v>593.75</v>
      </c>
      <c r="F243" s="69"/>
      <c r="G243" s="68">
        <f t="array" ref="G243">SUM(IF((Tabela_padrão__GM_CONTAS_RECEBER_ABERTOS[COD_CONTA]='Resumo Realizar'!$B243)*(Tabela_padrão__GM_CONTAS_RECEBER_ABERTOS[DATA_VCTO]&gt;='Resumo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3" s="68">
        <f t="array" ref="H243">SUM(IF((Tabela_padrão__GM_CONTAS_RECEBER_ABERTOS[COD_CONTA]='Resumo Realizar'!$B243)*(Tabela_padrão__GM_CONTAS_RECEBER_ABERTOS[DATA_VCTO]&gt;='Resumo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3" s="68">
        <f t="array" ref="I243">SUM(IF((Tabela_padrão__GM_CONTAS_RECEBER_ABERTOS[COD_CONTA]='Resumo Realizar'!$B243)*(Tabela_padrão__GM_CONTAS_RECEBER_ABERTOS[DATA_VCTO]&gt;='Resumo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3" s="68">
        <f t="array" ref="J243">SUM(IF((Tabela_padrão__GM_CONTAS_RECEBER_ABERTOS[COD_CONTA]='Resumo Realizar'!$B243)*(Tabela_padrão__GM_CONTAS_RECEBER_ABERTOS[DATA_VCTO]&gt;='Resumo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3" s="68">
        <f t="array" ref="K243">SUM(IF((Tabela_padrão__GM_CONTAS_RECEBER_ABERTOS[COD_CONTA]='Resumo Realizar'!$B243)*(Tabela_padrão__GM_CONTAS_RECEBER_ABERTOS[DATA_VCTO]&gt;='Resumo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3" s="68">
        <f t="array" ref="L243">SUM(IF((Tabela_padrão__GM_CONTAS_RECEBER_ABERTOS[COD_CONTA]='Resumo Realizar'!$B243)*(Tabela_padrão__GM_CONTAS_RECEBER_ABERTOS[DATA_VCTO]&gt;='Resumo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3" s="69"/>
      <c r="N243" s="68">
        <f t="array" ref="N243">SUM(IF((Tabela_padrão__GM_CONTAS_RECEBER_ABERTOS[COD_CONTA]='Resumo Realizar'!$B243)*(Tabela_padrão__GM_CONTAS_RECEBER_ABERTOS[DATA_VCTO]&gt;='Resumo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3" s="68">
        <f t="array" ref="O243">SUM(IF((Tabela_padrão__GM_CONTAS_RECEBER_ABERTOS[COD_CONTA]='Resumo Realizar'!$B243)*(Tabela_padrão__GM_CONTAS_RECEBER_ABERTOS[DATA_VCTO]&gt;='Resumo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140</v>
      </c>
      <c r="P243" s="68">
        <f t="array" ref="P243">SUM(IF((Tabela_padrão__GM_CONTAS_RECEBER_ABERTOS[COD_CONTA]='Resumo Realizar'!$B243)*(Tabela_padrão__GM_CONTAS_RECEBER_ABERTOS[DATA_VCTO]&gt;='Resumo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3" s="68">
        <f t="array" ref="Q243">SUM(IF((Tabela_padrão__GM_CONTAS_RECEBER_ABERTOS[COD_CONTA]='Resumo Realizar'!$B243)*(Tabela_padrão__GM_CONTAS_RECEBER_ABERTOS[DATA_VCTO]&gt;='Resumo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198.75</v>
      </c>
      <c r="R243" s="68">
        <f t="array" ref="R243">SUM(IF((Tabela_padrão__GM_CONTAS_RECEBER_ABERTOS[COD_CONTA]='Resumo Realizar'!$B243)*(Tabela_padrão__GM_CONTAS_RECEBER_ABERTOS[DATA_VCTO]&gt;='Resumo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3" s="68">
        <f t="array" ref="S243">SUM(IF((Tabela_padrão__GM_CONTAS_RECEBER_ABERTOS[COD_CONTA]='Resumo Realizar'!$B243)*(Tabela_padrão__GM_CONTAS_RECEBER_ABERTOS[DATA_VCTO]&gt;='Resumo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3" s="69"/>
      <c r="U243" s="68">
        <f t="array" ref="U243">SUM(IF((Tabela_padrão__GM_CONTAS_RECEBER_ABERTOS[COD_CONTA]='Resumo Realizar'!$B243)*(Tabela_padrão__GM_CONTAS_RECEBER_ABERTOS[DATA_VCTO]&gt;='Resumo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3" s="68">
        <f t="array" ref="V243">SUM(IF((Tabela_padrão__GM_CONTAS_RECEBER_ABERTOS[COD_CONTA]='Resumo Realizar'!$B243)*(Tabela_padrão__GM_CONTAS_RECEBER_ABERTOS[DATA_VCTO]&gt;='Resumo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3" s="68">
        <f t="array" ref="W243">SUM(IF((Tabela_padrão__GM_CONTAS_RECEBER_ABERTOS[COD_CONTA]='Resumo Realizar'!$B243)*(Tabela_padrão__GM_CONTAS_RECEBER_ABERTOS[DATA_VCTO]&gt;='Resumo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3" s="68">
        <f t="array" ref="X243">SUM(IF((Tabela_padrão__GM_CONTAS_RECEBER_ABERTOS[COD_CONTA]='Resumo Realizar'!$B243)*(Tabela_padrão__GM_CONTAS_RECEBER_ABERTOS[DATA_VCTO]&gt;='Resumo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255</v>
      </c>
      <c r="Y243" s="68">
        <f t="array" ref="Y243">SUM(IF((Tabela_padrão__GM_CONTAS_RECEBER_ABERTOS[COD_CONTA]='Resumo Realizar'!$B243)*(Tabela_padrão__GM_CONTAS_RECEBER_ABERTOS[DATA_VCTO]&gt;='Resumo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3" s="68">
        <f t="array" ref="Z243">SUM(IF((Tabela_padrão__GM_CONTAS_RECEBER_ABERTOS[COD_CONTA]='Resumo Realizar'!$B243)*(Tabela_padrão__GM_CONTAS_RECEBER_ABERTOS[DATA_VCTO]&gt;='Resumo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3" s="69"/>
      <c r="AB243" s="68">
        <f t="array" ref="AB243">SUM(IF((Tabela_padrão__GM_CONTAS_RECEBER_ABERTOS[COD_CONTA]='Resumo Realizar'!$B243)*(Tabela_padrão__GM_CONTAS_RECEBER_ABERTOS[DATA_VCTO]&gt;='Resumo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3" s="68">
        <f t="array" ref="AC243">SUM(IF((Tabela_padrão__GM_CONTAS_RECEBER_ABERTOS[COD_CONTA]='Resumo Realizar'!$B243)*(Tabela_padrão__GM_CONTAS_RECEBER_ABERTOS[DATA_VCTO]&gt;='Resumo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3" s="68">
        <f t="array" ref="AD243">SUM(IF((Tabela_padrão__GM_CONTAS_RECEBER_ABERTOS[COD_CONTA]='Resumo Realizar'!$B243)*(Tabela_padrão__GM_CONTAS_RECEBER_ABERTOS[DATA_VCTO]&gt;='Resumo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3" s="68">
        <f t="array" ref="AE243">SUM(IF((Tabela_padrão__GM_CONTAS_RECEBER_ABERTOS[COD_CONTA]='Resumo Realizar'!$B243)*(Tabela_padrão__GM_CONTAS_RECEBER_ABERTOS[DATA_VCTO]&gt;='Resumo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3" s="68">
        <f t="array" ref="AF243">SUM(IF((Tabela_padrão__GM_CONTAS_RECEBER_ABERTOS[COD_CONTA]='Resumo Realizar'!$B243)*(Tabela_padrão__GM_CONTAS_RECEBER_ABERTOS[DATA_VCTO]&gt;='Resumo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3" s="68">
        <f t="array" ref="AG243">SUM(IF((Tabela_padrão__GM_CONTAS_RECEBER_ABERTOS[COD_CONTA]='Resumo Realizar'!$B243)*(Tabela_padrão__GM_CONTAS_RECEBER_ABERTOS[DATA_VCTO]&gt;='Resumo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4" spans="2:33" hidden="1" outlineLevel="2" thickBot="1">
      <c r="B244" s="73">
        <v>11107002</v>
      </c>
      <c r="C244" s="73" t="s">
        <v>129</v>
      </c>
      <c r="D244" s="68">
        <f t="shared" si="182"/>
        <v>0</v>
      </c>
      <c r="E244" s="68">
        <f t="shared" si="182"/>
        <v>0</v>
      </c>
      <c r="F244" s="69"/>
      <c r="G244" s="68">
        <f t="array" ref="G244">SUM(IF((Tabela_padrão__GM_CONTAS_RECEBER_ABERTOS[COD_CONTA]='Resumo Realizar'!$B244)*(Tabela_padrão__GM_CONTAS_RECEBER_ABERTOS[DATA_VCTO]&gt;='Resumo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4" s="68">
        <f t="array" ref="H244">SUM(IF((Tabela_padrão__GM_CONTAS_RECEBER_ABERTOS[COD_CONTA]='Resumo Realizar'!$B244)*(Tabela_padrão__GM_CONTAS_RECEBER_ABERTOS[DATA_VCTO]&gt;='Resumo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4" s="68">
        <f t="array" ref="I244">SUM(IF((Tabela_padrão__GM_CONTAS_RECEBER_ABERTOS[COD_CONTA]='Resumo Realizar'!$B244)*(Tabela_padrão__GM_CONTAS_RECEBER_ABERTOS[DATA_VCTO]&gt;='Resumo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4" s="68">
        <f t="array" ref="J244">SUM(IF((Tabela_padrão__GM_CONTAS_RECEBER_ABERTOS[COD_CONTA]='Resumo Realizar'!$B244)*(Tabela_padrão__GM_CONTAS_RECEBER_ABERTOS[DATA_VCTO]&gt;='Resumo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4" s="68">
        <f t="array" ref="K244">SUM(IF((Tabela_padrão__GM_CONTAS_RECEBER_ABERTOS[COD_CONTA]='Resumo Realizar'!$B244)*(Tabela_padrão__GM_CONTAS_RECEBER_ABERTOS[DATA_VCTO]&gt;='Resumo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4" s="68">
        <f t="array" ref="L244">SUM(IF((Tabela_padrão__GM_CONTAS_RECEBER_ABERTOS[COD_CONTA]='Resumo Realizar'!$B244)*(Tabela_padrão__GM_CONTAS_RECEBER_ABERTOS[DATA_VCTO]&gt;='Resumo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4" s="69"/>
      <c r="N244" s="68">
        <f t="array" ref="N244">SUM(IF((Tabela_padrão__GM_CONTAS_RECEBER_ABERTOS[COD_CONTA]='Resumo Realizar'!$B244)*(Tabela_padrão__GM_CONTAS_RECEBER_ABERTOS[DATA_VCTO]&gt;='Resumo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4" s="68">
        <f t="array" ref="O244">SUM(IF((Tabela_padrão__GM_CONTAS_RECEBER_ABERTOS[COD_CONTA]='Resumo Realizar'!$B244)*(Tabela_padrão__GM_CONTAS_RECEBER_ABERTOS[DATA_VCTO]&gt;='Resumo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4" s="68">
        <f t="array" ref="P244">SUM(IF((Tabela_padrão__GM_CONTAS_RECEBER_ABERTOS[COD_CONTA]='Resumo Realizar'!$B244)*(Tabela_padrão__GM_CONTAS_RECEBER_ABERTOS[DATA_VCTO]&gt;='Resumo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4" s="68">
        <f t="array" ref="Q244">SUM(IF((Tabela_padrão__GM_CONTAS_RECEBER_ABERTOS[COD_CONTA]='Resumo Realizar'!$B244)*(Tabela_padrão__GM_CONTAS_RECEBER_ABERTOS[DATA_VCTO]&gt;='Resumo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4" s="68">
        <f t="array" ref="R244">SUM(IF((Tabela_padrão__GM_CONTAS_RECEBER_ABERTOS[COD_CONTA]='Resumo Realizar'!$B244)*(Tabela_padrão__GM_CONTAS_RECEBER_ABERTOS[DATA_VCTO]&gt;='Resumo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4" s="68">
        <f t="array" ref="S244">SUM(IF((Tabela_padrão__GM_CONTAS_RECEBER_ABERTOS[COD_CONTA]='Resumo Realizar'!$B244)*(Tabela_padrão__GM_CONTAS_RECEBER_ABERTOS[DATA_VCTO]&gt;='Resumo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4" s="69"/>
      <c r="U244" s="68">
        <f t="array" ref="U244">SUM(IF((Tabela_padrão__GM_CONTAS_RECEBER_ABERTOS[COD_CONTA]='Resumo Realizar'!$B244)*(Tabela_padrão__GM_CONTAS_RECEBER_ABERTOS[DATA_VCTO]&gt;='Resumo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4" s="68">
        <f t="array" ref="V244">SUM(IF((Tabela_padrão__GM_CONTAS_RECEBER_ABERTOS[COD_CONTA]='Resumo Realizar'!$B244)*(Tabela_padrão__GM_CONTAS_RECEBER_ABERTOS[DATA_VCTO]&gt;='Resumo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4" s="68">
        <f t="array" ref="W244">SUM(IF((Tabela_padrão__GM_CONTAS_RECEBER_ABERTOS[COD_CONTA]='Resumo Realizar'!$B244)*(Tabela_padrão__GM_CONTAS_RECEBER_ABERTOS[DATA_VCTO]&gt;='Resumo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4" s="68">
        <f t="array" ref="X244">SUM(IF((Tabela_padrão__GM_CONTAS_RECEBER_ABERTOS[COD_CONTA]='Resumo Realizar'!$B244)*(Tabela_padrão__GM_CONTAS_RECEBER_ABERTOS[DATA_VCTO]&gt;='Resumo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4" s="68">
        <f t="array" ref="Y244">SUM(IF((Tabela_padrão__GM_CONTAS_RECEBER_ABERTOS[COD_CONTA]='Resumo Realizar'!$B244)*(Tabela_padrão__GM_CONTAS_RECEBER_ABERTOS[DATA_VCTO]&gt;='Resumo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4" s="68">
        <f t="array" ref="Z244">SUM(IF((Tabela_padrão__GM_CONTAS_RECEBER_ABERTOS[COD_CONTA]='Resumo Realizar'!$B244)*(Tabela_padrão__GM_CONTAS_RECEBER_ABERTOS[DATA_VCTO]&gt;='Resumo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4" s="69"/>
      <c r="AB244" s="68">
        <f t="array" ref="AB244">SUM(IF((Tabela_padrão__GM_CONTAS_RECEBER_ABERTOS[COD_CONTA]='Resumo Realizar'!$B244)*(Tabela_padrão__GM_CONTAS_RECEBER_ABERTOS[DATA_VCTO]&gt;='Resumo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4" s="68">
        <f t="array" ref="AC244">SUM(IF((Tabela_padrão__GM_CONTAS_RECEBER_ABERTOS[COD_CONTA]='Resumo Realizar'!$B244)*(Tabela_padrão__GM_CONTAS_RECEBER_ABERTOS[DATA_VCTO]&gt;='Resumo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4" s="68">
        <f t="array" ref="AD244">SUM(IF((Tabela_padrão__GM_CONTAS_RECEBER_ABERTOS[COD_CONTA]='Resumo Realizar'!$B244)*(Tabela_padrão__GM_CONTAS_RECEBER_ABERTOS[DATA_VCTO]&gt;='Resumo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4" s="68">
        <f t="array" ref="AE244">SUM(IF((Tabela_padrão__GM_CONTAS_RECEBER_ABERTOS[COD_CONTA]='Resumo Realizar'!$B244)*(Tabela_padrão__GM_CONTAS_RECEBER_ABERTOS[DATA_VCTO]&gt;='Resumo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4" s="68">
        <f t="array" ref="AF244">SUM(IF((Tabela_padrão__GM_CONTAS_RECEBER_ABERTOS[COD_CONTA]='Resumo Realizar'!$B244)*(Tabela_padrão__GM_CONTAS_RECEBER_ABERTOS[DATA_VCTO]&gt;='Resumo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4" s="68">
        <f t="array" ref="AG244">SUM(IF((Tabela_padrão__GM_CONTAS_RECEBER_ABERTOS[COD_CONTA]='Resumo Realizar'!$B244)*(Tabela_padrão__GM_CONTAS_RECEBER_ABERTOS[DATA_VCTO]&gt;='Resumo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5" spans="2:33" hidden="1" outlineLevel="2" thickBot="1">
      <c r="B245" s="73">
        <v>11107003</v>
      </c>
      <c r="C245" s="73" t="s">
        <v>130</v>
      </c>
      <c r="D245" s="68">
        <f t="shared" si="182"/>
        <v>0</v>
      </c>
      <c r="E245" s="68">
        <f t="shared" si="182"/>
        <v>0</v>
      </c>
      <c r="F245" s="69"/>
      <c r="G245" s="68">
        <f t="array" ref="G245">SUM(IF((Tabela_padrão__GM_CONTAS_RECEBER_ABERTOS[COD_CONTA]='Resumo Realizar'!$B245)*(Tabela_padrão__GM_CONTAS_RECEBER_ABERTOS[DATA_VCTO]&gt;='Resumo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5" s="68">
        <f t="array" ref="H245">SUM(IF((Tabela_padrão__GM_CONTAS_RECEBER_ABERTOS[COD_CONTA]='Resumo Realizar'!$B245)*(Tabela_padrão__GM_CONTAS_RECEBER_ABERTOS[DATA_VCTO]&gt;='Resumo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5" s="68">
        <f t="array" ref="I245">SUM(IF((Tabela_padrão__GM_CONTAS_RECEBER_ABERTOS[COD_CONTA]='Resumo Realizar'!$B245)*(Tabela_padrão__GM_CONTAS_RECEBER_ABERTOS[DATA_VCTO]&gt;='Resumo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5" s="68">
        <f t="array" ref="J245">SUM(IF((Tabela_padrão__GM_CONTAS_RECEBER_ABERTOS[COD_CONTA]='Resumo Realizar'!$B245)*(Tabela_padrão__GM_CONTAS_RECEBER_ABERTOS[DATA_VCTO]&gt;='Resumo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5" s="68">
        <f t="array" ref="K245">SUM(IF((Tabela_padrão__GM_CONTAS_RECEBER_ABERTOS[COD_CONTA]='Resumo Realizar'!$B245)*(Tabela_padrão__GM_CONTAS_RECEBER_ABERTOS[DATA_VCTO]&gt;='Resumo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5" s="68">
        <f t="array" ref="L245">SUM(IF((Tabela_padrão__GM_CONTAS_RECEBER_ABERTOS[COD_CONTA]='Resumo Realizar'!$B245)*(Tabela_padrão__GM_CONTAS_RECEBER_ABERTOS[DATA_VCTO]&gt;='Resumo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5" s="69"/>
      <c r="N245" s="68">
        <f t="array" ref="N245">SUM(IF((Tabela_padrão__GM_CONTAS_RECEBER_ABERTOS[COD_CONTA]='Resumo Realizar'!$B245)*(Tabela_padrão__GM_CONTAS_RECEBER_ABERTOS[DATA_VCTO]&gt;='Resumo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5" s="68">
        <f t="array" ref="O245">SUM(IF((Tabela_padrão__GM_CONTAS_RECEBER_ABERTOS[COD_CONTA]='Resumo Realizar'!$B245)*(Tabela_padrão__GM_CONTAS_RECEBER_ABERTOS[DATA_VCTO]&gt;='Resumo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5" s="68">
        <f t="array" ref="P245">SUM(IF((Tabela_padrão__GM_CONTAS_RECEBER_ABERTOS[COD_CONTA]='Resumo Realizar'!$B245)*(Tabela_padrão__GM_CONTAS_RECEBER_ABERTOS[DATA_VCTO]&gt;='Resumo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5" s="68">
        <f t="array" ref="Q245">SUM(IF((Tabela_padrão__GM_CONTAS_RECEBER_ABERTOS[COD_CONTA]='Resumo Realizar'!$B245)*(Tabela_padrão__GM_CONTAS_RECEBER_ABERTOS[DATA_VCTO]&gt;='Resumo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5" s="68">
        <f t="array" ref="R245">SUM(IF((Tabela_padrão__GM_CONTAS_RECEBER_ABERTOS[COD_CONTA]='Resumo Realizar'!$B245)*(Tabela_padrão__GM_CONTAS_RECEBER_ABERTOS[DATA_VCTO]&gt;='Resumo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5" s="68">
        <f t="array" ref="S245">SUM(IF((Tabela_padrão__GM_CONTAS_RECEBER_ABERTOS[COD_CONTA]='Resumo Realizar'!$B245)*(Tabela_padrão__GM_CONTAS_RECEBER_ABERTOS[DATA_VCTO]&gt;='Resumo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5" s="69"/>
      <c r="U245" s="68">
        <f t="array" ref="U245">SUM(IF((Tabela_padrão__GM_CONTAS_RECEBER_ABERTOS[COD_CONTA]='Resumo Realizar'!$B245)*(Tabela_padrão__GM_CONTAS_RECEBER_ABERTOS[DATA_VCTO]&gt;='Resumo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5" s="68">
        <f t="array" ref="V245">SUM(IF((Tabela_padrão__GM_CONTAS_RECEBER_ABERTOS[COD_CONTA]='Resumo Realizar'!$B245)*(Tabela_padrão__GM_CONTAS_RECEBER_ABERTOS[DATA_VCTO]&gt;='Resumo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5" s="68">
        <f t="array" ref="W245">SUM(IF((Tabela_padrão__GM_CONTAS_RECEBER_ABERTOS[COD_CONTA]='Resumo Realizar'!$B245)*(Tabela_padrão__GM_CONTAS_RECEBER_ABERTOS[DATA_VCTO]&gt;='Resumo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5" s="68">
        <f t="array" ref="X245">SUM(IF((Tabela_padrão__GM_CONTAS_RECEBER_ABERTOS[COD_CONTA]='Resumo Realizar'!$B245)*(Tabela_padrão__GM_CONTAS_RECEBER_ABERTOS[DATA_VCTO]&gt;='Resumo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5" s="68">
        <f t="array" ref="Y245">SUM(IF((Tabela_padrão__GM_CONTAS_RECEBER_ABERTOS[COD_CONTA]='Resumo Realizar'!$B245)*(Tabela_padrão__GM_CONTAS_RECEBER_ABERTOS[DATA_VCTO]&gt;='Resumo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5" s="68">
        <f t="array" ref="Z245">SUM(IF((Tabela_padrão__GM_CONTAS_RECEBER_ABERTOS[COD_CONTA]='Resumo Realizar'!$B245)*(Tabela_padrão__GM_CONTAS_RECEBER_ABERTOS[DATA_VCTO]&gt;='Resumo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5" s="69"/>
      <c r="AB245" s="68">
        <f t="array" ref="AB245">SUM(IF((Tabela_padrão__GM_CONTAS_RECEBER_ABERTOS[COD_CONTA]='Resumo Realizar'!$B245)*(Tabela_padrão__GM_CONTAS_RECEBER_ABERTOS[DATA_VCTO]&gt;='Resumo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5" s="68">
        <f t="array" ref="AC245">SUM(IF((Tabela_padrão__GM_CONTAS_RECEBER_ABERTOS[COD_CONTA]='Resumo Realizar'!$B245)*(Tabela_padrão__GM_CONTAS_RECEBER_ABERTOS[DATA_VCTO]&gt;='Resumo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5" s="68">
        <f t="array" ref="AD245">SUM(IF((Tabela_padrão__GM_CONTAS_RECEBER_ABERTOS[COD_CONTA]='Resumo Realizar'!$B245)*(Tabela_padrão__GM_CONTAS_RECEBER_ABERTOS[DATA_VCTO]&gt;='Resumo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5" s="68">
        <f t="array" ref="AE245">SUM(IF((Tabela_padrão__GM_CONTAS_RECEBER_ABERTOS[COD_CONTA]='Resumo Realizar'!$B245)*(Tabela_padrão__GM_CONTAS_RECEBER_ABERTOS[DATA_VCTO]&gt;='Resumo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5" s="68">
        <f t="array" ref="AF245">SUM(IF((Tabela_padrão__GM_CONTAS_RECEBER_ABERTOS[COD_CONTA]='Resumo Realizar'!$B245)*(Tabela_padrão__GM_CONTAS_RECEBER_ABERTOS[DATA_VCTO]&gt;='Resumo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5" s="68">
        <f t="array" ref="AG245">SUM(IF((Tabela_padrão__GM_CONTAS_RECEBER_ABERTOS[COD_CONTA]='Resumo Realizar'!$B245)*(Tabela_padrão__GM_CONTAS_RECEBER_ABERTOS[DATA_VCTO]&gt;='Resumo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6" spans="2:33" hidden="1" outlineLevel="2" thickBot="1">
      <c r="B246" s="73">
        <v>11107004</v>
      </c>
      <c r="C246" s="73" t="s">
        <v>131</v>
      </c>
      <c r="D246" s="68">
        <f t="shared" si="182"/>
        <v>0</v>
      </c>
      <c r="E246" s="68">
        <f t="shared" si="182"/>
        <v>0</v>
      </c>
      <c r="F246" s="69"/>
      <c r="G246" s="68">
        <f t="array" ref="G246">SUM(IF((Tabela_padrão__GM_CONTAS_RECEBER_ABERTOS[COD_CONTA]='Resumo Realizar'!$B246)*(Tabela_padrão__GM_CONTAS_RECEBER_ABERTOS[DATA_VCTO]&gt;='Resumo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6" s="68">
        <f t="array" ref="H246">SUM(IF((Tabela_padrão__GM_CONTAS_RECEBER_ABERTOS[COD_CONTA]='Resumo Realizar'!$B246)*(Tabela_padrão__GM_CONTAS_RECEBER_ABERTOS[DATA_VCTO]&gt;='Resumo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6" s="68">
        <f t="array" ref="I246">SUM(IF((Tabela_padrão__GM_CONTAS_RECEBER_ABERTOS[COD_CONTA]='Resumo Realizar'!$B246)*(Tabela_padrão__GM_CONTAS_RECEBER_ABERTOS[DATA_VCTO]&gt;='Resumo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6" s="68">
        <f t="array" ref="J246">SUM(IF((Tabela_padrão__GM_CONTAS_RECEBER_ABERTOS[COD_CONTA]='Resumo Realizar'!$B246)*(Tabela_padrão__GM_CONTAS_RECEBER_ABERTOS[DATA_VCTO]&gt;='Resumo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6" s="68">
        <f t="array" ref="K246">SUM(IF((Tabela_padrão__GM_CONTAS_RECEBER_ABERTOS[COD_CONTA]='Resumo Realizar'!$B246)*(Tabela_padrão__GM_CONTAS_RECEBER_ABERTOS[DATA_VCTO]&gt;='Resumo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6" s="68">
        <f t="array" ref="L246">SUM(IF((Tabela_padrão__GM_CONTAS_RECEBER_ABERTOS[COD_CONTA]='Resumo Realizar'!$B246)*(Tabela_padrão__GM_CONTAS_RECEBER_ABERTOS[DATA_VCTO]&gt;='Resumo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6" s="69"/>
      <c r="N246" s="68">
        <f t="array" ref="N246">SUM(IF((Tabela_padrão__GM_CONTAS_RECEBER_ABERTOS[COD_CONTA]='Resumo Realizar'!$B246)*(Tabela_padrão__GM_CONTAS_RECEBER_ABERTOS[DATA_VCTO]&gt;='Resumo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6" s="68">
        <f t="array" ref="O246">SUM(IF((Tabela_padrão__GM_CONTAS_RECEBER_ABERTOS[COD_CONTA]='Resumo Realizar'!$B246)*(Tabela_padrão__GM_CONTAS_RECEBER_ABERTOS[DATA_VCTO]&gt;='Resumo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6" s="68">
        <f t="array" ref="P246">SUM(IF((Tabela_padrão__GM_CONTAS_RECEBER_ABERTOS[COD_CONTA]='Resumo Realizar'!$B246)*(Tabela_padrão__GM_CONTAS_RECEBER_ABERTOS[DATA_VCTO]&gt;='Resumo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6" s="68">
        <f t="array" ref="Q246">SUM(IF((Tabela_padrão__GM_CONTAS_RECEBER_ABERTOS[COD_CONTA]='Resumo Realizar'!$B246)*(Tabela_padrão__GM_CONTAS_RECEBER_ABERTOS[DATA_VCTO]&gt;='Resumo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6" s="68">
        <f t="array" ref="R246">SUM(IF((Tabela_padrão__GM_CONTAS_RECEBER_ABERTOS[COD_CONTA]='Resumo Realizar'!$B246)*(Tabela_padrão__GM_CONTAS_RECEBER_ABERTOS[DATA_VCTO]&gt;='Resumo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6" s="68">
        <f t="array" ref="S246">SUM(IF((Tabela_padrão__GM_CONTAS_RECEBER_ABERTOS[COD_CONTA]='Resumo Realizar'!$B246)*(Tabela_padrão__GM_CONTAS_RECEBER_ABERTOS[DATA_VCTO]&gt;='Resumo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6" s="69"/>
      <c r="U246" s="68">
        <f t="array" ref="U246">SUM(IF((Tabela_padrão__GM_CONTAS_RECEBER_ABERTOS[COD_CONTA]='Resumo Realizar'!$B246)*(Tabela_padrão__GM_CONTAS_RECEBER_ABERTOS[DATA_VCTO]&gt;='Resumo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6" s="68">
        <f t="array" ref="V246">SUM(IF((Tabela_padrão__GM_CONTAS_RECEBER_ABERTOS[COD_CONTA]='Resumo Realizar'!$B246)*(Tabela_padrão__GM_CONTAS_RECEBER_ABERTOS[DATA_VCTO]&gt;='Resumo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6" s="68">
        <f t="array" ref="W246">SUM(IF((Tabela_padrão__GM_CONTAS_RECEBER_ABERTOS[COD_CONTA]='Resumo Realizar'!$B246)*(Tabela_padrão__GM_CONTAS_RECEBER_ABERTOS[DATA_VCTO]&gt;='Resumo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6" s="68">
        <f t="array" ref="X246">SUM(IF((Tabela_padrão__GM_CONTAS_RECEBER_ABERTOS[COD_CONTA]='Resumo Realizar'!$B246)*(Tabela_padrão__GM_CONTAS_RECEBER_ABERTOS[DATA_VCTO]&gt;='Resumo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6" s="68">
        <f t="array" ref="Y246">SUM(IF((Tabela_padrão__GM_CONTAS_RECEBER_ABERTOS[COD_CONTA]='Resumo Realizar'!$B246)*(Tabela_padrão__GM_CONTAS_RECEBER_ABERTOS[DATA_VCTO]&gt;='Resumo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6" s="68">
        <f t="array" ref="Z246">SUM(IF((Tabela_padrão__GM_CONTAS_RECEBER_ABERTOS[COD_CONTA]='Resumo Realizar'!$B246)*(Tabela_padrão__GM_CONTAS_RECEBER_ABERTOS[DATA_VCTO]&gt;='Resumo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6" s="69"/>
      <c r="AB246" s="68">
        <f t="array" ref="AB246">SUM(IF((Tabela_padrão__GM_CONTAS_RECEBER_ABERTOS[COD_CONTA]='Resumo Realizar'!$B246)*(Tabela_padrão__GM_CONTAS_RECEBER_ABERTOS[DATA_VCTO]&gt;='Resumo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6" s="68">
        <f t="array" ref="AC246">SUM(IF((Tabela_padrão__GM_CONTAS_RECEBER_ABERTOS[COD_CONTA]='Resumo Realizar'!$B246)*(Tabela_padrão__GM_CONTAS_RECEBER_ABERTOS[DATA_VCTO]&gt;='Resumo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6" s="68">
        <f t="array" ref="AD246">SUM(IF((Tabela_padrão__GM_CONTAS_RECEBER_ABERTOS[COD_CONTA]='Resumo Realizar'!$B246)*(Tabela_padrão__GM_CONTAS_RECEBER_ABERTOS[DATA_VCTO]&gt;='Resumo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6" s="68">
        <f t="array" ref="AE246">SUM(IF((Tabela_padrão__GM_CONTAS_RECEBER_ABERTOS[COD_CONTA]='Resumo Realizar'!$B246)*(Tabela_padrão__GM_CONTAS_RECEBER_ABERTOS[DATA_VCTO]&gt;='Resumo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6" s="68">
        <f t="array" ref="AF246">SUM(IF((Tabela_padrão__GM_CONTAS_RECEBER_ABERTOS[COD_CONTA]='Resumo Realizar'!$B246)*(Tabela_padrão__GM_CONTAS_RECEBER_ABERTOS[DATA_VCTO]&gt;='Resumo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6" s="68">
        <f t="array" ref="AG246">SUM(IF((Tabela_padrão__GM_CONTAS_RECEBER_ABERTOS[COD_CONTA]='Resumo Realizar'!$B246)*(Tabela_padrão__GM_CONTAS_RECEBER_ABERTOS[DATA_VCTO]&gt;='Resumo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7" spans="2:33" hidden="1" outlineLevel="2" thickBot="1">
      <c r="B247" s="73">
        <v>11107005</v>
      </c>
      <c r="C247" s="73" t="s">
        <v>132</v>
      </c>
      <c r="D247" s="68">
        <f t="shared" si="182"/>
        <v>0</v>
      </c>
      <c r="E247" s="68">
        <f t="shared" si="182"/>
        <v>0</v>
      </c>
      <c r="F247" s="69"/>
      <c r="G247" s="68">
        <f t="array" ref="G247">SUM(IF((Tabela_padrão__GM_CONTAS_RECEBER_ABERTOS[COD_CONTA]='Resumo Realizar'!$B247)*(Tabela_padrão__GM_CONTAS_RECEBER_ABERTOS[DATA_VCTO]&gt;='Resumo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7" s="68">
        <f t="array" ref="H247">SUM(IF((Tabela_padrão__GM_CONTAS_RECEBER_ABERTOS[COD_CONTA]='Resumo Realizar'!$B247)*(Tabela_padrão__GM_CONTAS_RECEBER_ABERTOS[DATA_VCTO]&gt;='Resumo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7" s="68">
        <f t="array" ref="I247">SUM(IF((Tabela_padrão__GM_CONTAS_RECEBER_ABERTOS[COD_CONTA]='Resumo Realizar'!$B247)*(Tabela_padrão__GM_CONTAS_RECEBER_ABERTOS[DATA_VCTO]&gt;='Resumo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7" s="68">
        <f t="array" ref="J247">SUM(IF((Tabela_padrão__GM_CONTAS_RECEBER_ABERTOS[COD_CONTA]='Resumo Realizar'!$B247)*(Tabela_padrão__GM_CONTAS_RECEBER_ABERTOS[DATA_VCTO]&gt;='Resumo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7" s="68">
        <f t="array" ref="K247">SUM(IF((Tabela_padrão__GM_CONTAS_RECEBER_ABERTOS[COD_CONTA]='Resumo Realizar'!$B247)*(Tabela_padrão__GM_CONTAS_RECEBER_ABERTOS[DATA_VCTO]&gt;='Resumo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7" s="68">
        <f t="array" ref="L247">SUM(IF((Tabela_padrão__GM_CONTAS_RECEBER_ABERTOS[COD_CONTA]='Resumo Realizar'!$B247)*(Tabela_padrão__GM_CONTAS_RECEBER_ABERTOS[DATA_VCTO]&gt;='Resumo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7" s="69"/>
      <c r="N247" s="68">
        <f t="array" ref="N247">SUM(IF((Tabela_padrão__GM_CONTAS_RECEBER_ABERTOS[COD_CONTA]='Resumo Realizar'!$B247)*(Tabela_padrão__GM_CONTAS_RECEBER_ABERTOS[DATA_VCTO]&gt;='Resumo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7" s="68">
        <f t="array" ref="O247">SUM(IF((Tabela_padrão__GM_CONTAS_RECEBER_ABERTOS[COD_CONTA]='Resumo Realizar'!$B247)*(Tabela_padrão__GM_CONTAS_RECEBER_ABERTOS[DATA_VCTO]&gt;='Resumo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7" s="68">
        <f t="array" ref="P247">SUM(IF((Tabela_padrão__GM_CONTAS_RECEBER_ABERTOS[COD_CONTA]='Resumo Realizar'!$B247)*(Tabela_padrão__GM_CONTAS_RECEBER_ABERTOS[DATA_VCTO]&gt;='Resumo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7" s="68">
        <f t="array" ref="Q247">SUM(IF((Tabela_padrão__GM_CONTAS_RECEBER_ABERTOS[COD_CONTA]='Resumo Realizar'!$B247)*(Tabela_padrão__GM_CONTAS_RECEBER_ABERTOS[DATA_VCTO]&gt;='Resumo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7" s="68">
        <f t="array" ref="R247">SUM(IF((Tabela_padrão__GM_CONTAS_RECEBER_ABERTOS[COD_CONTA]='Resumo Realizar'!$B247)*(Tabela_padrão__GM_CONTAS_RECEBER_ABERTOS[DATA_VCTO]&gt;='Resumo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7" s="68">
        <f t="array" ref="S247">SUM(IF((Tabela_padrão__GM_CONTAS_RECEBER_ABERTOS[COD_CONTA]='Resumo Realizar'!$B247)*(Tabela_padrão__GM_CONTAS_RECEBER_ABERTOS[DATA_VCTO]&gt;='Resumo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7" s="69"/>
      <c r="U247" s="68">
        <f t="array" ref="U247">SUM(IF((Tabela_padrão__GM_CONTAS_RECEBER_ABERTOS[COD_CONTA]='Resumo Realizar'!$B247)*(Tabela_padrão__GM_CONTAS_RECEBER_ABERTOS[DATA_VCTO]&gt;='Resumo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7" s="68">
        <f t="array" ref="V247">SUM(IF((Tabela_padrão__GM_CONTAS_RECEBER_ABERTOS[COD_CONTA]='Resumo Realizar'!$B247)*(Tabela_padrão__GM_CONTAS_RECEBER_ABERTOS[DATA_VCTO]&gt;='Resumo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7" s="68">
        <f t="array" ref="W247">SUM(IF((Tabela_padrão__GM_CONTAS_RECEBER_ABERTOS[COD_CONTA]='Resumo Realizar'!$B247)*(Tabela_padrão__GM_CONTAS_RECEBER_ABERTOS[DATA_VCTO]&gt;='Resumo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7" s="68">
        <f t="array" ref="X247">SUM(IF((Tabela_padrão__GM_CONTAS_RECEBER_ABERTOS[COD_CONTA]='Resumo Realizar'!$B247)*(Tabela_padrão__GM_CONTAS_RECEBER_ABERTOS[DATA_VCTO]&gt;='Resumo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7" s="68">
        <f t="array" ref="Y247">SUM(IF((Tabela_padrão__GM_CONTAS_RECEBER_ABERTOS[COD_CONTA]='Resumo Realizar'!$B247)*(Tabela_padrão__GM_CONTAS_RECEBER_ABERTOS[DATA_VCTO]&gt;='Resumo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7" s="68">
        <f t="array" ref="Z247">SUM(IF((Tabela_padrão__GM_CONTAS_RECEBER_ABERTOS[COD_CONTA]='Resumo Realizar'!$B247)*(Tabela_padrão__GM_CONTAS_RECEBER_ABERTOS[DATA_VCTO]&gt;='Resumo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7" s="69"/>
      <c r="AB247" s="68">
        <f t="array" ref="AB247">SUM(IF((Tabela_padrão__GM_CONTAS_RECEBER_ABERTOS[COD_CONTA]='Resumo Realizar'!$B247)*(Tabela_padrão__GM_CONTAS_RECEBER_ABERTOS[DATA_VCTO]&gt;='Resumo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7" s="68">
        <f t="array" ref="AC247">SUM(IF((Tabela_padrão__GM_CONTAS_RECEBER_ABERTOS[COD_CONTA]='Resumo Realizar'!$B247)*(Tabela_padrão__GM_CONTAS_RECEBER_ABERTOS[DATA_VCTO]&gt;='Resumo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7" s="68">
        <f t="array" ref="AD247">SUM(IF((Tabela_padrão__GM_CONTAS_RECEBER_ABERTOS[COD_CONTA]='Resumo Realizar'!$B247)*(Tabela_padrão__GM_CONTAS_RECEBER_ABERTOS[DATA_VCTO]&gt;='Resumo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7" s="68">
        <f t="array" ref="AE247">SUM(IF((Tabela_padrão__GM_CONTAS_RECEBER_ABERTOS[COD_CONTA]='Resumo Realizar'!$B247)*(Tabela_padrão__GM_CONTAS_RECEBER_ABERTOS[DATA_VCTO]&gt;='Resumo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7" s="68">
        <f t="array" ref="AF247">SUM(IF((Tabela_padrão__GM_CONTAS_RECEBER_ABERTOS[COD_CONTA]='Resumo Realizar'!$B247)*(Tabela_padrão__GM_CONTAS_RECEBER_ABERTOS[DATA_VCTO]&gt;='Resumo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7" s="68">
        <f t="array" ref="AG247">SUM(IF((Tabela_padrão__GM_CONTAS_RECEBER_ABERTOS[COD_CONTA]='Resumo Realizar'!$B247)*(Tabela_padrão__GM_CONTAS_RECEBER_ABERTOS[DATA_VCTO]&gt;='Resumo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8" spans="2:33" hidden="1" outlineLevel="2" thickBot="1">
      <c r="B248" s="73">
        <v>11107006</v>
      </c>
      <c r="C248" s="73" t="s">
        <v>133</v>
      </c>
      <c r="D248" s="68">
        <f t="shared" si="182"/>
        <v>0</v>
      </c>
      <c r="E248" s="68">
        <f t="shared" si="182"/>
        <v>0</v>
      </c>
      <c r="F248" s="69"/>
      <c r="G248" s="68">
        <f t="array" ref="G248">SUM(IF((Tabela_padrão__GM_CONTAS_RECEBER_ABERTOS[COD_CONTA]='Resumo Realizar'!$B248)*(Tabela_padrão__GM_CONTAS_RECEBER_ABERTOS[DATA_VCTO]&gt;='Resumo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48" s="68">
        <f t="array" ref="H248">SUM(IF((Tabela_padrão__GM_CONTAS_RECEBER_ABERTOS[COD_CONTA]='Resumo Realizar'!$B248)*(Tabela_padrão__GM_CONTAS_RECEBER_ABERTOS[DATA_VCTO]&gt;='Resumo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48" s="68">
        <f t="array" ref="I248">SUM(IF((Tabela_padrão__GM_CONTAS_RECEBER_ABERTOS[COD_CONTA]='Resumo Realizar'!$B248)*(Tabela_padrão__GM_CONTAS_RECEBER_ABERTOS[DATA_VCTO]&gt;='Resumo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48" s="68">
        <f t="array" ref="J248">SUM(IF((Tabela_padrão__GM_CONTAS_RECEBER_ABERTOS[COD_CONTA]='Resumo Realizar'!$B248)*(Tabela_padrão__GM_CONTAS_RECEBER_ABERTOS[DATA_VCTO]&gt;='Resumo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48" s="68">
        <f t="array" ref="K248">SUM(IF((Tabela_padrão__GM_CONTAS_RECEBER_ABERTOS[COD_CONTA]='Resumo Realizar'!$B248)*(Tabela_padrão__GM_CONTAS_RECEBER_ABERTOS[DATA_VCTO]&gt;='Resumo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48" s="68">
        <f t="array" ref="L248">SUM(IF((Tabela_padrão__GM_CONTAS_RECEBER_ABERTOS[COD_CONTA]='Resumo Realizar'!$B248)*(Tabela_padrão__GM_CONTAS_RECEBER_ABERTOS[DATA_VCTO]&gt;='Resumo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48" s="69"/>
      <c r="N248" s="68">
        <f t="array" ref="N248">SUM(IF((Tabela_padrão__GM_CONTAS_RECEBER_ABERTOS[COD_CONTA]='Resumo Realizar'!$B248)*(Tabela_padrão__GM_CONTAS_RECEBER_ABERTOS[DATA_VCTO]&gt;='Resumo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48" s="68">
        <f t="array" ref="O248">SUM(IF((Tabela_padrão__GM_CONTAS_RECEBER_ABERTOS[COD_CONTA]='Resumo Realizar'!$B248)*(Tabela_padrão__GM_CONTAS_RECEBER_ABERTOS[DATA_VCTO]&gt;='Resumo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48" s="68">
        <f t="array" ref="P248">SUM(IF((Tabela_padrão__GM_CONTAS_RECEBER_ABERTOS[COD_CONTA]='Resumo Realizar'!$B248)*(Tabela_padrão__GM_CONTAS_RECEBER_ABERTOS[DATA_VCTO]&gt;='Resumo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48" s="68">
        <f t="array" ref="Q248">SUM(IF((Tabela_padrão__GM_CONTAS_RECEBER_ABERTOS[COD_CONTA]='Resumo Realizar'!$B248)*(Tabela_padrão__GM_CONTAS_RECEBER_ABERTOS[DATA_VCTO]&gt;='Resumo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48" s="68">
        <f t="array" ref="R248">SUM(IF((Tabela_padrão__GM_CONTAS_RECEBER_ABERTOS[COD_CONTA]='Resumo Realizar'!$B248)*(Tabela_padrão__GM_CONTAS_RECEBER_ABERTOS[DATA_VCTO]&gt;='Resumo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48" s="68">
        <f t="array" ref="S248">SUM(IF((Tabela_padrão__GM_CONTAS_RECEBER_ABERTOS[COD_CONTA]='Resumo Realizar'!$B248)*(Tabela_padrão__GM_CONTAS_RECEBER_ABERTOS[DATA_VCTO]&gt;='Resumo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48" s="69"/>
      <c r="U248" s="68">
        <f t="array" ref="U248">SUM(IF((Tabela_padrão__GM_CONTAS_RECEBER_ABERTOS[COD_CONTA]='Resumo Realizar'!$B248)*(Tabela_padrão__GM_CONTAS_RECEBER_ABERTOS[DATA_VCTO]&gt;='Resumo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48" s="68">
        <f t="array" ref="V248">SUM(IF((Tabela_padrão__GM_CONTAS_RECEBER_ABERTOS[COD_CONTA]='Resumo Realizar'!$B248)*(Tabela_padrão__GM_CONTAS_RECEBER_ABERTOS[DATA_VCTO]&gt;='Resumo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48" s="68">
        <f t="array" ref="W248">SUM(IF((Tabela_padrão__GM_CONTAS_RECEBER_ABERTOS[COD_CONTA]='Resumo Realizar'!$B248)*(Tabela_padrão__GM_CONTAS_RECEBER_ABERTOS[DATA_VCTO]&gt;='Resumo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48" s="68">
        <f t="array" ref="X248">SUM(IF((Tabela_padrão__GM_CONTAS_RECEBER_ABERTOS[COD_CONTA]='Resumo Realizar'!$B248)*(Tabela_padrão__GM_CONTAS_RECEBER_ABERTOS[DATA_VCTO]&gt;='Resumo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48" s="68">
        <f t="array" ref="Y248">SUM(IF((Tabela_padrão__GM_CONTAS_RECEBER_ABERTOS[COD_CONTA]='Resumo Realizar'!$B248)*(Tabela_padrão__GM_CONTAS_RECEBER_ABERTOS[DATA_VCTO]&gt;='Resumo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48" s="68">
        <f t="array" ref="Z248">SUM(IF((Tabela_padrão__GM_CONTAS_RECEBER_ABERTOS[COD_CONTA]='Resumo Realizar'!$B248)*(Tabela_padrão__GM_CONTAS_RECEBER_ABERTOS[DATA_VCTO]&gt;='Resumo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48" s="69"/>
      <c r="AB248" s="68">
        <f t="array" ref="AB248">SUM(IF((Tabela_padrão__GM_CONTAS_RECEBER_ABERTOS[COD_CONTA]='Resumo Realizar'!$B248)*(Tabela_padrão__GM_CONTAS_RECEBER_ABERTOS[DATA_VCTO]&gt;='Resumo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48" s="68">
        <f t="array" ref="AC248">SUM(IF((Tabela_padrão__GM_CONTAS_RECEBER_ABERTOS[COD_CONTA]='Resumo Realizar'!$B248)*(Tabela_padrão__GM_CONTAS_RECEBER_ABERTOS[DATA_VCTO]&gt;='Resumo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48" s="68">
        <f t="array" ref="AD248">SUM(IF((Tabela_padrão__GM_CONTAS_RECEBER_ABERTOS[COD_CONTA]='Resumo Realizar'!$B248)*(Tabela_padrão__GM_CONTAS_RECEBER_ABERTOS[DATA_VCTO]&gt;='Resumo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48" s="68">
        <f t="array" ref="AE248">SUM(IF((Tabela_padrão__GM_CONTAS_RECEBER_ABERTOS[COD_CONTA]='Resumo Realizar'!$B248)*(Tabela_padrão__GM_CONTAS_RECEBER_ABERTOS[DATA_VCTO]&gt;='Resumo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48" s="68">
        <f t="array" ref="AF248">SUM(IF((Tabela_padrão__GM_CONTAS_RECEBER_ABERTOS[COD_CONTA]='Resumo Realizar'!$B248)*(Tabela_padrão__GM_CONTAS_RECEBER_ABERTOS[DATA_VCTO]&gt;='Resumo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48" s="68">
        <f t="array" ref="AG248">SUM(IF((Tabela_padrão__GM_CONTAS_RECEBER_ABERTOS[COD_CONTA]='Resumo Realizar'!$B248)*(Tabela_padrão__GM_CONTAS_RECEBER_ABERTOS[DATA_VCTO]&gt;='Resumo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49" spans="2:33" s="63" customFormat="1" hidden="1" outlineLevel="1" collapsed="1" thickBot="1">
      <c r="B249" s="64">
        <v>11303</v>
      </c>
      <c r="C249" s="64" t="s">
        <v>55</v>
      </c>
      <c r="D249" s="65">
        <f t="shared" ref="D249:E249" si="183">SUM(D250:D252)</f>
        <v>0</v>
      </c>
      <c r="E249" s="65">
        <f t="shared" si="183"/>
        <v>0</v>
      </c>
      <c r="F249" s="66"/>
      <c r="G249" s="65">
        <f>SUM(G250:G252)</f>
        <v>0</v>
      </c>
      <c r="H249" s="65">
        <f t="shared" ref="H249" si="184">SUM(H250:H252)</f>
        <v>0</v>
      </c>
      <c r="I249" s="65">
        <f t="shared" ref="I249" si="185">SUM(I250:I252)</f>
        <v>0</v>
      </c>
      <c r="J249" s="65">
        <f t="shared" ref="J249:K249" si="186">SUM(J250:J252)</f>
        <v>0</v>
      </c>
      <c r="K249" s="65">
        <f t="shared" si="186"/>
        <v>0</v>
      </c>
      <c r="L249" s="65">
        <f t="shared" ref="L249" si="187">SUM(L250:L252)</f>
        <v>0</v>
      </c>
      <c r="M249" s="66"/>
      <c r="N249" s="65">
        <f t="shared" ref="N249:O249" si="188">SUM(N250:N252)</f>
        <v>0</v>
      </c>
      <c r="O249" s="65">
        <f t="shared" si="188"/>
        <v>0</v>
      </c>
      <c r="P249" s="65">
        <f t="shared" ref="P249" si="189">SUM(P250:P252)</f>
        <v>0</v>
      </c>
      <c r="Q249" s="65">
        <f t="shared" ref="Q249" si="190">SUM(Q250:Q252)</f>
        <v>0</v>
      </c>
      <c r="R249" s="65">
        <f t="shared" ref="R249:S249" si="191">SUM(R250:R252)</f>
        <v>0</v>
      </c>
      <c r="S249" s="65">
        <f t="shared" si="191"/>
        <v>0</v>
      </c>
      <c r="T249" s="66"/>
      <c r="U249" s="65">
        <f t="shared" ref="U249" si="192">SUM(U250:U252)</f>
        <v>0</v>
      </c>
      <c r="V249" s="65">
        <f t="shared" ref="V249:W249" si="193">SUM(V250:V252)</f>
        <v>0</v>
      </c>
      <c r="W249" s="65">
        <f t="shared" si="193"/>
        <v>0</v>
      </c>
      <c r="X249" s="65">
        <f t="shared" ref="X249" si="194">SUM(X250:X252)</f>
        <v>0</v>
      </c>
      <c r="Y249" s="65">
        <f t="shared" ref="Y249" si="195">SUM(Y250:Y252)</f>
        <v>0</v>
      </c>
      <c r="Z249" s="65">
        <f t="shared" ref="Z249" si="196">SUM(Z250:Z252)</f>
        <v>0</v>
      </c>
      <c r="AA249" s="66"/>
      <c r="AB249" s="65">
        <f t="shared" ref="AB249" si="197">SUM(AB250:AB252)</f>
        <v>0</v>
      </c>
      <c r="AC249" s="65">
        <f t="shared" ref="AC249" si="198">SUM(AC250:AC252)</f>
        <v>0</v>
      </c>
      <c r="AD249" s="65">
        <f t="shared" ref="AD249:AE249" si="199">SUM(AD250:AD252)</f>
        <v>0</v>
      </c>
      <c r="AE249" s="65">
        <f t="shared" si="199"/>
        <v>0</v>
      </c>
      <c r="AF249" s="65">
        <f t="shared" ref="AF249" si="200">SUM(AF250:AF252)</f>
        <v>0</v>
      </c>
      <c r="AG249" s="65">
        <f t="shared" ref="AG249" si="201">SUM(AG250:AG252)</f>
        <v>0</v>
      </c>
    </row>
    <row r="250" spans="2:33" hidden="1" outlineLevel="2" thickBot="1">
      <c r="B250" s="73">
        <v>11303001</v>
      </c>
      <c r="C250" s="73" t="s">
        <v>141</v>
      </c>
      <c r="D250" s="68">
        <f t="shared" ref="D250:E252" si="202">G250+I250+K250+N250+P250+R250+U250+W250+Y250+AB250+AD250+AF250</f>
        <v>0</v>
      </c>
      <c r="E250" s="68">
        <f t="shared" si="202"/>
        <v>0</v>
      </c>
      <c r="F250" s="69"/>
      <c r="G250" s="68">
        <f t="array" ref="G250">SUM(IF((Tabela_padrão__GM_CONTAS_RECEBER_ABERTOS[COD_CONTA]='Resumo Realizar'!$B250)*(Tabela_padrão__GM_CONTAS_RECEBER_ABERTOS[DATA_VCTO]&gt;='Resumo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0" s="68">
        <f t="array" ref="H250">SUM(IF((Tabela_padrão__GM_CONTAS_RECEBER_ABERTOS[COD_CONTA]='Resumo Realizar'!$B250)*(Tabela_padrão__GM_CONTAS_RECEBER_ABERTOS[DATA_VCTO]&gt;='Resumo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0" s="68">
        <f t="array" ref="I250">SUM(IF((Tabela_padrão__GM_CONTAS_RECEBER_ABERTOS[COD_CONTA]='Resumo Realizar'!$B250)*(Tabela_padrão__GM_CONTAS_RECEBER_ABERTOS[DATA_VCTO]&gt;='Resumo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0" s="68">
        <f t="array" ref="J250">SUM(IF((Tabela_padrão__GM_CONTAS_RECEBER_ABERTOS[COD_CONTA]='Resumo Realizar'!$B250)*(Tabela_padrão__GM_CONTAS_RECEBER_ABERTOS[DATA_VCTO]&gt;='Resumo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0" s="68">
        <f t="array" ref="K250">SUM(IF((Tabela_padrão__GM_CONTAS_RECEBER_ABERTOS[COD_CONTA]='Resumo Realizar'!$B250)*(Tabela_padrão__GM_CONTAS_RECEBER_ABERTOS[DATA_VCTO]&gt;='Resumo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0" s="68">
        <f t="array" ref="L250">SUM(IF((Tabela_padrão__GM_CONTAS_RECEBER_ABERTOS[COD_CONTA]='Resumo Realizar'!$B250)*(Tabela_padrão__GM_CONTAS_RECEBER_ABERTOS[DATA_VCTO]&gt;='Resumo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0" s="69"/>
      <c r="N250" s="68">
        <f t="array" ref="N250">SUM(IF((Tabela_padrão__GM_CONTAS_RECEBER_ABERTOS[COD_CONTA]='Resumo Realizar'!$B250)*(Tabela_padrão__GM_CONTAS_RECEBER_ABERTOS[DATA_VCTO]&gt;='Resumo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0" s="68">
        <f t="array" ref="O250">SUM(IF((Tabela_padrão__GM_CONTAS_RECEBER_ABERTOS[COD_CONTA]='Resumo Realizar'!$B250)*(Tabela_padrão__GM_CONTAS_RECEBER_ABERTOS[DATA_VCTO]&gt;='Resumo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0" s="68">
        <f t="array" ref="P250">SUM(IF((Tabela_padrão__GM_CONTAS_RECEBER_ABERTOS[COD_CONTA]='Resumo Realizar'!$B250)*(Tabela_padrão__GM_CONTAS_RECEBER_ABERTOS[DATA_VCTO]&gt;='Resumo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0" s="68">
        <f t="array" ref="Q250">SUM(IF((Tabela_padrão__GM_CONTAS_RECEBER_ABERTOS[COD_CONTA]='Resumo Realizar'!$B250)*(Tabela_padrão__GM_CONTAS_RECEBER_ABERTOS[DATA_VCTO]&gt;='Resumo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0" s="68">
        <f t="array" ref="R250">SUM(IF((Tabela_padrão__GM_CONTAS_RECEBER_ABERTOS[COD_CONTA]='Resumo Realizar'!$B250)*(Tabela_padrão__GM_CONTAS_RECEBER_ABERTOS[DATA_VCTO]&gt;='Resumo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0" s="68">
        <f t="array" ref="S250">SUM(IF((Tabela_padrão__GM_CONTAS_RECEBER_ABERTOS[COD_CONTA]='Resumo Realizar'!$B250)*(Tabela_padrão__GM_CONTAS_RECEBER_ABERTOS[DATA_VCTO]&gt;='Resumo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0" s="69"/>
      <c r="U250" s="68">
        <f t="array" ref="U250">SUM(IF((Tabela_padrão__GM_CONTAS_RECEBER_ABERTOS[COD_CONTA]='Resumo Realizar'!$B250)*(Tabela_padrão__GM_CONTAS_RECEBER_ABERTOS[DATA_VCTO]&gt;='Resumo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0" s="68">
        <f t="array" ref="V250">SUM(IF((Tabela_padrão__GM_CONTAS_RECEBER_ABERTOS[COD_CONTA]='Resumo Realizar'!$B250)*(Tabela_padrão__GM_CONTAS_RECEBER_ABERTOS[DATA_VCTO]&gt;='Resumo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0" s="68">
        <f t="array" ref="W250">SUM(IF((Tabela_padrão__GM_CONTAS_RECEBER_ABERTOS[COD_CONTA]='Resumo Realizar'!$B250)*(Tabela_padrão__GM_CONTAS_RECEBER_ABERTOS[DATA_VCTO]&gt;='Resumo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0" s="68">
        <f t="array" ref="X250">SUM(IF((Tabela_padrão__GM_CONTAS_RECEBER_ABERTOS[COD_CONTA]='Resumo Realizar'!$B250)*(Tabela_padrão__GM_CONTAS_RECEBER_ABERTOS[DATA_VCTO]&gt;='Resumo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0" s="68">
        <f t="array" ref="Y250">SUM(IF((Tabela_padrão__GM_CONTAS_RECEBER_ABERTOS[COD_CONTA]='Resumo Realizar'!$B250)*(Tabela_padrão__GM_CONTAS_RECEBER_ABERTOS[DATA_VCTO]&gt;='Resumo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0" s="68">
        <f t="array" ref="Z250">SUM(IF((Tabela_padrão__GM_CONTAS_RECEBER_ABERTOS[COD_CONTA]='Resumo Realizar'!$B250)*(Tabela_padrão__GM_CONTAS_RECEBER_ABERTOS[DATA_VCTO]&gt;='Resumo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0" s="69"/>
      <c r="AB250" s="68">
        <f t="array" ref="AB250">SUM(IF((Tabela_padrão__GM_CONTAS_RECEBER_ABERTOS[COD_CONTA]='Resumo Realizar'!$B250)*(Tabela_padrão__GM_CONTAS_RECEBER_ABERTOS[DATA_VCTO]&gt;='Resumo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0" s="68">
        <f t="array" ref="AC250">SUM(IF((Tabela_padrão__GM_CONTAS_RECEBER_ABERTOS[COD_CONTA]='Resumo Realizar'!$B250)*(Tabela_padrão__GM_CONTAS_RECEBER_ABERTOS[DATA_VCTO]&gt;='Resumo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0" s="68">
        <f t="array" ref="AD250">SUM(IF((Tabela_padrão__GM_CONTAS_RECEBER_ABERTOS[COD_CONTA]='Resumo Realizar'!$B250)*(Tabela_padrão__GM_CONTAS_RECEBER_ABERTOS[DATA_VCTO]&gt;='Resumo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0" s="68">
        <f t="array" ref="AE250">SUM(IF((Tabela_padrão__GM_CONTAS_RECEBER_ABERTOS[COD_CONTA]='Resumo Realizar'!$B250)*(Tabela_padrão__GM_CONTAS_RECEBER_ABERTOS[DATA_VCTO]&gt;='Resumo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0" s="68">
        <f t="array" ref="AF250">SUM(IF((Tabela_padrão__GM_CONTAS_RECEBER_ABERTOS[COD_CONTA]='Resumo Realizar'!$B250)*(Tabela_padrão__GM_CONTAS_RECEBER_ABERTOS[DATA_VCTO]&gt;='Resumo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0" s="68">
        <f t="array" ref="AG250">SUM(IF((Tabela_padrão__GM_CONTAS_RECEBER_ABERTOS[COD_CONTA]='Resumo Realizar'!$B250)*(Tabela_padrão__GM_CONTAS_RECEBER_ABERTOS[DATA_VCTO]&gt;='Resumo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1" spans="2:33" hidden="1" outlineLevel="2" thickBot="1">
      <c r="B251" s="73">
        <v>11303002</v>
      </c>
      <c r="C251" s="73" t="s">
        <v>142</v>
      </c>
      <c r="D251" s="68">
        <f t="shared" si="202"/>
        <v>0</v>
      </c>
      <c r="E251" s="68">
        <f t="shared" si="202"/>
        <v>0</v>
      </c>
      <c r="F251" s="69"/>
      <c r="G251" s="68">
        <f t="array" ref="G251">SUM(IF((Tabela_padrão__GM_CONTAS_RECEBER_ABERTOS[COD_CONTA]='Resumo Realizar'!$B251)*(Tabela_padrão__GM_CONTAS_RECEBER_ABERTOS[DATA_VCTO]&gt;='Resumo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1" s="68">
        <f t="array" ref="H251">SUM(IF((Tabela_padrão__GM_CONTAS_RECEBER_ABERTOS[COD_CONTA]='Resumo Realizar'!$B251)*(Tabela_padrão__GM_CONTAS_RECEBER_ABERTOS[DATA_VCTO]&gt;='Resumo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1" s="68">
        <f t="array" ref="I251">SUM(IF((Tabela_padrão__GM_CONTAS_RECEBER_ABERTOS[COD_CONTA]='Resumo Realizar'!$B251)*(Tabela_padrão__GM_CONTAS_RECEBER_ABERTOS[DATA_VCTO]&gt;='Resumo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1" s="68">
        <f t="array" ref="J251">SUM(IF((Tabela_padrão__GM_CONTAS_RECEBER_ABERTOS[COD_CONTA]='Resumo Realizar'!$B251)*(Tabela_padrão__GM_CONTAS_RECEBER_ABERTOS[DATA_VCTO]&gt;='Resumo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1" s="68">
        <f t="array" ref="K251">SUM(IF((Tabela_padrão__GM_CONTAS_RECEBER_ABERTOS[COD_CONTA]='Resumo Realizar'!$B251)*(Tabela_padrão__GM_CONTAS_RECEBER_ABERTOS[DATA_VCTO]&gt;='Resumo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1" s="68">
        <f t="array" ref="L251">SUM(IF((Tabela_padrão__GM_CONTAS_RECEBER_ABERTOS[COD_CONTA]='Resumo Realizar'!$B251)*(Tabela_padrão__GM_CONTAS_RECEBER_ABERTOS[DATA_VCTO]&gt;='Resumo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1" s="69"/>
      <c r="N251" s="68">
        <f t="array" ref="N251">SUM(IF((Tabela_padrão__GM_CONTAS_RECEBER_ABERTOS[COD_CONTA]='Resumo Realizar'!$B251)*(Tabela_padrão__GM_CONTAS_RECEBER_ABERTOS[DATA_VCTO]&gt;='Resumo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1" s="68">
        <f t="array" ref="O251">SUM(IF((Tabela_padrão__GM_CONTAS_RECEBER_ABERTOS[COD_CONTA]='Resumo Realizar'!$B251)*(Tabela_padrão__GM_CONTAS_RECEBER_ABERTOS[DATA_VCTO]&gt;='Resumo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1" s="68">
        <f t="array" ref="P251">SUM(IF((Tabela_padrão__GM_CONTAS_RECEBER_ABERTOS[COD_CONTA]='Resumo Realizar'!$B251)*(Tabela_padrão__GM_CONTAS_RECEBER_ABERTOS[DATA_VCTO]&gt;='Resumo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1" s="68">
        <f t="array" ref="Q251">SUM(IF((Tabela_padrão__GM_CONTAS_RECEBER_ABERTOS[COD_CONTA]='Resumo Realizar'!$B251)*(Tabela_padrão__GM_CONTAS_RECEBER_ABERTOS[DATA_VCTO]&gt;='Resumo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1" s="68">
        <f t="array" ref="R251">SUM(IF((Tabela_padrão__GM_CONTAS_RECEBER_ABERTOS[COD_CONTA]='Resumo Realizar'!$B251)*(Tabela_padrão__GM_CONTAS_RECEBER_ABERTOS[DATA_VCTO]&gt;='Resumo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1" s="68">
        <f t="array" ref="S251">SUM(IF((Tabela_padrão__GM_CONTAS_RECEBER_ABERTOS[COD_CONTA]='Resumo Realizar'!$B251)*(Tabela_padrão__GM_CONTAS_RECEBER_ABERTOS[DATA_VCTO]&gt;='Resumo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1" s="69"/>
      <c r="U251" s="68">
        <f t="array" ref="U251">SUM(IF((Tabela_padrão__GM_CONTAS_RECEBER_ABERTOS[COD_CONTA]='Resumo Realizar'!$B251)*(Tabela_padrão__GM_CONTAS_RECEBER_ABERTOS[DATA_VCTO]&gt;='Resumo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1" s="68">
        <f t="array" ref="V251">SUM(IF((Tabela_padrão__GM_CONTAS_RECEBER_ABERTOS[COD_CONTA]='Resumo Realizar'!$B251)*(Tabela_padrão__GM_CONTAS_RECEBER_ABERTOS[DATA_VCTO]&gt;='Resumo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1" s="68">
        <f t="array" ref="W251">SUM(IF((Tabela_padrão__GM_CONTAS_RECEBER_ABERTOS[COD_CONTA]='Resumo Realizar'!$B251)*(Tabela_padrão__GM_CONTAS_RECEBER_ABERTOS[DATA_VCTO]&gt;='Resumo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1" s="68">
        <f t="array" ref="X251">SUM(IF((Tabela_padrão__GM_CONTAS_RECEBER_ABERTOS[COD_CONTA]='Resumo Realizar'!$B251)*(Tabela_padrão__GM_CONTAS_RECEBER_ABERTOS[DATA_VCTO]&gt;='Resumo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1" s="68">
        <f t="array" ref="Y251">SUM(IF((Tabela_padrão__GM_CONTAS_RECEBER_ABERTOS[COD_CONTA]='Resumo Realizar'!$B251)*(Tabela_padrão__GM_CONTAS_RECEBER_ABERTOS[DATA_VCTO]&gt;='Resumo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1" s="68">
        <f t="array" ref="Z251">SUM(IF((Tabela_padrão__GM_CONTAS_RECEBER_ABERTOS[COD_CONTA]='Resumo Realizar'!$B251)*(Tabela_padrão__GM_CONTAS_RECEBER_ABERTOS[DATA_VCTO]&gt;='Resumo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1" s="69"/>
      <c r="AB251" s="68">
        <f t="array" ref="AB251">SUM(IF((Tabela_padrão__GM_CONTAS_RECEBER_ABERTOS[COD_CONTA]='Resumo Realizar'!$B251)*(Tabela_padrão__GM_CONTAS_RECEBER_ABERTOS[DATA_VCTO]&gt;='Resumo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1" s="68">
        <f t="array" ref="AC251">SUM(IF((Tabela_padrão__GM_CONTAS_RECEBER_ABERTOS[COD_CONTA]='Resumo Realizar'!$B251)*(Tabela_padrão__GM_CONTAS_RECEBER_ABERTOS[DATA_VCTO]&gt;='Resumo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1" s="68">
        <f t="array" ref="AD251">SUM(IF((Tabela_padrão__GM_CONTAS_RECEBER_ABERTOS[COD_CONTA]='Resumo Realizar'!$B251)*(Tabela_padrão__GM_CONTAS_RECEBER_ABERTOS[DATA_VCTO]&gt;='Resumo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1" s="68">
        <f t="array" ref="AE251">SUM(IF((Tabela_padrão__GM_CONTAS_RECEBER_ABERTOS[COD_CONTA]='Resumo Realizar'!$B251)*(Tabela_padrão__GM_CONTAS_RECEBER_ABERTOS[DATA_VCTO]&gt;='Resumo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1" s="68">
        <f t="array" ref="AF251">SUM(IF((Tabela_padrão__GM_CONTAS_RECEBER_ABERTOS[COD_CONTA]='Resumo Realizar'!$B251)*(Tabela_padrão__GM_CONTAS_RECEBER_ABERTOS[DATA_VCTO]&gt;='Resumo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1" s="68">
        <f t="array" ref="AG251">SUM(IF((Tabela_padrão__GM_CONTAS_RECEBER_ABERTOS[COD_CONTA]='Resumo Realizar'!$B251)*(Tabela_padrão__GM_CONTAS_RECEBER_ABERTOS[DATA_VCTO]&gt;='Resumo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2" spans="2:33" hidden="1" outlineLevel="2" thickBot="1">
      <c r="B252" s="73">
        <v>11303003</v>
      </c>
      <c r="C252" s="73" t="s">
        <v>143</v>
      </c>
      <c r="D252" s="68">
        <f t="shared" si="202"/>
        <v>0</v>
      </c>
      <c r="E252" s="68">
        <f t="shared" si="202"/>
        <v>0</v>
      </c>
      <c r="F252" s="69"/>
      <c r="G252" s="68">
        <f t="array" ref="G252">SUM(IF((Tabela_padrão__GM_CONTAS_RECEBER_ABERTOS[COD_CONTA]='Resumo Realizar'!$B252)*(Tabela_padrão__GM_CONTAS_RECEBER_ABERTOS[DATA_VCTO]&gt;='Resumo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2" s="68">
        <f t="array" ref="H252">SUM(IF((Tabela_padrão__GM_CONTAS_RECEBER_ABERTOS[COD_CONTA]='Resumo Realizar'!$B252)*(Tabela_padrão__GM_CONTAS_RECEBER_ABERTOS[DATA_VCTO]&gt;='Resumo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2" s="68">
        <f t="array" ref="I252">SUM(IF((Tabela_padrão__GM_CONTAS_RECEBER_ABERTOS[COD_CONTA]='Resumo Realizar'!$B252)*(Tabela_padrão__GM_CONTAS_RECEBER_ABERTOS[DATA_VCTO]&gt;='Resumo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2" s="68">
        <f t="array" ref="J252">SUM(IF((Tabela_padrão__GM_CONTAS_RECEBER_ABERTOS[COD_CONTA]='Resumo Realizar'!$B252)*(Tabela_padrão__GM_CONTAS_RECEBER_ABERTOS[DATA_VCTO]&gt;='Resumo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2" s="68">
        <f t="array" ref="K252">SUM(IF((Tabela_padrão__GM_CONTAS_RECEBER_ABERTOS[COD_CONTA]='Resumo Realizar'!$B252)*(Tabela_padrão__GM_CONTAS_RECEBER_ABERTOS[DATA_VCTO]&gt;='Resumo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2" s="68">
        <f t="array" ref="L252">SUM(IF((Tabela_padrão__GM_CONTAS_RECEBER_ABERTOS[COD_CONTA]='Resumo Realizar'!$B252)*(Tabela_padrão__GM_CONTAS_RECEBER_ABERTOS[DATA_VCTO]&gt;='Resumo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2" s="69"/>
      <c r="N252" s="68">
        <f t="array" ref="N252">SUM(IF((Tabela_padrão__GM_CONTAS_RECEBER_ABERTOS[COD_CONTA]='Resumo Realizar'!$B252)*(Tabela_padrão__GM_CONTAS_RECEBER_ABERTOS[DATA_VCTO]&gt;='Resumo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2" s="68">
        <f t="array" ref="O252">SUM(IF((Tabela_padrão__GM_CONTAS_RECEBER_ABERTOS[COD_CONTA]='Resumo Realizar'!$B252)*(Tabela_padrão__GM_CONTAS_RECEBER_ABERTOS[DATA_VCTO]&gt;='Resumo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2" s="68">
        <f t="array" ref="P252">SUM(IF((Tabela_padrão__GM_CONTAS_RECEBER_ABERTOS[COD_CONTA]='Resumo Realizar'!$B252)*(Tabela_padrão__GM_CONTAS_RECEBER_ABERTOS[DATA_VCTO]&gt;='Resumo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2" s="68">
        <f t="array" ref="Q252">SUM(IF((Tabela_padrão__GM_CONTAS_RECEBER_ABERTOS[COD_CONTA]='Resumo Realizar'!$B252)*(Tabela_padrão__GM_CONTAS_RECEBER_ABERTOS[DATA_VCTO]&gt;='Resumo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2" s="68">
        <f t="array" ref="R252">SUM(IF((Tabela_padrão__GM_CONTAS_RECEBER_ABERTOS[COD_CONTA]='Resumo Realizar'!$B252)*(Tabela_padrão__GM_CONTAS_RECEBER_ABERTOS[DATA_VCTO]&gt;='Resumo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2" s="68">
        <f t="array" ref="S252">SUM(IF((Tabela_padrão__GM_CONTAS_RECEBER_ABERTOS[COD_CONTA]='Resumo Realizar'!$B252)*(Tabela_padrão__GM_CONTAS_RECEBER_ABERTOS[DATA_VCTO]&gt;='Resumo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2" s="69"/>
      <c r="U252" s="68">
        <f t="array" ref="U252">SUM(IF((Tabela_padrão__GM_CONTAS_RECEBER_ABERTOS[COD_CONTA]='Resumo Realizar'!$B252)*(Tabela_padrão__GM_CONTAS_RECEBER_ABERTOS[DATA_VCTO]&gt;='Resumo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2" s="68">
        <f t="array" ref="V252">SUM(IF((Tabela_padrão__GM_CONTAS_RECEBER_ABERTOS[COD_CONTA]='Resumo Realizar'!$B252)*(Tabela_padrão__GM_CONTAS_RECEBER_ABERTOS[DATA_VCTO]&gt;='Resumo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2" s="68">
        <f t="array" ref="W252">SUM(IF((Tabela_padrão__GM_CONTAS_RECEBER_ABERTOS[COD_CONTA]='Resumo Realizar'!$B252)*(Tabela_padrão__GM_CONTAS_RECEBER_ABERTOS[DATA_VCTO]&gt;='Resumo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2" s="68">
        <f t="array" ref="X252">SUM(IF((Tabela_padrão__GM_CONTAS_RECEBER_ABERTOS[COD_CONTA]='Resumo Realizar'!$B252)*(Tabela_padrão__GM_CONTAS_RECEBER_ABERTOS[DATA_VCTO]&gt;='Resumo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2" s="68">
        <f t="array" ref="Y252">SUM(IF((Tabela_padrão__GM_CONTAS_RECEBER_ABERTOS[COD_CONTA]='Resumo Realizar'!$B252)*(Tabela_padrão__GM_CONTAS_RECEBER_ABERTOS[DATA_VCTO]&gt;='Resumo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2" s="68">
        <f t="array" ref="Z252">SUM(IF((Tabela_padrão__GM_CONTAS_RECEBER_ABERTOS[COD_CONTA]='Resumo Realizar'!$B252)*(Tabela_padrão__GM_CONTAS_RECEBER_ABERTOS[DATA_VCTO]&gt;='Resumo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2" s="69"/>
      <c r="AB252" s="68">
        <f t="array" ref="AB252">SUM(IF((Tabela_padrão__GM_CONTAS_RECEBER_ABERTOS[COD_CONTA]='Resumo Realizar'!$B252)*(Tabela_padrão__GM_CONTAS_RECEBER_ABERTOS[DATA_VCTO]&gt;='Resumo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2" s="68">
        <f t="array" ref="AC252">SUM(IF((Tabela_padrão__GM_CONTAS_RECEBER_ABERTOS[COD_CONTA]='Resumo Realizar'!$B252)*(Tabela_padrão__GM_CONTAS_RECEBER_ABERTOS[DATA_VCTO]&gt;='Resumo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2" s="68">
        <f t="array" ref="AD252">SUM(IF((Tabela_padrão__GM_CONTAS_RECEBER_ABERTOS[COD_CONTA]='Resumo Realizar'!$B252)*(Tabela_padrão__GM_CONTAS_RECEBER_ABERTOS[DATA_VCTO]&gt;='Resumo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2" s="68">
        <f t="array" ref="AE252">SUM(IF((Tabela_padrão__GM_CONTAS_RECEBER_ABERTOS[COD_CONTA]='Resumo Realizar'!$B252)*(Tabela_padrão__GM_CONTAS_RECEBER_ABERTOS[DATA_VCTO]&gt;='Resumo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2" s="68">
        <f t="array" ref="AF252">SUM(IF((Tabela_padrão__GM_CONTAS_RECEBER_ABERTOS[COD_CONTA]='Resumo Realizar'!$B252)*(Tabela_padrão__GM_CONTAS_RECEBER_ABERTOS[DATA_VCTO]&gt;='Resumo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2" s="68">
        <f t="array" ref="AG252">SUM(IF((Tabela_padrão__GM_CONTAS_RECEBER_ABERTOS[COD_CONTA]='Resumo Realizar'!$B252)*(Tabela_padrão__GM_CONTAS_RECEBER_ABERTOS[DATA_VCTO]&gt;='Resumo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3" spans="2:33" s="63" customFormat="1" hidden="1" outlineLevel="1" collapsed="1" thickBot="1">
      <c r="B253" s="64">
        <v>11310</v>
      </c>
      <c r="C253" s="64" t="s">
        <v>56</v>
      </c>
      <c r="D253" s="65">
        <f t="shared" ref="D253:E253" si="203">SUM(D254:D266)</f>
        <v>0</v>
      </c>
      <c r="E253" s="65">
        <f t="shared" si="203"/>
        <v>0</v>
      </c>
      <c r="F253" s="66"/>
      <c r="G253" s="65">
        <f>SUM(G254:G266)</f>
        <v>0</v>
      </c>
      <c r="H253" s="65">
        <f t="shared" ref="H253" si="204">SUM(H254:H266)</f>
        <v>0</v>
      </c>
      <c r="I253" s="65">
        <f t="shared" ref="I253" si="205">SUM(I254:I266)</f>
        <v>0</v>
      </c>
      <c r="J253" s="65">
        <f t="shared" ref="J253:K253" si="206">SUM(J254:J266)</f>
        <v>0</v>
      </c>
      <c r="K253" s="65">
        <f t="shared" si="206"/>
        <v>0</v>
      </c>
      <c r="L253" s="65">
        <f t="shared" ref="L253" si="207">SUM(L254:L266)</f>
        <v>0</v>
      </c>
      <c r="M253" s="66"/>
      <c r="N253" s="65">
        <f t="shared" ref="N253:O253" si="208">SUM(N254:N266)</f>
        <v>0</v>
      </c>
      <c r="O253" s="65">
        <f t="shared" si="208"/>
        <v>0</v>
      </c>
      <c r="P253" s="65">
        <f t="shared" ref="P253" si="209">SUM(P254:P266)</f>
        <v>0</v>
      </c>
      <c r="Q253" s="65">
        <f t="shared" ref="Q253" si="210">SUM(Q254:Q266)</f>
        <v>0</v>
      </c>
      <c r="R253" s="65">
        <f t="shared" ref="R253:S253" si="211">SUM(R254:R266)</f>
        <v>0</v>
      </c>
      <c r="S253" s="65">
        <f t="shared" si="211"/>
        <v>0</v>
      </c>
      <c r="T253" s="66"/>
      <c r="U253" s="65">
        <f t="shared" ref="U253" si="212">SUM(U254:U266)</f>
        <v>0</v>
      </c>
      <c r="V253" s="65">
        <f t="shared" ref="V253:W253" si="213">SUM(V254:V266)</f>
        <v>0</v>
      </c>
      <c r="W253" s="65">
        <f t="shared" si="213"/>
        <v>0</v>
      </c>
      <c r="X253" s="65">
        <f t="shared" ref="X253" si="214">SUM(X254:X266)</f>
        <v>0</v>
      </c>
      <c r="Y253" s="65">
        <f t="shared" ref="Y253" si="215">SUM(Y254:Y266)</f>
        <v>0</v>
      </c>
      <c r="Z253" s="65">
        <f t="shared" ref="Z253" si="216">SUM(Z254:Z266)</f>
        <v>0</v>
      </c>
      <c r="AA253" s="66"/>
      <c r="AB253" s="65">
        <f t="shared" ref="AB253" si="217">SUM(AB254:AB266)</f>
        <v>0</v>
      </c>
      <c r="AC253" s="65">
        <f t="shared" ref="AC253" si="218">SUM(AC254:AC266)</f>
        <v>0</v>
      </c>
      <c r="AD253" s="65">
        <f t="shared" ref="AD253:AE253" si="219">SUM(AD254:AD266)</f>
        <v>0</v>
      </c>
      <c r="AE253" s="65">
        <f t="shared" si="219"/>
        <v>0</v>
      </c>
      <c r="AF253" s="65">
        <f t="shared" ref="AF253" si="220">SUM(AF254:AF266)</f>
        <v>0</v>
      </c>
      <c r="AG253" s="65">
        <f t="shared" ref="AG253" si="221">SUM(AG254:AG266)</f>
        <v>0</v>
      </c>
    </row>
    <row r="254" spans="2:33" hidden="1" outlineLevel="2" thickBot="1">
      <c r="B254" s="73">
        <v>11310001</v>
      </c>
      <c r="C254" s="73" t="s">
        <v>144</v>
      </c>
      <c r="D254" s="68">
        <f t="shared" ref="D254:D266" si="222">G254+I254+K254+N254+P254+R254+U254+W254+Y254+AB254+AD254+AF254</f>
        <v>0</v>
      </c>
      <c r="E254" s="68">
        <f t="shared" ref="E254:E266" si="223">H254+J254+L254+O254+Q254+S254+V254+X254+Z254+AC254+AE254+AG254</f>
        <v>0</v>
      </c>
      <c r="F254" s="69"/>
      <c r="G254" s="68">
        <f t="array" ref="G254">SUM(IF((Tabela_padrão__GM_CONTAS_RECEBER_ABERTOS[COD_CONTA]='Resumo Realizar'!$B254)*(Tabela_padrão__GM_CONTAS_RECEBER_ABERTOS[DATA_VCTO]&gt;='Resumo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4" s="68">
        <f t="array" ref="H254">SUM(IF((Tabela_padrão__GM_CONTAS_RECEBER_ABERTOS[COD_CONTA]='Resumo Realizar'!$B254)*(Tabela_padrão__GM_CONTAS_RECEBER_ABERTOS[DATA_VCTO]&gt;='Resumo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4" s="68">
        <f t="array" ref="I254">SUM(IF((Tabela_padrão__GM_CONTAS_RECEBER_ABERTOS[COD_CONTA]='Resumo Realizar'!$B254)*(Tabela_padrão__GM_CONTAS_RECEBER_ABERTOS[DATA_VCTO]&gt;='Resumo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4" s="68">
        <f t="array" ref="J254">SUM(IF((Tabela_padrão__GM_CONTAS_RECEBER_ABERTOS[COD_CONTA]='Resumo Realizar'!$B254)*(Tabela_padrão__GM_CONTAS_RECEBER_ABERTOS[DATA_VCTO]&gt;='Resumo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4" s="68">
        <f t="array" ref="K254">SUM(IF((Tabela_padrão__GM_CONTAS_RECEBER_ABERTOS[COD_CONTA]='Resumo Realizar'!$B254)*(Tabela_padrão__GM_CONTAS_RECEBER_ABERTOS[DATA_VCTO]&gt;='Resumo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4" s="68">
        <f t="array" ref="L254">SUM(IF((Tabela_padrão__GM_CONTAS_RECEBER_ABERTOS[COD_CONTA]='Resumo Realizar'!$B254)*(Tabela_padrão__GM_CONTAS_RECEBER_ABERTOS[DATA_VCTO]&gt;='Resumo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4" s="69"/>
      <c r="N254" s="68">
        <f t="array" ref="N254">SUM(IF((Tabela_padrão__GM_CONTAS_RECEBER_ABERTOS[COD_CONTA]='Resumo Realizar'!$B254)*(Tabela_padrão__GM_CONTAS_RECEBER_ABERTOS[DATA_VCTO]&gt;='Resumo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4" s="68">
        <f t="array" ref="O254">SUM(IF((Tabela_padrão__GM_CONTAS_RECEBER_ABERTOS[COD_CONTA]='Resumo Realizar'!$B254)*(Tabela_padrão__GM_CONTAS_RECEBER_ABERTOS[DATA_VCTO]&gt;='Resumo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4" s="68">
        <f t="array" ref="P254">SUM(IF((Tabela_padrão__GM_CONTAS_RECEBER_ABERTOS[COD_CONTA]='Resumo Realizar'!$B254)*(Tabela_padrão__GM_CONTAS_RECEBER_ABERTOS[DATA_VCTO]&gt;='Resumo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4" s="68">
        <f t="array" ref="Q254">SUM(IF((Tabela_padrão__GM_CONTAS_RECEBER_ABERTOS[COD_CONTA]='Resumo Realizar'!$B254)*(Tabela_padrão__GM_CONTAS_RECEBER_ABERTOS[DATA_VCTO]&gt;='Resumo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4" s="68">
        <f t="array" ref="R254">SUM(IF((Tabela_padrão__GM_CONTAS_RECEBER_ABERTOS[COD_CONTA]='Resumo Realizar'!$B254)*(Tabela_padrão__GM_CONTAS_RECEBER_ABERTOS[DATA_VCTO]&gt;='Resumo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4" s="68">
        <f t="array" ref="S254">SUM(IF((Tabela_padrão__GM_CONTAS_RECEBER_ABERTOS[COD_CONTA]='Resumo Realizar'!$B254)*(Tabela_padrão__GM_CONTAS_RECEBER_ABERTOS[DATA_VCTO]&gt;='Resumo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4" s="69"/>
      <c r="U254" s="68">
        <f t="array" ref="U254">SUM(IF((Tabela_padrão__GM_CONTAS_RECEBER_ABERTOS[COD_CONTA]='Resumo Realizar'!$B254)*(Tabela_padrão__GM_CONTAS_RECEBER_ABERTOS[DATA_VCTO]&gt;='Resumo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4" s="68">
        <f t="array" ref="V254">SUM(IF((Tabela_padrão__GM_CONTAS_RECEBER_ABERTOS[COD_CONTA]='Resumo Realizar'!$B254)*(Tabela_padrão__GM_CONTAS_RECEBER_ABERTOS[DATA_VCTO]&gt;='Resumo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4" s="68">
        <f t="array" ref="W254">SUM(IF((Tabela_padrão__GM_CONTAS_RECEBER_ABERTOS[COD_CONTA]='Resumo Realizar'!$B254)*(Tabela_padrão__GM_CONTAS_RECEBER_ABERTOS[DATA_VCTO]&gt;='Resumo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4" s="68">
        <f t="array" ref="X254">SUM(IF((Tabela_padrão__GM_CONTAS_RECEBER_ABERTOS[COD_CONTA]='Resumo Realizar'!$B254)*(Tabela_padrão__GM_CONTAS_RECEBER_ABERTOS[DATA_VCTO]&gt;='Resumo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4" s="68">
        <f t="array" ref="Y254">SUM(IF((Tabela_padrão__GM_CONTAS_RECEBER_ABERTOS[COD_CONTA]='Resumo Realizar'!$B254)*(Tabela_padrão__GM_CONTAS_RECEBER_ABERTOS[DATA_VCTO]&gt;='Resumo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4" s="68">
        <f t="array" ref="Z254">SUM(IF((Tabela_padrão__GM_CONTAS_RECEBER_ABERTOS[COD_CONTA]='Resumo Realizar'!$B254)*(Tabela_padrão__GM_CONTAS_RECEBER_ABERTOS[DATA_VCTO]&gt;='Resumo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4" s="69"/>
      <c r="AB254" s="68">
        <f t="array" ref="AB254">SUM(IF((Tabela_padrão__GM_CONTAS_RECEBER_ABERTOS[COD_CONTA]='Resumo Realizar'!$B254)*(Tabela_padrão__GM_CONTAS_RECEBER_ABERTOS[DATA_VCTO]&gt;='Resumo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4" s="68">
        <f t="array" ref="AC254">SUM(IF((Tabela_padrão__GM_CONTAS_RECEBER_ABERTOS[COD_CONTA]='Resumo Realizar'!$B254)*(Tabela_padrão__GM_CONTAS_RECEBER_ABERTOS[DATA_VCTO]&gt;='Resumo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4" s="68">
        <f t="array" ref="AD254">SUM(IF((Tabela_padrão__GM_CONTAS_RECEBER_ABERTOS[COD_CONTA]='Resumo Realizar'!$B254)*(Tabela_padrão__GM_CONTAS_RECEBER_ABERTOS[DATA_VCTO]&gt;='Resumo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4" s="68">
        <f t="array" ref="AE254">SUM(IF((Tabela_padrão__GM_CONTAS_RECEBER_ABERTOS[COD_CONTA]='Resumo Realizar'!$B254)*(Tabela_padrão__GM_CONTAS_RECEBER_ABERTOS[DATA_VCTO]&gt;='Resumo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4" s="68">
        <f t="array" ref="AF254">SUM(IF((Tabela_padrão__GM_CONTAS_RECEBER_ABERTOS[COD_CONTA]='Resumo Realizar'!$B254)*(Tabela_padrão__GM_CONTAS_RECEBER_ABERTOS[DATA_VCTO]&gt;='Resumo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4" s="68">
        <f t="array" ref="AG254">SUM(IF((Tabela_padrão__GM_CONTAS_RECEBER_ABERTOS[COD_CONTA]='Resumo Realizar'!$B254)*(Tabela_padrão__GM_CONTAS_RECEBER_ABERTOS[DATA_VCTO]&gt;='Resumo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5" spans="2:33" hidden="1" outlineLevel="2" thickBot="1">
      <c r="B255" s="73">
        <v>11310002</v>
      </c>
      <c r="C255" s="73" t="s">
        <v>145</v>
      </c>
      <c r="D255" s="68">
        <f t="shared" si="222"/>
        <v>0</v>
      </c>
      <c r="E255" s="68">
        <f t="shared" si="223"/>
        <v>0</v>
      </c>
      <c r="F255" s="69"/>
      <c r="G255" s="68">
        <f t="array" ref="G255">SUM(IF((Tabela_padrão__GM_CONTAS_RECEBER_ABERTOS[COD_CONTA]='Resumo Realizar'!$B255)*(Tabela_padrão__GM_CONTAS_RECEBER_ABERTOS[DATA_VCTO]&gt;='Resumo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5" s="68">
        <f t="array" ref="H255">SUM(IF((Tabela_padrão__GM_CONTAS_RECEBER_ABERTOS[COD_CONTA]='Resumo Realizar'!$B255)*(Tabela_padrão__GM_CONTAS_RECEBER_ABERTOS[DATA_VCTO]&gt;='Resumo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5" s="68">
        <f t="array" ref="I255">SUM(IF((Tabela_padrão__GM_CONTAS_RECEBER_ABERTOS[COD_CONTA]='Resumo Realizar'!$B255)*(Tabela_padrão__GM_CONTAS_RECEBER_ABERTOS[DATA_VCTO]&gt;='Resumo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5" s="68">
        <f t="array" ref="J255">SUM(IF((Tabela_padrão__GM_CONTAS_RECEBER_ABERTOS[COD_CONTA]='Resumo Realizar'!$B255)*(Tabela_padrão__GM_CONTAS_RECEBER_ABERTOS[DATA_VCTO]&gt;='Resumo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5" s="68">
        <f t="array" ref="K255">SUM(IF((Tabela_padrão__GM_CONTAS_RECEBER_ABERTOS[COD_CONTA]='Resumo Realizar'!$B255)*(Tabela_padrão__GM_CONTAS_RECEBER_ABERTOS[DATA_VCTO]&gt;='Resumo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5" s="68">
        <f t="array" ref="L255">SUM(IF((Tabela_padrão__GM_CONTAS_RECEBER_ABERTOS[COD_CONTA]='Resumo Realizar'!$B255)*(Tabela_padrão__GM_CONTAS_RECEBER_ABERTOS[DATA_VCTO]&gt;='Resumo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5" s="69"/>
      <c r="N255" s="68">
        <f t="array" ref="N255">SUM(IF((Tabela_padrão__GM_CONTAS_RECEBER_ABERTOS[COD_CONTA]='Resumo Realizar'!$B255)*(Tabela_padrão__GM_CONTAS_RECEBER_ABERTOS[DATA_VCTO]&gt;='Resumo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5" s="68">
        <f t="array" ref="O255">SUM(IF((Tabela_padrão__GM_CONTAS_RECEBER_ABERTOS[COD_CONTA]='Resumo Realizar'!$B255)*(Tabela_padrão__GM_CONTAS_RECEBER_ABERTOS[DATA_VCTO]&gt;='Resumo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5" s="68">
        <f t="array" ref="P255">SUM(IF((Tabela_padrão__GM_CONTAS_RECEBER_ABERTOS[COD_CONTA]='Resumo Realizar'!$B255)*(Tabela_padrão__GM_CONTAS_RECEBER_ABERTOS[DATA_VCTO]&gt;='Resumo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5" s="68">
        <f t="array" ref="Q255">SUM(IF((Tabela_padrão__GM_CONTAS_RECEBER_ABERTOS[COD_CONTA]='Resumo Realizar'!$B255)*(Tabela_padrão__GM_CONTAS_RECEBER_ABERTOS[DATA_VCTO]&gt;='Resumo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5" s="68">
        <f t="array" ref="R255">SUM(IF((Tabela_padrão__GM_CONTAS_RECEBER_ABERTOS[COD_CONTA]='Resumo Realizar'!$B255)*(Tabela_padrão__GM_CONTAS_RECEBER_ABERTOS[DATA_VCTO]&gt;='Resumo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5" s="68">
        <f t="array" ref="S255">SUM(IF((Tabela_padrão__GM_CONTAS_RECEBER_ABERTOS[COD_CONTA]='Resumo Realizar'!$B255)*(Tabela_padrão__GM_CONTAS_RECEBER_ABERTOS[DATA_VCTO]&gt;='Resumo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5" s="69"/>
      <c r="U255" s="68">
        <f t="array" ref="U255">SUM(IF((Tabela_padrão__GM_CONTAS_RECEBER_ABERTOS[COD_CONTA]='Resumo Realizar'!$B255)*(Tabela_padrão__GM_CONTAS_RECEBER_ABERTOS[DATA_VCTO]&gt;='Resumo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5" s="68">
        <f t="array" ref="V255">SUM(IF((Tabela_padrão__GM_CONTAS_RECEBER_ABERTOS[COD_CONTA]='Resumo Realizar'!$B255)*(Tabela_padrão__GM_CONTAS_RECEBER_ABERTOS[DATA_VCTO]&gt;='Resumo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5" s="68">
        <f t="array" ref="W255">SUM(IF((Tabela_padrão__GM_CONTAS_RECEBER_ABERTOS[COD_CONTA]='Resumo Realizar'!$B255)*(Tabela_padrão__GM_CONTAS_RECEBER_ABERTOS[DATA_VCTO]&gt;='Resumo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5" s="68">
        <f t="array" ref="X255">SUM(IF((Tabela_padrão__GM_CONTAS_RECEBER_ABERTOS[COD_CONTA]='Resumo Realizar'!$B255)*(Tabela_padrão__GM_CONTAS_RECEBER_ABERTOS[DATA_VCTO]&gt;='Resumo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5" s="68">
        <f t="array" ref="Y255">SUM(IF((Tabela_padrão__GM_CONTAS_RECEBER_ABERTOS[COD_CONTA]='Resumo Realizar'!$B255)*(Tabela_padrão__GM_CONTAS_RECEBER_ABERTOS[DATA_VCTO]&gt;='Resumo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5" s="68">
        <f t="array" ref="Z255">SUM(IF((Tabela_padrão__GM_CONTAS_RECEBER_ABERTOS[COD_CONTA]='Resumo Realizar'!$B255)*(Tabela_padrão__GM_CONTAS_RECEBER_ABERTOS[DATA_VCTO]&gt;='Resumo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5" s="69"/>
      <c r="AB255" s="68">
        <f t="array" ref="AB255">SUM(IF((Tabela_padrão__GM_CONTAS_RECEBER_ABERTOS[COD_CONTA]='Resumo Realizar'!$B255)*(Tabela_padrão__GM_CONTAS_RECEBER_ABERTOS[DATA_VCTO]&gt;='Resumo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5" s="68">
        <f t="array" ref="AC255">SUM(IF((Tabela_padrão__GM_CONTAS_RECEBER_ABERTOS[COD_CONTA]='Resumo Realizar'!$B255)*(Tabela_padrão__GM_CONTAS_RECEBER_ABERTOS[DATA_VCTO]&gt;='Resumo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5" s="68">
        <f t="array" ref="AD255">SUM(IF((Tabela_padrão__GM_CONTAS_RECEBER_ABERTOS[COD_CONTA]='Resumo Realizar'!$B255)*(Tabela_padrão__GM_CONTAS_RECEBER_ABERTOS[DATA_VCTO]&gt;='Resumo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5" s="68">
        <f t="array" ref="AE255">SUM(IF((Tabela_padrão__GM_CONTAS_RECEBER_ABERTOS[COD_CONTA]='Resumo Realizar'!$B255)*(Tabela_padrão__GM_CONTAS_RECEBER_ABERTOS[DATA_VCTO]&gt;='Resumo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5" s="68">
        <f t="array" ref="AF255">SUM(IF((Tabela_padrão__GM_CONTAS_RECEBER_ABERTOS[COD_CONTA]='Resumo Realizar'!$B255)*(Tabela_padrão__GM_CONTAS_RECEBER_ABERTOS[DATA_VCTO]&gt;='Resumo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5" s="68">
        <f t="array" ref="AG255">SUM(IF((Tabela_padrão__GM_CONTAS_RECEBER_ABERTOS[COD_CONTA]='Resumo Realizar'!$B255)*(Tabela_padrão__GM_CONTAS_RECEBER_ABERTOS[DATA_VCTO]&gt;='Resumo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6" spans="2:33" hidden="1" outlineLevel="2" thickBot="1">
      <c r="B256" s="73">
        <v>11310003</v>
      </c>
      <c r="C256" s="73" t="s">
        <v>146</v>
      </c>
      <c r="D256" s="68">
        <f t="shared" si="222"/>
        <v>0</v>
      </c>
      <c r="E256" s="68">
        <f t="shared" si="223"/>
        <v>0</v>
      </c>
      <c r="F256" s="69"/>
      <c r="G256" s="68">
        <f t="array" ref="G256">SUM(IF((Tabela_padrão__GM_CONTAS_RECEBER_ABERTOS[COD_CONTA]='Resumo Realizar'!$B256)*(Tabela_padrão__GM_CONTAS_RECEBER_ABERTOS[DATA_VCTO]&gt;='Resumo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6" s="68">
        <f t="array" ref="H256">SUM(IF((Tabela_padrão__GM_CONTAS_RECEBER_ABERTOS[COD_CONTA]='Resumo Realizar'!$B256)*(Tabela_padrão__GM_CONTAS_RECEBER_ABERTOS[DATA_VCTO]&gt;='Resumo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6" s="68">
        <f t="array" ref="I256">SUM(IF((Tabela_padrão__GM_CONTAS_RECEBER_ABERTOS[COD_CONTA]='Resumo Realizar'!$B256)*(Tabela_padrão__GM_CONTAS_RECEBER_ABERTOS[DATA_VCTO]&gt;='Resumo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6" s="68">
        <f t="array" ref="J256">SUM(IF((Tabela_padrão__GM_CONTAS_RECEBER_ABERTOS[COD_CONTA]='Resumo Realizar'!$B256)*(Tabela_padrão__GM_CONTAS_RECEBER_ABERTOS[DATA_VCTO]&gt;='Resumo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6" s="68">
        <f t="array" ref="K256">SUM(IF((Tabela_padrão__GM_CONTAS_RECEBER_ABERTOS[COD_CONTA]='Resumo Realizar'!$B256)*(Tabela_padrão__GM_CONTAS_RECEBER_ABERTOS[DATA_VCTO]&gt;='Resumo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6" s="68">
        <f t="array" ref="L256">SUM(IF((Tabela_padrão__GM_CONTAS_RECEBER_ABERTOS[COD_CONTA]='Resumo Realizar'!$B256)*(Tabela_padrão__GM_CONTAS_RECEBER_ABERTOS[DATA_VCTO]&gt;='Resumo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6" s="69"/>
      <c r="N256" s="68">
        <f t="array" ref="N256">SUM(IF((Tabela_padrão__GM_CONTAS_RECEBER_ABERTOS[COD_CONTA]='Resumo Realizar'!$B256)*(Tabela_padrão__GM_CONTAS_RECEBER_ABERTOS[DATA_VCTO]&gt;='Resumo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6" s="68">
        <f t="array" ref="O256">SUM(IF((Tabela_padrão__GM_CONTAS_RECEBER_ABERTOS[COD_CONTA]='Resumo Realizar'!$B256)*(Tabela_padrão__GM_CONTAS_RECEBER_ABERTOS[DATA_VCTO]&gt;='Resumo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6" s="68">
        <f t="array" ref="P256">SUM(IF((Tabela_padrão__GM_CONTAS_RECEBER_ABERTOS[COD_CONTA]='Resumo Realizar'!$B256)*(Tabela_padrão__GM_CONTAS_RECEBER_ABERTOS[DATA_VCTO]&gt;='Resumo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6" s="68">
        <f t="array" ref="Q256">SUM(IF((Tabela_padrão__GM_CONTAS_RECEBER_ABERTOS[COD_CONTA]='Resumo Realizar'!$B256)*(Tabela_padrão__GM_CONTAS_RECEBER_ABERTOS[DATA_VCTO]&gt;='Resumo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6" s="68">
        <f t="array" ref="R256">SUM(IF((Tabela_padrão__GM_CONTAS_RECEBER_ABERTOS[COD_CONTA]='Resumo Realizar'!$B256)*(Tabela_padrão__GM_CONTAS_RECEBER_ABERTOS[DATA_VCTO]&gt;='Resumo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6" s="68">
        <f t="array" ref="S256">SUM(IF((Tabela_padrão__GM_CONTAS_RECEBER_ABERTOS[COD_CONTA]='Resumo Realizar'!$B256)*(Tabela_padrão__GM_CONTAS_RECEBER_ABERTOS[DATA_VCTO]&gt;='Resumo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6" s="69"/>
      <c r="U256" s="68">
        <f t="array" ref="U256">SUM(IF((Tabela_padrão__GM_CONTAS_RECEBER_ABERTOS[COD_CONTA]='Resumo Realizar'!$B256)*(Tabela_padrão__GM_CONTAS_RECEBER_ABERTOS[DATA_VCTO]&gt;='Resumo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6" s="68">
        <f t="array" ref="V256">SUM(IF((Tabela_padrão__GM_CONTAS_RECEBER_ABERTOS[COD_CONTA]='Resumo Realizar'!$B256)*(Tabela_padrão__GM_CONTAS_RECEBER_ABERTOS[DATA_VCTO]&gt;='Resumo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6" s="68">
        <f t="array" ref="W256">SUM(IF((Tabela_padrão__GM_CONTAS_RECEBER_ABERTOS[COD_CONTA]='Resumo Realizar'!$B256)*(Tabela_padrão__GM_CONTAS_RECEBER_ABERTOS[DATA_VCTO]&gt;='Resumo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6" s="68">
        <f t="array" ref="X256">SUM(IF((Tabela_padrão__GM_CONTAS_RECEBER_ABERTOS[COD_CONTA]='Resumo Realizar'!$B256)*(Tabela_padrão__GM_CONTAS_RECEBER_ABERTOS[DATA_VCTO]&gt;='Resumo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6" s="68">
        <f t="array" ref="Y256">SUM(IF((Tabela_padrão__GM_CONTAS_RECEBER_ABERTOS[COD_CONTA]='Resumo Realizar'!$B256)*(Tabela_padrão__GM_CONTAS_RECEBER_ABERTOS[DATA_VCTO]&gt;='Resumo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6" s="68">
        <f t="array" ref="Z256">SUM(IF((Tabela_padrão__GM_CONTAS_RECEBER_ABERTOS[COD_CONTA]='Resumo Realizar'!$B256)*(Tabela_padrão__GM_CONTAS_RECEBER_ABERTOS[DATA_VCTO]&gt;='Resumo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6" s="69"/>
      <c r="AB256" s="68">
        <f t="array" ref="AB256">SUM(IF((Tabela_padrão__GM_CONTAS_RECEBER_ABERTOS[COD_CONTA]='Resumo Realizar'!$B256)*(Tabela_padrão__GM_CONTAS_RECEBER_ABERTOS[DATA_VCTO]&gt;='Resumo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6" s="68">
        <f t="array" ref="AC256">SUM(IF((Tabela_padrão__GM_CONTAS_RECEBER_ABERTOS[COD_CONTA]='Resumo Realizar'!$B256)*(Tabela_padrão__GM_CONTAS_RECEBER_ABERTOS[DATA_VCTO]&gt;='Resumo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6" s="68">
        <f t="array" ref="AD256">SUM(IF((Tabela_padrão__GM_CONTAS_RECEBER_ABERTOS[COD_CONTA]='Resumo Realizar'!$B256)*(Tabela_padrão__GM_CONTAS_RECEBER_ABERTOS[DATA_VCTO]&gt;='Resumo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6" s="68">
        <f t="array" ref="AE256">SUM(IF((Tabela_padrão__GM_CONTAS_RECEBER_ABERTOS[COD_CONTA]='Resumo Realizar'!$B256)*(Tabela_padrão__GM_CONTAS_RECEBER_ABERTOS[DATA_VCTO]&gt;='Resumo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6" s="68">
        <f t="array" ref="AF256">SUM(IF((Tabela_padrão__GM_CONTAS_RECEBER_ABERTOS[COD_CONTA]='Resumo Realizar'!$B256)*(Tabela_padrão__GM_CONTAS_RECEBER_ABERTOS[DATA_VCTO]&gt;='Resumo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6" s="68">
        <f t="array" ref="AG256">SUM(IF((Tabela_padrão__GM_CONTAS_RECEBER_ABERTOS[COD_CONTA]='Resumo Realizar'!$B256)*(Tabela_padrão__GM_CONTAS_RECEBER_ABERTOS[DATA_VCTO]&gt;='Resumo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7" spans="2:33" hidden="1" outlineLevel="2" thickBot="1">
      <c r="B257" s="73">
        <v>11310004</v>
      </c>
      <c r="C257" s="73" t="s">
        <v>147</v>
      </c>
      <c r="D257" s="68">
        <f t="shared" si="222"/>
        <v>0</v>
      </c>
      <c r="E257" s="68">
        <f t="shared" si="223"/>
        <v>0</v>
      </c>
      <c r="F257" s="69"/>
      <c r="G257" s="68">
        <f t="array" ref="G257">SUM(IF((Tabela_padrão__GM_CONTAS_RECEBER_ABERTOS[COD_CONTA]='Resumo Realizar'!$B257)*(Tabela_padrão__GM_CONTAS_RECEBER_ABERTOS[DATA_VCTO]&gt;='Resumo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7" s="68">
        <f t="array" ref="H257">SUM(IF((Tabela_padrão__GM_CONTAS_RECEBER_ABERTOS[COD_CONTA]='Resumo Realizar'!$B257)*(Tabela_padrão__GM_CONTAS_RECEBER_ABERTOS[DATA_VCTO]&gt;='Resumo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7" s="68">
        <f t="array" ref="I257">SUM(IF((Tabela_padrão__GM_CONTAS_RECEBER_ABERTOS[COD_CONTA]='Resumo Realizar'!$B257)*(Tabela_padrão__GM_CONTAS_RECEBER_ABERTOS[DATA_VCTO]&gt;='Resumo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7" s="68">
        <f t="array" ref="J257">SUM(IF((Tabela_padrão__GM_CONTAS_RECEBER_ABERTOS[COD_CONTA]='Resumo Realizar'!$B257)*(Tabela_padrão__GM_CONTAS_RECEBER_ABERTOS[DATA_VCTO]&gt;='Resumo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7" s="68">
        <f t="array" ref="K257">SUM(IF((Tabela_padrão__GM_CONTAS_RECEBER_ABERTOS[COD_CONTA]='Resumo Realizar'!$B257)*(Tabela_padrão__GM_CONTAS_RECEBER_ABERTOS[DATA_VCTO]&gt;='Resumo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7" s="68">
        <f t="array" ref="L257">SUM(IF((Tabela_padrão__GM_CONTAS_RECEBER_ABERTOS[COD_CONTA]='Resumo Realizar'!$B257)*(Tabela_padrão__GM_CONTAS_RECEBER_ABERTOS[DATA_VCTO]&gt;='Resumo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7" s="69"/>
      <c r="N257" s="68">
        <f t="array" ref="N257">SUM(IF((Tabela_padrão__GM_CONTAS_RECEBER_ABERTOS[COD_CONTA]='Resumo Realizar'!$B257)*(Tabela_padrão__GM_CONTAS_RECEBER_ABERTOS[DATA_VCTO]&gt;='Resumo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7" s="68">
        <f t="array" ref="O257">SUM(IF((Tabela_padrão__GM_CONTAS_RECEBER_ABERTOS[COD_CONTA]='Resumo Realizar'!$B257)*(Tabela_padrão__GM_CONTAS_RECEBER_ABERTOS[DATA_VCTO]&gt;='Resumo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7" s="68">
        <f t="array" ref="P257">SUM(IF((Tabela_padrão__GM_CONTAS_RECEBER_ABERTOS[COD_CONTA]='Resumo Realizar'!$B257)*(Tabela_padrão__GM_CONTAS_RECEBER_ABERTOS[DATA_VCTO]&gt;='Resumo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7" s="68">
        <f t="array" ref="Q257">SUM(IF((Tabela_padrão__GM_CONTAS_RECEBER_ABERTOS[COD_CONTA]='Resumo Realizar'!$B257)*(Tabela_padrão__GM_CONTAS_RECEBER_ABERTOS[DATA_VCTO]&gt;='Resumo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7" s="68">
        <f t="array" ref="R257">SUM(IF((Tabela_padrão__GM_CONTAS_RECEBER_ABERTOS[COD_CONTA]='Resumo Realizar'!$B257)*(Tabela_padrão__GM_CONTAS_RECEBER_ABERTOS[DATA_VCTO]&gt;='Resumo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7" s="68">
        <f t="array" ref="S257">SUM(IF((Tabela_padrão__GM_CONTAS_RECEBER_ABERTOS[COD_CONTA]='Resumo Realizar'!$B257)*(Tabela_padrão__GM_CONTAS_RECEBER_ABERTOS[DATA_VCTO]&gt;='Resumo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7" s="69"/>
      <c r="U257" s="68">
        <f t="array" ref="U257">SUM(IF((Tabela_padrão__GM_CONTAS_RECEBER_ABERTOS[COD_CONTA]='Resumo Realizar'!$B257)*(Tabela_padrão__GM_CONTAS_RECEBER_ABERTOS[DATA_VCTO]&gt;='Resumo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7" s="68">
        <f t="array" ref="V257">SUM(IF((Tabela_padrão__GM_CONTAS_RECEBER_ABERTOS[COD_CONTA]='Resumo Realizar'!$B257)*(Tabela_padrão__GM_CONTAS_RECEBER_ABERTOS[DATA_VCTO]&gt;='Resumo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7" s="68">
        <f t="array" ref="W257">SUM(IF((Tabela_padrão__GM_CONTAS_RECEBER_ABERTOS[COD_CONTA]='Resumo Realizar'!$B257)*(Tabela_padrão__GM_CONTAS_RECEBER_ABERTOS[DATA_VCTO]&gt;='Resumo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7" s="68">
        <f t="array" ref="X257">SUM(IF((Tabela_padrão__GM_CONTAS_RECEBER_ABERTOS[COD_CONTA]='Resumo Realizar'!$B257)*(Tabela_padrão__GM_CONTAS_RECEBER_ABERTOS[DATA_VCTO]&gt;='Resumo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7" s="68">
        <f t="array" ref="Y257">SUM(IF((Tabela_padrão__GM_CONTAS_RECEBER_ABERTOS[COD_CONTA]='Resumo Realizar'!$B257)*(Tabela_padrão__GM_CONTAS_RECEBER_ABERTOS[DATA_VCTO]&gt;='Resumo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7" s="68">
        <f t="array" ref="Z257">SUM(IF((Tabela_padrão__GM_CONTAS_RECEBER_ABERTOS[COD_CONTA]='Resumo Realizar'!$B257)*(Tabela_padrão__GM_CONTAS_RECEBER_ABERTOS[DATA_VCTO]&gt;='Resumo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7" s="69"/>
      <c r="AB257" s="68">
        <f t="array" ref="AB257">SUM(IF((Tabela_padrão__GM_CONTAS_RECEBER_ABERTOS[COD_CONTA]='Resumo Realizar'!$B257)*(Tabela_padrão__GM_CONTAS_RECEBER_ABERTOS[DATA_VCTO]&gt;='Resumo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7" s="68">
        <f t="array" ref="AC257">SUM(IF((Tabela_padrão__GM_CONTAS_RECEBER_ABERTOS[COD_CONTA]='Resumo Realizar'!$B257)*(Tabela_padrão__GM_CONTAS_RECEBER_ABERTOS[DATA_VCTO]&gt;='Resumo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7" s="68">
        <f t="array" ref="AD257">SUM(IF((Tabela_padrão__GM_CONTAS_RECEBER_ABERTOS[COD_CONTA]='Resumo Realizar'!$B257)*(Tabela_padrão__GM_CONTAS_RECEBER_ABERTOS[DATA_VCTO]&gt;='Resumo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7" s="68">
        <f t="array" ref="AE257">SUM(IF((Tabela_padrão__GM_CONTAS_RECEBER_ABERTOS[COD_CONTA]='Resumo Realizar'!$B257)*(Tabela_padrão__GM_CONTAS_RECEBER_ABERTOS[DATA_VCTO]&gt;='Resumo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7" s="68">
        <f t="array" ref="AF257">SUM(IF((Tabela_padrão__GM_CONTAS_RECEBER_ABERTOS[COD_CONTA]='Resumo Realizar'!$B257)*(Tabela_padrão__GM_CONTAS_RECEBER_ABERTOS[DATA_VCTO]&gt;='Resumo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7" s="68">
        <f t="array" ref="AG257">SUM(IF((Tabela_padrão__GM_CONTAS_RECEBER_ABERTOS[COD_CONTA]='Resumo Realizar'!$B257)*(Tabela_padrão__GM_CONTAS_RECEBER_ABERTOS[DATA_VCTO]&gt;='Resumo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8" spans="2:33" hidden="1" outlineLevel="2" thickBot="1">
      <c r="B258" s="73">
        <v>11310005</v>
      </c>
      <c r="C258" s="73" t="s">
        <v>148</v>
      </c>
      <c r="D258" s="68">
        <f t="shared" si="222"/>
        <v>0</v>
      </c>
      <c r="E258" s="68">
        <f t="shared" si="223"/>
        <v>0</v>
      </c>
      <c r="F258" s="69"/>
      <c r="G258" s="68">
        <f t="array" ref="G258">SUM(IF((Tabela_padrão__GM_CONTAS_RECEBER_ABERTOS[COD_CONTA]='Resumo Realizar'!$B258)*(Tabela_padrão__GM_CONTAS_RECEBER_ABERTOS[DATA_VCTO]&gt;='Resumo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8" s="68">
        <f t="array" ref="H258">SUM(IF((Tabela_padrão__GM_CONTAS_RECEBER_ABERTOS[COD_CONTA]='Resumo Realizar'!$B258)*(Tabela_padrão__GM_CONTAS_RECEBER_ABERTOS[DATA_VCTO]&gt;='Resumo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8" s="68">
        <f t="array" ref="I258">SUM(IF((Tabela_padrão__GM_CONTAS_RECEBER_ABERTOS[COD_CONTA]='Resumo Realizar'!$B258)*(Tabela_padrão__GM_CONTAS_RECEBER_ABERTOS[DATA_VCTO]&gt;='Resumo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8" s="68">
        <f t="array" ref="J258">SUM(IF((Tabela_padrão__GM_CONTAS_RECEBER_ABERTOS[COD_CONTA]='Resumo Realizar'!$B258)*(Tabela_padrão__GM_CONTAS_RECEBER_ABERTOS[DATA_VCTO]&gt;='Resumo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8" s="68">
        <f t="array" ref="K258">SUM(IF((Tabela_padrão__GM_CONTAS_RECEBER_ABERTOS[COD_CONTA]='Resumo Realizar'!$B258)*(Tabela_padrão__GM_CONTAS_RECEBER_ABERTOS[DATA_VCTO]&gt;='Resumo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8" s="68">
        <f t="array" ref="L258">SUM(IF((Tabela_padrão__GM_CONTAS_RECEBER_ABERTOS[COD_CONTA]='Resumo Realizar'!$B258)*(Tabela_padrão__GM_CONTAS_RECEBER_ABERTOS[DATA_VCTO]&gt;='Resumo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8" s="69"/>
      <c r="N258" s="68">
        <f t="array" ref="N258">SUM(IF((Tabela_padrão__GM_CONTAS_RECEBER_ABERTOS[COD_CONTA]='Resumo Realizar'!$B258)*(Tabela_padrão__GM_CONTAS_RECEBER_ABERTOS[DATA_VCTO]&gt;='Resumo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8" s="68">
        <f t="array" ref="O258">SUM(IF((Tabela_padrão__GM_CONTAS_RECEBER_ABERTOS[COD_CONTA]='Resumo Realizar'!$B258)*(Tabela_padrão__GM_CONTAS_RECEBER_ABERTOS[DATA_VCTO]&gt;='Resumo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8" s="68">
        <f t="array" ref="P258">SUM(IF((Tabela_padrão__GM_CONTAS_RECEBER_ABERTOS[COD_CONTA]='Resumo Realizar'!$B258)*(Tabela_padrão__GM_CONTAS_RECEBER_ABERTOS[DATA_VCTO]&gt;='Resumo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8" s="68">
        <f t="array" ref="Q258">SUM(IF((Tabela_padrão__GM_CONTAS_RECEBER_ABERTOS[COD_CONTA]='Resumo Realizar'!$B258)*(Tabela_padrão__GM_CONTAS_RECEBER_ABERTOS[DATA_VCTO]&gt;='Resumo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8" s="68">
        <f t="array" ref="R258">SUM(IF((Tabela_padrão__GM_CONTAS_RECEBER_ABERTOS[COD_CONTA]='Resumo Realizar'!$B258)*(Tabela_padrão__GM_CONTAS_RECEBER_ABERTOS[DATA_VCTO]&gt;='Resumo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8" s="68">
        <f t="array" ref="S258">SUM(IF((Tabela_padrão__GM_CONTAS_RECEBER_ABERTOS[COD_CONTA]='Resumo Realizar'!$B258)*(Tabela_padrão__GM_CONTAS_RECEBER_ABERTOS[DATA_VCTO]&gt;='Resumo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8" s="69"/>
      <c r="U258" s="68">
        <f t="array" ref="U258">SUM(IF((Tabela_padrão__GM_CONTAS_RECEBER_ABERTOS[COD_CONTA]='Resumo Realizar'!$B258)*(Tabela_padrão__GM_CONTAS_RECEBER_ABERTOS[DATA_VCTO]&gt;='Resumo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8" s="68">
        <f t="array" ref="V258">SUM(IF((Tabela_padrão__GM_CONTAS_RECEBER_ABERTOS[COD_CONTA]='Resumo Realizar'!$B258)*(Tabela_padrão__GM_CONTAS_RECEBER_ABERTOS[DATA_VCTO]&gt;='Resumo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8" s="68">
        <f t="array" ref="W258">SUM(IF((Tabela_padrão__GM_CONTAS_RECEBER_ABERTOS[COD_CONTA]='Resumo Realizar'!$B258)*(Tabela_padrão__GM_CONTAS_RECEBER_ABERTOS[DATA_VCTO]&gt;='Resumo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8" s="68">
        <f t="array" ref="X258">SUM(IF((Tabela_padrão__GM_CONTAS_RECEBER_ABERTOS[COD_CONTA]='Resumo Realizar'!$B258)*(Tabela_padrão__GM_CONTAS_RECEBER_ABERTOS[DATA_VCTO]&gt;='Resumo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8" s="68">
        <f t="array" ref="Y258">SUM(IF((Tabela_padrão__GM_CONTAS_RECEBER_ABERTOS[COD_CONTA]='Resumo Realizar'!$B258)*(Tabela_padrão__GM_CONTAS_RECEBER_ABERTOS[DATA_VCTO]&gt;='Resumo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8" s="68">
        <f t="array" ref="Z258">SUM(IF((Tabela_padrão__GM_CONTAS_RECEBER_ABERTOS[COD_CONTA]='Resumo Realizar'!$B258)*(Tabela_padrão__GM_CONTAS_RECEBER_ABERTOS[DATA_VCTO]&gt;='Resumo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8" s="69"/>
      <c r="AB258" s="68">
        <f t="array" ref="AB258">SUM(IF((Tabela_padrão__GM_CONTAS_RECEBER_ABERTOS[COD_CONTA]='Resumo Realizar'!$B258)*(Tabela_padrão__GM_CONTAS_RECEBER_ABERTOS[DATA_VCTO]&gt;='Resumo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8" s="68">
        <f t="array" ref="AC258">SUM(IF((Tabela_padrão__GM_CONTAS_RECEBER_ABERTOS[COD_CONTA]='Resumo Realizar'!$B258)*(Tabela_padrão__GM_CONTAS_RECEBER_ABERTOS[DATA_VCTO]&gt;='Resumo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8" s="68">
        <f t="array" ref="AD258">SUM(IF((Tabela_padrão__GM_CONTAS_RECEBER_ABERTOS[COD_CONTA]='Resumo Realizar'!$B258)*(Tabela_padrão__GM_CONTAS_RECEBER_ABERTOS[DATA_VCTO]&gt;='Resumo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8" s="68">
        <f t="array" ref="AE258">SUM(IF((Tabela_padrão__GM_CONTAS_RECEBER_ABERTOS[COD_CONTA]='Resumo Realizar'!$B258)*(Tabela_padrão__GM_CONTAS_RECEBER_ABERTOS[DATA_VCTO]&gt;='Resumo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8" s="68">
        <f t="array" ref="AF258">SUM(IF((Tabela_padrão__GM_CONTAS_RECEBER_ABERTOS[COD_CONTA]='Resumo Realizar'!$B258)*(Tabela_padrão__GM_CONTAS_RECEBER_ABERTOS[DATA_VCTO]&gt;='Resumo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8" s="68">
        <f t="array" ref="AG258">SUM(IF((Tabela_padrão__GM_CONTAS_RECEBER_ABERTOS[COD_CONTA]='Resumo Realizar'!$B258)*(Tabela_padrão__GM_CONTAS_RECEBER_ABERTOS[DATA_VCTO]&gt;='Resumo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59" spans="2:33" hidden="1" outlineLevel="2" thickBot="1">
      <c r="B259" s="73">
        <v>11310006</v>
      </c>
      <c r="C259" s="73" t="s">
        <v>149</v>
      </c>
      <c r="D259" s="68">
        <f t="shared" si="222"/>
        <v>0</v>
      </c>
      <c r="E259" s="68">
        <f t="shared" si="223"/>
        <v>0</v>
      </c>
      <c r="F259" s="69"/>
      <c r="G259" s="68">
        <f t="array" ref="G259">SUM(IF((Tabela_padrão__GM_CONTAS_RECEBER_ABERTOS[COD_CONTA]='Resumo Realizar'!$B259)*(Tabela_padrão__GM_CONTAS_RECEBER_ABERTOS[DATA_VCTO]&gt;='Resumo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59" s="68">
        <f t="array" ref="H259">SUM(IF((Tabela_padrão__GM_CONTAS_RECEBER_ABERTOS[COD_CONTA]='Resumo Realizar'!$B259)*(Tabela_padrão__GM_CONTAS_RECEBER_ABERTOS[DATA_VCTO]&gt;='Resumo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59" s="68">
        <f t="array" ref="I259">SUM(IF((Tabela_padrão__GM_CONTAS_RECEBER_ABERTOS[COD_CONTA]='Resumo Realizar'!$B259)*(Tabela_padrão__GM_CONTAS_RECEBER_ABERTOS[DATA_VCTO]&gt;='Resumo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59" s="68">
        <f t="array" ref="J259">SUM(IF((Tabela_padrão__GM_CONTAS_RECEBER_ABERTOS[COD_CONTA]='Resumo Realizar'!$B259)*(Tabela_padrão__GM_CONTAS_RECEBER_ABERTOS[DATA_VCTO]&gt;='Resumo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59" s="68">
        <f t="array" ref="K259">SUM(IF((Tabela_padrão__GM_CONTAS_RECEBER_ABERTOS[COD_CONTA]='Resumo Realizar'!$B259)*(Tabela_padrão__GM_CONTAS_RECEBER_ABERTOS[DATA_VCTO]&gt;='Resumo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59" s="68">
        <f t="array" ref="L259">SUM(IF((Tabela_padrão__GM_CONTAS_RECEBER_ABERTOS[COD_CONTA]='Resumo Realizar'!$B259)*(Tabela_padrão__GM_CONTAS_RECEBER_ABERTOS[DATA_VCTO]&gt;='Resumo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59" s="69"/>
      <c r="N259" s="68">
        <f t="array" ref="N259">SUM(IF((Tabela_padrão__GM_CONTAS_RECEBER_ABERTOS[COD_CONTA]='Resumo Realizar'!$B259)*(Tabela_padrão__GM_CONTAS_RECEBER_ABERTOS[DATA_VCTO]&gt;='Resumo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59" s="68">
        <f t="array" ref="O259">SUM(IF((Tabela_padrão__GM_CONTAS_RECEBER_ABERTOS[COD_CONTA]='Resumo Realizar'!$B259)*(Tabela_padrão__GM_CONTAS_RECEBER_ABERTOS[DATA_VCTO]&gt;='Resumo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59" s="68">
        <f t="array" ref="P259">SUM(IF((Tabela_padrão__GM_CONTAS_RECEBER_ABERTOS[COD_CONTA]='Resumo Realizar'!$B259)*(Tabela_padrão__GM_CONTAS_RECEBER_ABERTOS[DATA_VCTO]&gt;='Resumo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59" s="68">
        <f t="array" ref="Q259">SUM(IF((Tabela_padrão__GM_CONTAS_RECEBER_ABERTOS[COD_CONTA]='Resumo Realizar'!$B259)*(Tabela_padrão__GM_CONTAS_RECEBER_ABERTOS[DATA_VCTO]&gt;='Resumo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59" s="68">
        <f t="array" ref="R259">SUM(IF((Tabela_padrão__GM_CONTAS_RECEBER_ABERTOS[COD_CONTA]='Resumo Realizar'!$B259)*(Tabela_padrão__GM_CONTAS_RECEBER_ABERTOS[DATA_VCTO]&gt;='Resumo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59" s="68">
        <f t="array" ref="S259">SUM(IF((Tabela_padrão__GM_CONTAS_RECEBER_ABERTOS[COD_CONTA]='Resumo Realizar'!$B259)*(Tabela_padrão__GM_CONTAS_RECEBER_ABERTOS[DATA_VCTO]&gt;='Resumo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59" s="69"/>
      <c r="U259" s="68">
        <f t="array" ref="U259">SUM(IF((Tabela_padrão__GM_CONTAS_RECEBER_ABERTOS[COD_CONTA]='Resumo Realizar'!$B259)*(Tabela_padrão__GM_CONTAS_RECEBER_ABERTOS[DATA_VCTO]&gt;='Resumo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59" s="68">
        <f t="array" ref="V259">SUM(IF((Tabela_padrão__GM_CONTAS_RECEBER_ABERTOS[COD_CONTA]='Resumo Realizar'!$B259)*(Tabela_padrão__GM_CONTAS_RECEBER_ABERTOS[DATA_VCTO]&gt;='Resumo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59" s="68">
        <f t="array" ref="W259">SUM(IF((Tabela_padrão__GM_CONTAS_RECEBER_ABERTOS[COD_CONTA]='Resumo Realizar'!$B259)*(Tabela_padrão__GM_CONTAS_RECEBER_ABERTOS[DATA_VCTO]&gt;='Resumo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59" s="68">
        <f t="array" ref="X259">SUM(IF((Tabela_padrão__GM_CONTAS_RECEBER_ABERTOS[COD_CONTA]='Resumo Realizar'!$B259)*(Tabela_padrão__GM_CONTAS_RECEBER_ABERTOS[DATA_VCTO]&gt;='Resumo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59" s="68">
        <f t="array" ref="Y259">SUM(IF((Tabela_padrão__GM_CONTAS_RECEBER_ABERTOS[COD_CONTA]='Resumo Realizar'!$B259)*(Tabela_padrão__GM_CONTAS_RECEBER_ABERTOS[DATA_VCTO]&gt;='Resumo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59" s="68">
        <f t="array" ref="Z259">SUM(IF((Tabela_padrão__GM_CONTAS_RECEBER_ABERTOS[COD_CONTA]='Resumo Realizar'!$B259)*(Tabela_padrão__GM_CONTAS_RECEBER_ABERTOS[DATA_VCTO]&gt;='Resumo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59" s="69"/>
      <c r="AB259" s="68">
        <f t="array" ref="AB259">SUM(IF((Tabela_padrão__GM_CONTAS_RECEBER_ABERTOS[COD_CONTA]='Resumo Realizar'!$B259)*(Tabela_padrão__GM_CONTAS_RECEBER_ABERTOS[DATA_VCTO]&gt;='Resumo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59" s="68">
        <f t="array" ref="AC259">SUM(IF((Tabela_padrão__GM_CONTAS_RECEBER_ABERTOS[COD_CONTA]='Resumo Realizar'!$B259)*(Tabela_padrão__GM_CONTAS_RECEBER_ABERTOS[DATA_VCTO]&gt;='Resumo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59" s="68">
        <f t="array" ref="AD259">SUM(IF((Tabela_padrão__GM_CONTAS_RECEBER_ABERTOS[COD_CONTA]='Resumo Realizar'!$B259)*(Tabela_padrão__GM_CONTAS_RECEBER_ABERTOS[DATA_VCTO]&gt;='Resumo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59" s="68">
        <f t="array" ref="AE259">SUM(IF((Tabela_padrão__GM_CONTAS_RECEBER_ABERTOS[COD_CONTA]='Resumo Realizar'!$B259)*(Tabela_padrão__GM_CONTAS_RECEBER_ABERTOS[DATA_VCTO]&gt;='Resumo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59" s="68">
        <f t="array" ref="AF259">SUM(IF((Tabela_padrão__GM_CONTAS_RECEBER_ABERTOS[COD_CONTA]='Resumo Realizar'!$B259)*(Tabela_padrão__GM_CONTAS_RECEBER_ABERTOS[DATA_VCTO]&gt;='Resumo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59" s="68">
        <f t="array" ref="AG259">SUM(IF((Tabela_padrão__GM_CONTAS_RECEBER_ABERTOS[COD_CONTA]='Resumo Realizar'!$B259)*(Tabela_padrão__GM_CONTAS_RECEBER_ABERTOS[DATA_VCTO]&gt;='Resumo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0" spans="2:33" hidden="1" outlineLevel="2" thickBot="1">
      <c r="B260" s="73">
        <v>11310007</v>
      </c>
      <c r="C260" s="73" t="s">
        <v>150</v>
      </c>
      <c r="D260" s="68">
        <f t="shared" si="222"/>
        <v>0</v>
      </c>
      <c r="E260" s="68">
        <f t="shared" si="223"/>
        <v>0</v>
      </c>
      <c r="F260" s="69"/>
      <c r="G260" s="68">
        <f t="array" ref="G260">SUM(IF((Tabela_padrão__GM_CONTAS_RECEBER_ABERTOS[COD_CONTA]='Resumo Realizar'!$B260)*(Tabela_padrão__GM_CONTAS_RECEBER_ABERTOS[DATA_VCTO]&gt;='Resumo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0" s="68">
        <f t="array" ref="H260">SUM(IF((Tabela_padrão__GM_CONTAS_RECEBER_ABERTOS[COD_CONTA]='Resumo Realizar'!$B260)*(Tabela_padrão__GM_CONTAS_RECEBER_ABERTOS[DATA_VCTO]&gt;='Resumo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0" s="68">
        <f t="array" ref="I260">SUM(IF((Tabela_padrão__GM_CONTAS_RECEBER_ABERTOS[COD_CONTA]='Resumo Realizar'!$B260)*(Tabela_padrão__GM_CONTAS_RECEBER_ABERTOS[DATA_VCTO]&gt;='Resumo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0" s="68">
        <f t="array" ref="J260">SUM(IF((Tabela_padrão__GM_CONTAS_RECEBER_ABERTOS[COD_CONTA]='Resumo Realizar'!$B260)*(Tabela_padrão__GM_CONTAS_RECEBER_ABERTOS[DATA_VCTO]&gt;='Resumo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0" s="68">
        <f t="array" ref="K260">SUM(IF((Tabela_padrão__GM_CONTAS_RECEBER_ABERTOS[COD_CONTA]='Resumo Realizar'!$B260)*(Tabela_padrão__GM_CONTAS_RECEBER_ABERTOS[DATA_VCTO]&gt;='Resumo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0" s="68">
        <f t="array" ref="L260">SUM(IF((Tabela_padrão__GM_CONTAS_RECEBER_ABERTOS[COD_CONTA]='Resumo Realizar'!$B260)*(Tabela_padrão__GM_CONTAS_RECEBER_ABERTOS[DATA_VCTO]&gt;='Resumo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0" s="69"/>
      <c r="N260" s="68">
        <f t="array" ref="N260">SUM(IF((Tabela_padrão__GM_CONTAS_RECEBER_ABERTOS[COD_CONTA]='Resumo Realizar'!$B260)*(Tabela_padrão__GM_CONTAS_RECEBER_ABERTOS[DATA_VCTO]&gt;='Resumo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0" s="68">
        <f t="array" ref="O260">SUM(IF((Tabela_padrão__GM_CONTAS_RECEBER_ABERTOS[COD_CONTA]='Resumo Realizar'!$B260)*(Tabela_padrão__GM_CONTAS_RECEBER_ABERTOS[DATA_VCTO]&gt;='Resumo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0" s="68">
        <f t="array" ref="P260">SUM(IF((Tabela_padrão__GM_CONTAS_RECEBER_ABERTOS[COD_CONTA]='Resumo Realizar'!$B260)*(Tabela_padrão__GM_CONTAS_RECEBER_ABERTOS[DATA_VCTO]&gt;='Resumo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0" s="68">
        <f t="array" ref="Q260">SUM(IF((Tabela_padrão__GM_CONTAS_RECEBER_ABERTOS[COD_CONTA]='Resumo Realizar'!$B260)*(Tabela_padrão__GM_CONTAS_RECEBER_ABERTOS[DATA_VCTO]&gt;='Resumo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0" s="68">
        <f t="array" ref="R260">SUM(IF((Tabela_padrão__GM_CONTAS_RECEBER_ABERTOS[COD_CONTA]='Resumo Realizar'!$B260)*(Tabela_padrão__GM_CONTAS_RECEBER_ABERTOS[DATA_VCTO]&gt;='Resumo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0" s="68">
        <f t="array" ref="S260">SUM(IF((Tabela_padrão__GM_CONTAS_RECEBER_ABERTOS[COD_CONTA]='Resumo Realizar'!$B260)*(Tabela_padrão__GM_CONTAS_RECEBER_ABERTOS[DATA_VCTO]&gt;='Resumo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0" s="69"/>
      <c r="U260" s="68">
        <f t="array" ref="U260">SUM(IF((Tabela_padrão__GM_CONTAS_RECEBER_ABERTOS[COD_CONTA]='Resumo Realizar'!$B260)*(Tabela_padrão__GM_CONTAS_RECEBER_ABERTOS[DATA_VCTO]&gt;='Resumo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0" s="68">
        <f t="array" ref="V260">SUM(IF((Tabela_padrão__GM_CONTAS_RECEBER_ABERTOS[COD_CONTA]='Resumo Realizar'!$B260)*(Tabela_padrão__GM_CONTAS_RECEBER_ABERTOS[DATA_VCTO]&gt;='Resumo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0" s="68">
        <f t="array" ref="W260">SUM(IF((Tabela_padrão__GM_CONTAS_RECEBER_ABERTOS[COD_CONTA]='Resumo Realizar'!$B260)*(Tabela_padrão__GM_CONTAS_RECEBER_ABERTOS[DATA_VCTO]&gt;='Resumo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0" s="68">
        <f t="array" ref="X260">SUM(IF((Tabela_padrão__GM_CONTAS_RECEBER_ABERTOS[COD_CONTA]='Resumo Realizar'!$B260)*(Tabela_padrão__GM_CONTAS_RECEBER_ABERTOS[DATA_VCTO]&gt;='Resumo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0" s="68">
        <f t="array" ref="Y260">SUM(IF((Tabela_padrão__GM_CONTAS_RECEBER_ABERTOS[COD_CONTA]='Resumo Realizar'!$B260)*(Tabela_padrão__GM_CONTAS_RECEBER_ABERTOS[DATA_VCTO]&gt;='Resumo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0" s="68">
        <f t="array" ref="Z260">SUM(IF((Tabela_padrão__GM_CONTAS_RECEBER_ABERTOS[COD_CONTA]='Resumo Realizar'!$B260)*(Tabela_padrão__GM_CONTAS_RECEBER_ABERTOS[DATA_VCTO]&gt;='Resumo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0" s="69"/>
      <c r="AB260" s="68">
        <f t="array" ref="AB260">SUM(IF((Tabela_padrão__GM_CONTAS_RECEBER_ABERTOS[COD_CONTA]='Resumo Realizar'!$B260)*(Tabela_padrão__GM_CONTAS_RECEBER_ABERTOS[DATA_VCTO]&gt;='Resumo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0" s="68">
        <f t="array" ref="AC260">SUM(IF((Tabela_padrão__GM_CONTAS_RECEBER_ABERTOS[COD_CONTA]='Resumo Realizar'!$B260)*(Tabela_padrão__GM_CONTAS_RECEBER_ABERTOS[DATA_VCTO]&gt;='Resumo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0" s="68">
        <f t="array" ref="AD260">SUM(IF((Tabela_padrão__GM_CONTAS_RECEBER_ABERTOS[COD_CONTA]='Resumo Realizar'!$B260)*(Tabela_padrão__GM_CONTAS_RECEBER_ABERTOS[DATA_VCTO]&gt;='Resumo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0" s="68">
        <f t="array" ref="AE260">SUM(IF((Tabela_padrão__GM_CONTAS_RECEBER_ABERTOS[COD_CONTA]='Resumo Realizar'!$B260)*(Tabela_padrão__GM_CONTAS_RECEBER_ABERTOS[DATA_VCTO]&gt;='Resumo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0" s="68">
        <f t="array" ref="AF260">SUM(IF((Tabela_padrão__GM_CONTAS_RECEBER_ABERTOS[COD_CONTA]='Resumo Realizar'!$B260)*(Tabela_padrão__GM_CONTAS_RECEBER_ABERTOS[DATA_VCTO]&gt;='Resumo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0" s="68">
        <f t="array" ref="AG260">SUM(IF((Tabela_padrão__GM_CONTAS_RECEBER_ABERTOS[COD_CONTA]='Resumo Realizar'!$B260)*(Tabela_padrão__GM_CONTAS_RECEBER_ABERTOS[DATA_VCTO]&gt;='Resumo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1" spans="2:33" hidden="1" outlineLevel="2" thickBot="1">
      <c r="B261" s="73">
        <v>11310008</v>
      </c>
      <c r="C261" s="73" t="s">
        <v>151</v>
      </c>
      <c r="D261" s="68">
        <f t="shared" si="222"/>
        <v>0</v>
      </c>
      <c r="E261" s="68">
        <f t="shared" si="223"/>
        <v>0</v>
      </c>
      <c r="F261" s="69"/>
      <c r="G261" s="68">
        <f t="array" ref="G261">SUM(IF((Tabela_padrão__GM_CONTAS_RECEBER_ABERTOS[COD_CONTA]='Resumo Realizar'!$B261)*(Tabela_padrão__GM_CONTAS_RECEBER_ABERTOS[DATA_VCTO]&gt;='Resumo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1" s="68">
        <f t="array" ref="H261">SUM(IF((Tabela_padrão__GM_CONTAS_RECEBER_ABERTOS[COD_CONTA]='Resumo Realizar'!$B261)*(Tabela_padrão__GM_CONTAS_RECEBER_ABERTOS[DATA_VCTO]&gt;='Resumo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1" s="68">
        <f t="array" ref="I261">SUM(IF((Tabela_padrão__GM_CONTAS_RECEBER_ABERTOS[COD_CONTA]='Resumo Realizar'!$B261)*(Tabela_padrão__GM_CONTAS_RECEBER_ABERTOS[DATA_VCTO]&gt;='Resumo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1" s="68">
        <f t="array" ref="J261">SUM(IF((Tabela_padrão__GM_CONTAS_RECEBER_ABERTOS[COD_CONTA]='Resumo Realizar'!$B261)*(Tabela_padrão__GM_CONTAS_RECEBER_ABERTOS[DATA_VCTO]&gt;='Resumo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1" s="68">
        <f t="array" ref="K261">SUM(IF((Tabela_padrão__GM_CONTAS_RECEBER_ABERTOS[COD_CONTA]='Resumo Realizar'!$B261)*(Tabela_padrão__GM_CONTAS_RECEBER_ABERTOS[DATA_VCTO]&gt;='Resumo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1" s="68">
        <f t="array" ref="L261">SUM(IF((Tabela_padrão__GM_CONTAS_RECEBER_ABERTOS[COD_CONTA]='Resumo Realizar'!$B261)*(Tabela_padrão__GM_CONTAS_RECEBER_ABERTOS[DATA_VCTO]&gt;='Resumo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1" s="69"/>
      <c r="N261" s="68">
        <f t="array" ref="N261">SUM(IF((Tabela_padrão__GM_CONTAS_RECEBER_ABERTOS[COD_CONTA]='Resumo Realizar'!$B261)*(Tabela_padrão__GM_CONTAS_RECEBER_ABERTOS[DATA_VCTO]&gt;='Resumo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1" s="68">
        <f t="array" ref="O261">SUM(IF((Tabela_padrão__GM_CONTAS_RECEBER_ABERTOS[COD_CONTA]='Resumo Realizar'!$B261)*(Tabela_padrão__GM_CONTAS_RECEBER_ABERTOS[DATA_VCTO]&gt;='Resumo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1" s="68">
        <f t="array" ref="P261">SUM(IF((Tabela_padrão__GM_CONTAS_RECEBER_ABERTOS[COD_CONTA]='Resumo Realizar'!$B261)*(Tabela_padrão__GM_CONTAS_RECEBER_ABERTOS[DATA_VCTO]&gt;='Resumo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1" s="68">
        <f t="array" ref="Q261">SUM(IF((Tabela_padrão__GM_CONTAS_RECEBER_ABERTOS[COD_CONTA]='Resumo Realizar'!$B261)*(Tabela_padrão__GM_CONTAS_RECEBER_ABERTOS[DATA_VCTO]&gt;='Resumo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1" s="68">
        <f t="array" ref="R261">SUM(IF((Tabela_padrão__GM_CONTAS_RECEBER_ABERTOS[COD_CONTA]='Resumo Realizar'!$B261)*(Tabela_padrão__GM_CONTAS_RECEBER_ABERTOS[DATA_VCTO]&gt;='Resumo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1" s="68">
        <f t="array" ref="S261">SUM(IF((Tabela_padrão__GM_CONTAS_RECEBER_ABERTOS[COD_CONTA]='Resumo Realizar'!$B261)*(Tabela_padrão__GM_CONTAS_RECEBER_ABERTOS[DATA_VCTO]&gt;='Resumo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1" s="69"/>
      <c r="U261" s="68">
        <f t="array" ref="U261">SUM(IF((Tabela_padrão__GM_CONTAS_RECEBER_ABERTOS[COD_CONTA]='Resumo Realizar'!$B261)*(Tabela_padrão__GM_CONTAS_RECEBER_ABERTOS[DATA_VCTO]&gt;='Resumo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1" s="68">
        <f t="array" ref="V261">SUM(IF((Tabela_padrão__GM_CONTAS_RECEBER_ABERTOS[COD_CONTA]='Resumo Realizar'!$B261)*(Tabela_padrão__GM_CONTAS_RECEBER_ABERTOS[DATA_VCTO]&gt;='Resumo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1" s="68">
        <f t="array" ref="W261">SUM(IF((Tabela_padrão__GM_CONTAS_RECEBER_ABERTOS[COD_CONTA]='Resumo Realizar'!$B261)*(Tabela_padrão__GM_CONTAS_RECEBER_ABERTOS[DATA_VCTO]&gt;='Resumo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1" s="68">
        <f t="array" ref="X261">SUM(IF((Tabela_padrão__GM_CONTAS_RECEBER_ABERTOS[COD_CONTA]='Resumo Realizar'!$B261)*(Tabela_padrão__GM_CONTAS_RECEBER_ABERTOS[DATA_VCTO]&gt;='Resumo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1" s="68">
        <f t="array" ref="Y261">SUM(IF((Tabela_padrão__GM_CONTAS_RECEBER_ABERTOS[COD_CONTA]='Resumo Realizar'!$B261)*(Tabela_padrão__GM_CONTAS_RECEBER_ABERTOS[DATA_VCTO]&gt;='Resumo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1" s="68">
        <f t="array" ref="Z261">SUM(IF((Tabela_padrão__GM_CONTAS_RECEBER_ABERTOS[COD_CONTA]='Resumo Realizar'!$B261)*(Tabela_padrão__GM_CONTAS_RECEBER_ABERTOS[DATA_VCTO]&gt;='Resumo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1" s="69"/>
      <c r="AB261" s="68">
        <f t="array" ref="AB261">SUM(IF((Tabela_padrão__GM_CONTAS_RECEBER_ABERTOS[COD_CONTA]='Resumo Realizar'!$B261)*(Tabela_padrão__GM_CONTAS_RECEBER_ABERTOS[DATA_VCTO]&gt;='Resumo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1" s="68">
        <f t="array" ref="AC261">SUM(IF((Tabela_padrão__GM_CONTAS_RECEBER_ABERTOS[COD_CONTA]='Resumo Realizar'!$B261)*(Tabela_padrão__GM_CONTAS_RECEBER_ABERTOS[DATA_VCTO]&gt;='Resumo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1" s="68">
        <f t="array" ref="AD261">SUM(IF((Tabela_padrão__GM_CONTAS_RECEBER_ABERTOS[COD_CONTA]='Resumo Realizar'!$B261)*(Tabela_padrão__GM_CONTAS_RECEBER_ABERTOS[DATA_VCTO]&gt;='Resumo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1" s="68">
        <f t="array" ref="AE261">SUM(IF((Tabela_padrão__GM_CONTAS_RECEBER_ABERTOS[COD_CONTA]='Resumo Realizar'!$B261)*(Tabela_padrão__GM_CONTAS_RECEBER_ABERTOS[DATA_VCTO]&gt;='Resumo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1" s="68">
        <f t="array" ref="AF261">SUM(IF((Tabela_padrão__GM_CONTAS_RECEBER_ABERTOS[COD_CONTA]='Resumo Realizar'!$B261)*(Tabela_padrão__GM_CONTAS_RECEBER_ABERTOS[DATA_VCTO]&gt;='Resumo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1" s="68">
        <f t="array" ref="AG261">SUM(IF((Tabela_padrão__GM_CONTAS_RECEBER_ABERTOS[COD_CONTA]='Resumo Realizar'!$B261)*(Tabela_padrão__GM_CONTAS_RECEBER_ABERTOS[DATA_VCTO]&gt;='Resumo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2" spans="2:33" hidden="1" outlineLevel="2" thickBot="1">
      <c r="B262" s="73">
        <v>11310009</v>
      </c>
      <c r="C262" s="73" t="s">
        <v>152</v>
      </c>
      <c r="D262" s="68">
        <f t="shared" si="222"/>
        <v>0</v>
      </c>
      <c r="E262" s="68">
        <f t="shared" si="223"/>
        <v>0</v>
      </c>
      <c r="F262" s="69"/>
      <c r="G262" s="68">
        <f t="array" ref="G262">SUM(IF((Tabela_padrão__GM_CONTAS_RECEBER_ABERTOS[COD_CONTA]='Resumo Realizar'!$B262)*(Tabela_padrão__GM_CONTAS_RECEBER_ABERTOS[DATA_VCTO]&gt;='Resumo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2" s="68">
        <f t="array" ref="H262">SUM(IF((Tabela_padrão__GM_CONTAS_RECEBER_ABERTOS[COD_CONTA]='Resumo Realizar'!$B262)*(Tabela_padrão__GM_CONTAS_RECEBER_ABERTOS[DATA_VCTO]&gt;='Resumo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2" s="68">
        <f t="array" ref="I262">SUM(IF((Tabela_padrão__GM_CONTAS_RECEBER_ABERTOS[COD_CONTA]='Resumo Realizar'!$B262)*(Tabela_padrão__GM_CONTAS_RECEBER_ABERTOS[DATA_VCTO]&gt;='Resumo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2" s="68">
        <f t="array" ref="J262">SUM(IF((Tabela_padrão__GM_CONTAS_RECEBER_ABERTOS[COD_CONTA]='Resumo Realizar'!$B262)*(Tabela_padrão__GM_CONTAS_RECEBER_ABERTOS[DATA_VCTO]&gt;='Resumo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2" s="68">
        <f t="array" ref="K262">SUM(IF((Tabela_padrão__GM_CONTAS_RECEBER_ABERTOS[COD_CONTA]='Resumo Realizar'!$B262)*(Tabela_padrão__GM_CONTAS_RECEBER_ABERTOS[DATA_VCTO]&gt;='Resumo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2" s="68">
        <f t="array" ref="L262">SUM(IF((Tabela_padrão__GM_CONTAS_RECEBER_ABERTOS[COD_CONTA]='Resumo Realizar'!$B262)*(Tabela_padrão__GM_CONTAS_RECEBER_ABERTOS[DATA_VCTO]&gt;='Resumo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2" s="69"/>
      <c r="N262" s="68">
        <f t="array" ref="N262">SUM(IF((Tabela_padrão__GM_CONTAS_RECEBER_ABERTOS[COD_CONTA]='Resumo Realizar'!$B262)*(Tabela_padrão__GM_CONTAS_RECEBER_ABERTOS[DATA_VCTO]&gt;='Resumo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2" s="68">
        <f t="array" ref="O262">SUM(IF((Tabela_padrão__GM_CONTAS_RECEBER_ABERTOS[COD_CONTA]='Resumo Realizar'!$B262)*(Tabela_padrão__GM_CONTAS_RECEBER_ABERTOS[DATA_VCTO]&gt;='Resumo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2" s="68">
        <f t="array" ref="P262">SUM(IF((Tabela_padrão__GM_CONTAS_RECEBER_ABERTOS[COD_CONTA]='Resumo Realizar'!$B262)*(Tabela_padrão__GM_CONTAS_RECEBER_ABERTOS[DATA_VCTO]&gt;='Resumo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2" s="68">
        <f t="array" ref="Q262">SUM(IF((Tabela_padrão__GM_CONTAS_RECEBER_ABERTOS[COD_CONTA]='Resumo Realizar'!$B262)*(Tabela_padrão__GM_CONTAS_RECEBER_ABERTOS[DATA_VCTO]&gt;='Resumo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2" s="68">
        <f t="array" ref="R262">SUM(IF((Tabela_padrão__GM_CONTAS_RECEBER_ABERTOS[COD_CONTA]='Resumo Realizar'!$B262)*(Tabela_padrão__GM_CONTAS_RECEBER_ABERTOS[DATA_VCTO]&gt;='Resumo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2" s="68">
        <f t="array" ref="S262">SUM(IF((Tabela_padrão__GM_CONTAS_RECEBER_ABERTOS[COD_CONTA]='Resumo Realizar'!$B262)*(Tabela_padrão__GM_CONTAS_RECEBER_ABERTOS[DATA_VCTO]&gt;='Resumo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2" s="69"/>
      <c r="U262" s="68">
        <f t="array" ref="U262">SUM(IF((Tabela_padrão__GM_CONTAS_RECEBER_ABERTOS[COD_CONTA]='Resumo Realizar'!$B262)*(Tabela_padrão__GM_CONTAS_RECEBER_ABERTOS[DATA_VCTO]&gt;='Resumo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2" s="68">
        <f t="array" ref="V262">SUM(IF((Tabela_padrão__GM_CONTAS_RECEBER_ABERTOS[COD_CONTA]='Resumo Realizar'!$B262)*(Tabela_padrão__GM_CONTAS_RECEBER_ABERTOS[DATA_VCTO]&gt;='Resumo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2" s="68">
        <f t="array" ref="W262">SUM(IF((Tabela_padrão__GM_CONTAS_RECEBER_ABERTOS[COD_CONTA]='Resumo Realizar'!$B262)*(Tabela_padrão__GM_CONTAS_RECEBER_ABERTOS[DATA_VCTO]&gt;='Resumo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2" s="68">
        <f t="array" ref="X262">SUM(IF((Tabela_padrão__GM_CONTAS_RECEBER_ABERTOS[COD_CONTA]='Resumo Realizar'!$B262)*(Tabela_padrão__GM_CONTAS_RECEBER_ABERTOS[DATA_VCTO]&gt;='Resumo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2" s="68">
        <f t="array" ref="Y262">SUM(IF((Tabela_padrão__GM_CONTAS_RECEBER_ABERTOS[COD_CONTA]='Resumo Realizar'!$B262)*(Tabela_padrão__GM_CONTAS_RECEBER_ABERTOS[DATA_VCTO]&gt;='Resumo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2" s="68">
        <f t="array" ref="Z262">SUM(IF((Tabela_padrão__GM_CONTAS_RECEBER_ABERTOS[COD_CONTA]='Resumo Realizar'!$B262)*(Tabela_padrão__GM_CONTAS_RECEBER_ABERTOS[DATA_VCTO]&gt;='Resumo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2" s="69"/>
      <c r="AB262" s="68">
        <f t="array" ref="AB262">SUM(IF((Tabela_padrão__GM_CONTAS_RECEBER_ABERTOS[COD_CONTA]='Resumo Realizar'!$B262)*(Tabela_padrão__GM_CONTAS_RECEBER_ABERTOS[DATA_VCTO]&gt;='Resumo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2" s="68">
        <f t="array" ref="AC262">SUM(IF((Tabela_padrão__GM_CONTAS_RECEBER_ABERTOS[COD_CONTA]='Resumo Realizar'!$B262)*(Tabela_padrão__GM_CONTAS_RECEBER_ABERTOS[DATA_VCTO]&gt;='Resumo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2" s="68">
        <f t="array" ref="AD262">SUM(IF((Tabela_padrão__GM_CONTAS_RECEBER_ABERTOS[COD_CONTA]='Resumo Realizar'!$B262)*(Tabela_padrão__GM_CONTAS_RECEBER_ABERTOS[DATA_VCTO]&gt;='Resumo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2" s="68">
        <f t="array" ref="AE262">SUM(IF((Tabela_padrão__GM_CONTAS_RECEBER_ABERTOS[COD_CONTA]='Resumo Realizar'!$B262)*(Tabela_padrão__GM_CONTAS_RECEBER_ABERTOS[DATA_VCTO]&gt;='Resumo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2" s="68">
        <f t="array" ref="AF262">SUM(IF((Tabela_padrão__GM_CONTAS_RECEBER_ABERTOS[COD_CONTA]='Resumo Realizar'!$B262)*(Tabela_padrão__GM_CONTAS_RECEBER_ABERTOS[DATA_VCTO]&gt;='Resumo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2" s="68">
        <f t="array" ref="AG262">SUM(IF((Tabela_padrão__GM_CONTAS_RECEBER_ABERTOS[COD_CONTA]='Resumo Realizar'!$B262)*(Tabela_padrão__GM_CONTAS_RECEBER_ABERTOS[DATA_VCTO]&gt;='Resumo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3" spans="2:33" hidden="1" outlineLevel="2" thickBot="1">
      <c r="B263" s="73">
        <v>11310010</v>
      </c>
      <c r="C263" s="73" t="s">
        <v>153</v>
      </c>
      <c r="D263" s="68">
        <f t="shared" si="222"/>
        <v>0</v>
      </c>
      <c r="E263" s="68">
        <f t="shared" si="223"/>
        <v>0</v>
      </c>
      <c r="F263" s="69"/>
      <c r="G263" s="69">
        <f t="array" ref="G263">SUM(IF((Tabela_padrão__GM_CONTAS_PAGAR_ABERTOS[COD_CONTA]='Resumo Realizar'!$B263)*(Tabela_padrão__GM_CONTAS_PAGAR_ABERTOS[DATA_VCTO]&gt;='Resumo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3" s="69">
        <f t="array" ref="H263">SUM(IF((Tabela_padrão__GM_CONTAS_PAGAR_ABERTOS[COD_CONTA]='Resumo Realizar'!$B263)*(Tabela_padrão__GM_CONTAS_PAGAR_ABERTOS[DATA_VCTO]&gt;='Resumo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63" s="69">
        <f t="array" ref="I263">SUM(IF((Tabela_padrão__GM_CONTAS_PAGAR_ABERTOS[COD_CONTA]='Resumo Realizar'!$B263)*(Tabela_padrão__GM_CONTAS_PAGAR_ABERTOS[DATA_VCTO]&gt;='Resumo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63" s="69">
        <f t="array" ref="J263">SUM(IF((Tabela_padrão__GM_CONTAS_PAGAR_ABERTOS[COD_CONTA]='Resumo Realizar'!$B263)*(Tabela_padrão__GM_CONTAS_PAGAR_ABERTOS[DATA_VCTO]&gt;='Resumo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63" s="69">
        <f t="array" ref="K263">SUM(IF((Tabela_padrão__GM_CONTAS_PAGAR_ABERTOS[COD_CONTA]='Resumo Realizar'!$B263)*(Tabela_padrão__GM_CONTAS_PAGAR_ABERTOS[DATA_VCTO]&gt;='Resumo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63" s="69">
        <f t="array" ref="L263">SUM(IF((Tabela_padrão__GM_CONTAS_PAGAR_ABERTOS[COD_CONTA]='Resumo Realizar'!$B263)*(Tabela_padrão__GM_CONTAS_PAGAR_ABERTOS[DATA_VCTO]&gt;='Resumo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63" s="69"/>
      <c r="N263" s="69">
        <f t="array" ref="N263">SUM(IF((Tabela_padrão__GM_CONTAS_PAGAR_ABERTOS[COD_CONTA]='Resumo Realizar'!$B263)*(Tabela_padrão__GM_CONTAS_PAGAR_ABERTOS[DATA_VCTO]&gt;='Resumo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3" s="69">
        <f t="array" ref="O263">SUM(IF((Tabela_padrão__GM_CONTAS_PAGAR_ABERTOS[COD_CONTA]='Resumo Realizar'!$B263)*(Tabela_padrão__GM_CONTAS_PAGAR_ABERTOS[DATA_VCTO]&gt;='Resumo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3" s="69">
        <f t="array" ref="P263">SUM(IF((Tabela_padrão__GM_CONTAS_PAGAR_ABERTOS[COD_CONTA]='Resumo Realizar'!$B263)*(Tabela_padrão__GM_CONTAS_PAGAR_ABERTOS[DATA_VCTO]&gt;='Resumo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3" s="69">
        <f t="array" ref="Q263">SUM(IF((Tabela_padrão__GM_CONTAS_PAGAR_ABERTOS[COD_CONTA]='Resumo Realizar'!$B263)*(Tabela_padrão__GM_CONTAS_PAGAR_ABERTOS[DATA_VCTO]&gt;='Resumo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3" s="69">
        <f t="array" ref="R263">SUM(IF((Tabela_padrão__GM_CONTAS_PAGAR_ABERTOS[COD_CONTA]='Resumo Realizar'!$B263)*(Tabela_padrão__GM_CONTAS_PAGAR_ABERTOS[DATA_VCTO]&gt;='Resumo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3" s="69">
        <f t="array" ref="S263">SUM(IF((Tabela_padrão__GM_CONTAS_PAGAR_ABERTOS[COD_CONTA]='Resumo Realizar'!$B263)*(Tabela_padrão__GM_CONTAS_PAGAR_ABERTOS[DATA_VCTO]&gt;='Resumo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3" s="69"/>
      <c r="U263" s="69">
        <f t="array" ref="U263">SUM(IF((Tabela_padrão__GM_CONTAS_PAGAR_ABERTOS[COD_CONTA]='Resumo Realizar'!$B263)*(Tabela_padrão__GM_CONTAS_PAGAR_ABERTOS[DATA_VCTO]&gt;='Resumo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3" s="69">
        <f t="array" ref="V263">SUM(IF((Tabela_padrão__GM_CONTAS_PAGAR_ABERTOS[COD_CONTA]='Resumo Realizar'!$B263)*(Tabela_padrão__GM_CONTAS_PAGAR_ABERTOS[DATA_VCTO]&gt;='Resumo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3" s="69">
        <f t="array" ref="W263">SUM(IF((Tabela_padrão__GM_CONTAS_PAGAR_ABERTOS[COD_CONTA]='Resumo Realizar'!$B263)*(Tabela_padrão__GM_CONTAS_PAGAR_ABERTOS[DATA_VCTO]&gt;='Resumo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3" s="69">
        <f t="array" ref="X263">SUM(IF((Tabela_padrão__GM_CONTAS_PAGAR_ABERTOS[COD_CONTA]='Resumo Realizar'!$B263)*(Tabela_padrão__GM_CONTAS_PAGAR_ABERTOS[DATA_VCTO]&gt;='Resumo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3" s="69">
        <f t="array" ref="Y263">SUM(IF((Tabela_padrão__GM_CONTAS_PAGAR_ABERTOS[COD_CONTA]='Resumo Realizar'!$B263)*(Tabela_padrão__GM_CONTAS_PAGAR_ABERTOS[DATA_VCTO]&gt;='Resumo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3" s="69">
        <f t="array" ref="Z263">SUM(IF((Tabela_padrão__GM_CONTAS_PAGAR_ABERTOS[COD_CONTA]='Resumo Realizar'!$B263)*(Tabela_padrão__GM_CONTAS_PAGAR_ABERTOS[DATA_VCTO]&gt;='Resumo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3" s="69"/>
      <c r="AB263" s="69">
        <f t="array" ref="AB263">SUM(IF((Tabela_padrão__GM_CONTAS_PAGAR_ABERTOS[COD_CONTA]='Resumo Realizar'!$B263)*(Tabela_padrão__GM_CONTAS_PAGAR_ABERTOS[DATA_VCTO]&gt;='Resumo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3" s="69">
        <f t="array" ref="AC263">SUM(IF((Tabela_padrão__GM_CONTAS_PAGAR_ABERTOS[COD_CONTA]='Resumo Realizar'!$B263)*(Tabela_padrão__GM_CONTAS_PAGAR_ABERTOS[DATA_VCTO]&gt;='Resumo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3" s="69">
        <f t="array" ref="AD263">SUM(IF((Tabela_padrão__GM_CONTAS_PAGAR_ABERTOS[COD_CONTA]='Resumo Realizar'!$B263)*(Tabela_padrão__GM_CONTAS_PAGAR_ABERTOS[DATA_VCTO]&gt;='Resumo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3" s="69">
        <f t="array" ref="AE263">SUM(IF((Tabela_padrão__GM_CONTAS_PAGAR_ABERTOS[COD_CONTA]='Resumo Realizar'!$B263)*(Tabela_padrão__GM_CONTAS_PAGAR_ABERTOS[DATA_VCTO]&gt;='Resumo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3" s="69">
        <f t="array" ref="AF263">SUM(IF((Tabela_padrão__GM_CONTAS_PAGAR_ABERTOS[COD_CONTA]='Resumo Realizar'!$B263)*(Tabela_padrão__GM_CONTAS_PAGAR_ABERTOS[DATA_VCTO]&gt;='Resumo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3" s="69">
        <f t="array" ref="AG263">SUM(IF((Tabela_padrão__GM_CONTAS_PAGAR_ABERTOS[COD_CONTA]='Resumo Realizar'!$B263)*(Tabela_padrão__GM_CONTAS_PAGAR_ABERTOS[DATA_VCTO]&gt;='Resumo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64" spans="2:33" hidden="1" outlineLevel="2" thickBot="1">
      <c r="B264" s="73">
        <v>11310011</v>
      </c>
      <c r="C264" s="73" t="s">
        <v>154</v>
      </c>
      <c r="D264" s="68">
        <f t="shared" si="222"/>
        <v>0</v>
      </c>
      <c r="E264" s="68">
        <f t="shared" si="223"/>
        <v>0</v>
      </c>
      <c r="F264" s="69"/>
      <c r="G264" s="68">
        <f t="array" ref="G264">SUM(IF((Tabela_padrão__GM_CONTAS_RECEBER_ABERTOS[COD_CONTA]='Resumo Realizar'!$B264)*(Tabela_padrão__GM_CONTAS_RECEBER_ABERTOS[DATA_VCTO]&gt;='Resumo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64" s="68">
        <f t="array" ref="H264">SUM(IF((Tabela_padrão__GM_CONTAS_RECEBER_ABERTOS[COD_CONTA]='Resumo Realizar'!$B264)*(Tabela_padrão__GM_CONTAS_RECEBER_ABERTOS[DATA_VCTO]&gt;='Resumo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64" s="68">
        <f t="array" ref="I264">SUM(IF((Tabela_padrão__GM_CONTAS_RECEBER_ABERTOS[COD_CONTA]='Resumo Realizar'!$B264)*(Tabela_padrão__GM_CONTAS_RECEBER_ABERTOS[DATA_VCTO]&gt;='Resumo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64" s="68">
        <f t="array" ref="J264">SUM(IF((Tabela_padrão__GM_CONTAS_RECEBER_ABERTOS[COD_CONTA]='Resumo Realizar'!$B264)*(Tabela_padrão__GM_CONTAS_RECEBER_ABERTOS[DATA_VCTO]&gt;='Resumo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64" s="68">
        <f t="array" ref="K264">SUM(IF((Tabela_padrão__GM_CONTAS_RECEBER_ABERTOS[COD_CONTA]='Resumo Realizar'!$B264)*(Tabela_padrão__GM_CONTAS_RECEBER_ABERTOS[DATA_VCTO]&gt;='Resumo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64" s="68">
        <f t="array" ref="L264">SUM(IF((Tabela_padrão__GM_CONTAS_RECEBER_ABERTOS[COD_CONTA]='Resumo Realizar'!$B264)*(Tabela_padrão__GM_CONTAS_RECEBER_ABERTOS[DATA_VCTO]&gt;='Resumo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64" s="69"/>
      <c r="N264" s="68">
        <f t="array" ref="N264">SUM(IF((Tabela_padrão__GM_CONTAS_RECEBER_ABERTOS[COD_CONTA]='Resumo Realizar'!$B264)*(Tabela_padrão__GM_CONTAS_RECEBER_ABERTOS[DATA_VCTO]&gt;='Resumo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64" s="68">
        <f t="array" ref="O264">SUM(IF((Tabela_padrão__GM_CONTAS_RECEBER_ABERTOS[COD_CONTA]='Resumo Realizar'!$B264)*(Tabela_padrão__GM_CONTAS_RECEBER_ABERTOS[DATA_VCTO]&gt;='Resumo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64" s="68">
        <f t="array" ref="P264">SUM(IF((Tabela_padrão__GM_CONTAS_RECEBER_ABERTOS[COD_CONTA]='Resumo Realizar'!$B264)*(Tabela_padrão__GM_CONTAS_RECEBER_ABERTOS[DATA_VCTO]&gt;='Resumo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64" s="68">
        <f t="array" ref="Q264">SUM(IF((Tabela_padrão__GM_CONTAS_RECEBER_ABERTOS[COD_CONTA]='Resumo Realizar'!$B264)*(Tabela_padrão__GM_CONTAS_RECEBER_ABERTOS[DATA_VCTO]&gt;='Resumo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64" s="68">
        <f t="array" ref="R264">SUM(IF((Tabela_padrão__GM_CONTAS_RECEBER_ABERTOS[COD_CONTA]='Resumo Realizar'!$B264)*(Tabela_padrão__GM_CONTAS_RECEBER_ABERTOS[DATA_VCTO]&gt;='Resumo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64" s="68">
        <f t="array" ref="S264">SUM(IF((Tabela_padrão__GM_CONTAS_RECEBER_ABERTOS[COD_CONTA]='Resumo Realizar'!$B264)*(Tabela_padrão__GM_CONTAS_RECEBER_ABERTOS[DATA_VCTO]&gt;='Resumo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64" s="69"/>
      <c r="U264" s="68">
        <f t="array" ref="U264">SUM(IF((Tabela_padrão__GM_CONTAS_RECEBER_ABERTOS[COD_CONTA]='Resumo Realizar'!$B264)*(Tabela_padrão__GM_CONTAS_RECEBER_ABERTOS[DATA_VCTO]&gt;='Resumo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64" s="68">
        <f t="array" ref="V264">SUM(IF((Tabela_padrão__GM_CONTAS_RECEBER_ABERTOS[COD_CONTA]='Resumo Realizar'!$B264)*(Tabela_padrão__GM_CONTAS_RECEBER_ABERTOS[DATA_VCTO]&gt;='Resumo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64" s="68">
        <f t="array" ref="W264">SUM(IF((Tabela_padrão__GM_CONTAS_RECEBER_ABERTOS[COD_CONTA]='Resumo Realizar'!$B264)*(Tabela_padrão__GM_CONTAS_RECEBER_ABERTOS[DATA_VCTO]&gt;='Resumo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64" s="68">
        <f t="array" ref="X264">SUM(IF((Tabela_padrão__GM_CONTAS_RECEBER_ABERTOS[COD_CONTA]='Resumo Realizar'!$B264)*(Tabela_padrão__GM_CONTAS_RECEBER_ABERTOS[DATA_VCTO]&gt;='Resumo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64" s="68">
        <f t="array" ref="Y264">SUM(IF((Tabela_padrão__GM_CONTAS_RECEBER_ABERTOS[COD_CONTA]='Resumo Realizar'!$B264)*(Tabela_padrão__GM_CONTAS_RECEBER_ABERTOS[DATA_VCTO]&gt;='Resumo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64" s="68">
        <f t="array" ref="Z264">SUM(IF((Tabela_padrão__GM_CONTAS_RECEBER_ABERTOS[COD_CONTA]='Resumo Realizar'!$B264)*(Tabela_padrão__GM_CONTAS_RECEBER_ABERTOS[DATA_VCTO]&gt;='Resumo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64" s="69"/>
      <c r="AB264" s="68">
        <f t="array" ref="AB264">SUM(IF((Tabela_padrão__GM_CONTAS_RECEBER_ABERTOS[COD_CONTA]='Resumo Realizar'!$B264)*(Tabela_padrão__GM_CONTAS_RECEBER_ABERTOS[DATA_VCTO]&gt;='Resumo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64" s="68">
        <f t="array" ref="AC264">SUM(IF((Tabela_padrão__GM_CONTAS_RECEBER_ABERTOS[COD_CONTA]='Resumo Realizar'!$B264)*(Tabela_padrão__GM_CONTAS_RECEBER_ABERTOS[DATA_VCTO]&gt;='Resumo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64" s="68">
        <f t="array" ref="AD264">SUM(IF((Tabela_padrão__GM_CONTAS_RECEBER_ABERTOS[COD_CONTA]='Resumo Realizar'!$B264)*(Tabela_padrão__GM_CONTAS_RECEBER_ABERTOS[DATA_VCTO]&gt;='Resumo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64" s="68">
        <f t="array" ref="AE264">SUM(IF((Tabela_padrão__GM_CONTAS_RECEBER_ABERTOS[COD_CONTA]='Resumo Realizar'!$B264)*(Tabela_padrão__GM_CONTAS_RECEBER_ABERTOS[DATA_VCTO]&gt;='Resumo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64" s="68">
        <f t="array" ref="AF264">SUM(IF((Tabela_padrão__GM_CONTAS_RECEBER_ABERTOS[COD_CONTA]='Resumo Realizar'!$B264)*(Tabela_padrão__GM_CONTAS_RECEBER_ABERTOS[DATA_VCTO]&gt;='Resumo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64" s="68">
        <f t="array" ref="AG264">SUM(IF((Tabela_padrão__GM_CONTAS_RECEBER_ABERTOS[COD_CONTA]='Resumo Realizar'!$B264)*(Tabela_padrão__GM_CONTAS_RECEBER_ABERTOS[DATA_VCTO]&gt;='Resumo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65" spans="2:33" hidden="1" outlineLevel="2" thickBot="1">
      <c r="B265" s="73">
        <v>11310012</v>
      </c>
      <c r="C265" s="73" t="s">
        <v>155</v>
      </c>
      <c r="D265" s="68">
        <f t="shared" ref="D265" si="224">G265+I265+K265+N265+P265+R265+U265+W265+Y265+AB265+AD265+AF265</f>
        <v>0</v>
      </c>
      <c r="E265" s="68">
        <f t="shared" ref="E265" si="225">H265+J265+L265+O265+Q265+S265+V265+X265+Z265+AC265+AE265+AG265</f>
        <v>0</v>
      </c>
      <c r="F265" s="69"/>
      <c r="G265" s="69">
        <f t="array" ref="G265">SUM(IF((Tabela_padrão__GM_CONTAS_PAGAR_ABERTOS[COD_CONTA]='Resumo Realizar'!$B265)*(Tabela_padrão__GM_CONTAS_PAGAR_ABERTOS[DATA_VCTO]&gt;='Resumo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5" s="69">
        <f t="array" ref="H265">SUM(IF((Tabela_padrão__GM_CONTAS_PAGAR_ABERTOS[COD_CONTA]='Resumo Realizar'!$B265)*(Tabela_padrão__GM_CONTAS_PAGAR_ABERTOS[DATA_VCTO]&gt;='Resumo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65" s="69">
        <f t="array" ref="I265">SUM(IF((Tabela_padrão__GM_CONTAS_PAGAR_ABERTOS[COD_CONTA]='Resumo Realizar'!$B265)*(Tabela_padrão__GM_CONTAS_PAGAR_ABERTOS[DATA_VCTO]&gt;='Resumo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65" s="69">
        <f t="array" ref="J265">SUM(IF((Tabela_padrão__GM_CONTAS_PAGAR_ABERTOS[COD_CONTA]='Resumo Realizar'!$B265)*(Tabela_padrão__GM_CONTAS_PAGAR_ABERTOS[DATA_VCTO]&gt;='Resumo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65" s="69">
        <f t="array" ref="K265">SUM(IF((Tabela_padrão__GM_CONTAS_PAGAR_ABERTOS[COD_CONTA]='Resumo Realizar'!$B265)*(Tabela_padrão__GM_CONTAS_PAGAR_ABERTOS[DATA_VCTO]&gt;='Resumo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65" s="69">
        <f t="array" ref="L265">SUM(IF((Tabela_padrão__GM_CONTAS_PAGAR_ABERTOS[COD_CONTA]='Resumo Realizar'!$B265)*(Tabela_padrão__GM_CONTAS_PAGAR_ABERTOS[DATA_VCTO]&gt;='Resumo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65" s="69"/>
      <c r="N265" s="69">
        <f t="array" ref="N265">SUM(IF((Tabela_padrão__GM_CONTAS_PAGAR_ABERTOS[COD_CONTA]='Resumo Realizar'!$B265)*(Tabela_padrão__GM_CONTAS_PAGAR_ABERTOS[DATA_VCTO]&gt;='Resumo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5" s="69">
        <f t="array" ref="O265">SUM(IF((Tabela_padrão__GM_CONTAS_PAGAR_ABERTOS[COD_CONTA]='Resumo Realizar'!$B265)*(Tabela_padrão__GM_CONTAS_PAGAR_ABERTOS[DATA_VCTO]&gt;='Resumo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5" s="69">
        <f t="array" ref="P265">SUM(IF((Tabela_padrão__GM_CONTAS_PAGAR_ABERTOS[COD_CONTA]='Resumo Realizar'!$B265)*(Tabela_padrão__GM_CONTAS_PAGAR_ABERTOS[DATA_VCTO]&gt;='Resumo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5" s="69">
        <f t="array" ref="Q265">SUM(IF((Tabela_padrão__GM_CONTAS_PAGAR_ABERTOS[COD_CONTA]='Resumo Realizar'!$B265)*(Tabela_padrão__GM_CONTAS_PAGAR_ABERTOS[DATA_VCTO]&gt;='Resumo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5" s="69">
        <f t="array" ref="R265">SUM(IF((Tabela_padrão__GM_CONTAS_PAGAR_ABERTOS[COD_CONTA]='Resumo Realizar'!$B265)*(Tabela_padrão__GM_CONTAS_PAGAR_ABERTOS[DATA_VCTO]&gt;='Resumo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5" s="69">
        <f t="array" ref="S265">SUM(IF((Tabela_padrão__GM_CONTAS_PAGAR_ABERTOS[COD_CONTA]='Resumo Realizar'!$B265)*(Tabela_padrão__GM_CONTAS_PAGAR_ABERTOS[DATA_VCTO]&gt;='Resumo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5" s="69"/>
      <c r="U265" s="69">
        <f t="array" ref="U265">SUM(IF((Tabela_padrão__GM_CONTAS_PAGAR_ABERTOS[COD_CONTA]='Resumo Realizar'!$B265)*(Tabela_padrão__GM_CONTAS_PAGAR_ABERTOS[DATA_VCTO]&gt;='Resumo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5" s="69">
        <f t="array" ref="V265">SUM(IF((Tabela_padrão__GM_CONTAS_PAGAR_ABERTOS[COD_CONTA]='Resumo Realizar'!$B265)*(Tabela_padrão__GM_CONTAS_PAGAR_ABERTOS[DATA_VCTO]&gt;='Resumo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5" s="69">
        <f t="array" ref="W265">SUM(IF((Tabela_padrão__GM_CONTAS_PAGAR_ABERTOS[COD_CONTA]='Resumo Realizar'!$B265)*(Tabela_padrão__GM_CONTAS_PAGAR_ABERTOS[DATA_VCTO]&gt;='Resumo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5" s="69">
        <f t="array" ref="X265">SUM(IF((Tabela_padrão__GM_CONTAS_PAGAR_ABERTOS[COD_CONTA]='Resumo Realizar'!$B265)*(Tabela_padrão__GM_CONTAS_PAGAR_ABERTOS[DATA_VCTO]&gt;='Resumo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5" s="69">
        <f t="array" ref="Y265">SUM(IF((Tabela_padrão__GM_CONTAS_PAGAR_ABERTOS[COD_CONTA]='Resumo Realizar'!$B265)*(Tabela_padrão__GM_CONTAS_PAGAR_ABERTOS[DATA_VCTO]&gt;='Resumo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5" s="69">
        <f t="array" ref="Z265">SUM(IF((Tabela_padrão__GM_CONTAS_PAGAR_ABERTOS[COD_CONTA]='Resumo Realizar'!$B265)*(Tabela_padrão__GM_CONTAS_PAGAR_ABERTOS[DATA_VCTO]&gt;='Resumo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5" s="69"/>
      <c r="AB265" s="69">
        <f t="array" ref="AB265">SUM(IF((Tabela_padrão__GM_CONTAS_PAGAR_ABERTOS[COD_CONTA]='Resumo Realizar'!$B265)*(Tabela_padrão__GM_CONTAS_PAGAR_ABERTOS[DATA_VCTO]&gt;='Resumo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5" s="69">
        <f t="array" ref="AC265">SUM(IF((Tabela_padrão__GM_CONTAS_PAGAR_ABERTOS[COD_CONTA]='Resumo Realizar'!$B265)*(Tabela_padrão__GM_CONTAS_PAGAR_ABERTOS[DATA_VCTO]&gt;='Resumo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5" s="69">
        <f t="array" ref="AD265">SUM(IF((Tabela_padrão__GM_CONTAS_PAGAR_ABERTOS[COD_CONTA]='Resumo Realizar'!$B265)*(Tabela_padrão__GM_CONTAS_PAGAR_ABERTOS[DATA_VCTO]&gt;='Resumo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5" s="69">
        <f t="array" ref="AE265">SUM(IF((Tabela_padrão__GM_CONTAS_PAGAR_ABERTOS[COD_CONTA]='Resumo Realizar'!$B265)*(Tabela_padrão__GM_CONTAS_PAGAR_ABERTOS[DATA_VCTO]&gt;='Resumo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5" s="69">
        <f t="array" ref="AF265">SUM(IF((Tabela_padrão__GM_CONTAS_PAGAR_ABERTOS[COD_CONTA]='Resumo Realizar'!$B265)*(Tabela_padrão__GM_CONTAS_PAGAR_ABERTOS[DATA_VCTO]&gt;='Resumo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5" s="69">
        <f t="array" ref="AG265">SUM(IF((Tabela_padrão__GM_CONTAS_PAGAR_ABERTOS[COD_CONTA]='Resumo Realizar'!$B265)*(Tabela_padrão__GM_CONTAS_PAGAR_ABERTOS[DATA_VCTO]&gt;='Resumo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66" spans="2:33" hidden="1" outlineLevel="2" thickBot="1">
      <c r="B266" s="73">
        <v>11310013</v>
      </c>
      <c r="C266" s="73" t="s">
        <v>2874</v>
      </c>
      <c r="D266" s="68">
        <f t="shared" si="222"/>
        <v>0</v>
      </c>
      <c r="E266" s="68">
        <f t="shared" si="223"/>
        <v>0</v>
      </c>
      <c r="F266" s="69"/>
      <c r="G266" s="69">
        <f t="array" ref="G266">SUM(IF((Tabela_padrão__GM_CONTAS_PAGAR_ABERTOS[COD_CONTA]='Resumo Realizar'!$B266)*(Tabela_padrão__GM_CONTAS_PAGAR_ABERTOS[DATA_VCTO]&gt;='Resumo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6" s="69">
        <f t="array" ref="H266">SUM(IF((Tabela_padrão__GM_CONTAS_PAGAR_ABERTOS[COD_CONTA]='Resumo Realizar'!$B266)*(Tabela_padrão__GM_CONTAS_PAGAR_ABERTOS[DATA_VCTO]&gt;='Resumo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66" s="69">
        <f t="array" ref="I266">SUM(IF((Tabela_padrão__GM_CONTAS_PAGAR_ABERTOS[COD_CONTA]='Resumo Realizar'!$B266)*(Tabela_padrão__GM_CONTAS_PAGAR_ABERTOS[DATA_VCTO]&gt;='Resumo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66" s="69">
        <f t="array" ref="J266">SUM(IF((Tabela_padrão__GM_CONTAS_PAGAR_ABERTOS[COD_CONTA]='Resumo Realizar'!$B266)*(Tabela_padrão__GM_CONTAS_PAGAR_ABERTOS[DATA_VCTO]&gt;='Resumo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66" s="69">
        <f t="array" ref="K266">SUM(IF((Tabela_padrão__GM_CONTAS_PAGAR_ABERTOS[COD_CONTA]='Resumo Realizar'!$B266)*(Tabela_padrão__GM_CONTAS_PAGAR_ABERTOS[DATA_VCTO]&gt;='Resumo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66" s="69">
        <f t="array" ref="L266">SUM(IF((Tabela_padrão__GM_CONTAS_PAGAR_ABERTOS[COD_CONTA]='Resumo Realizar'!$B266)*(Tabela_padrão__GM_CONTAS_PAGAR_ABERTOS[DATA_VCTO]&gt;='Resumo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66" s="69"/>
      <c r="N266" s="69">
        <f t="array" ref="N266">SUM(IF((Tabela_padrão__GM_CONTAS_PAGAR_ABERTOS[COD_CONTA]='Resumo Realizar'!$B266)*(Tabela_padrão__GM_CONTAS_PAGAR_ABERTOS[DATA_VCTO]&gt;='Resumo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6" s="69">
        <f t="array" ref="O266">SUM(IF((Tabela_padrão__GM_CONTAS_PAGAR_ABERTOS[COD_CONTA]='Resumo Realizar'!$B266)*(Tabela_padrão__GM_CONTAS_PAGAR_ABERTOS[DATA_VCTO]&gt;='Resumo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6" s="69">
        <f t="array" ref="P266">SUM(IF((Tabela_padrão__GM_CONTAS_PAGAR_ABERTOS[COD_CONTA]='Resumo Realizar'!$B266)*(Tabela_padrão__GM_CONTAS_PAGAR_ABERTOS[DATA_VCTO]&gt;='Resumo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6" s="69">
        <f t="array" ref="Q266">SUM(IF((Tabela_padrão__GM_CONTAS_PAGAR_ABERTOS[COD_CONTA]='Resumo Realizar'!$B266)*(Tabela_padrão__GM_CONTAS_PAGAR_ABERTOS[DATA_VCTO]&gt;='Resumo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6" s="69">
        <f t="array" ref="R266">SUM(IF((Tabela_padrão__GM_CONTAS_PAGAR_ABERTOS[COD_CONTA]='Resumo Realizar'!$B266)*(Tabela_padrão__GM_CONTAS_PAGAR_ABERTOS[DATA_VCTO]&gt;='Resumo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6" s="69">
        <f t="array" ref="S266">SUM(IF((Tabela_padrão__GM_CONTAS_PAGAR_ABERTOS[COD_CONTA]='Resumo Realizar'!$B266)*(Tabela_padrão__GM_CONTAS_PAGAR_ABERTOS[DATA_VCTO]&gt;='Resumo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6" s="69"/>
      <c r="U266" s="69">
        <f t="array" ref="U266">SUM(IF((Tabela_padrão__GM_CONTAS_PAGAR_ABERTOS[COD_CONTA]='Resumo Realizar'!$B266)*(Tabela_padrão__GM_CONTAS_PAGAR_ABERTOS[DATA_VCTO]&gt;='Resumo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6" s="69">
        <f t="array" ref="V266">SUM(IF((Tabela_padrão__GM_CONTAS_PAGAR_ABERTOS[COD_CONTA]='Resumo Realizar'!$B266)*(Tabela_padrão__GM_CONTAS_PAGAR_ABERTOS[DATA_VCTO]&gt;='Resumo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6" s="69">
        <f t="array" ref="W266">SUM(IF((Tabela_padrão__GM_CONTAS_PAGAR_ABERTOS[COD_CONTA]='Resumo Realizar'!$B266)*(Tabela_padrão__GM_CONTAS_PAGAR_ABERTOS[DATA_VCTO]&gt;='Resumo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6" s="69">
        <f t="array" ref="X266">SUM(IF((Tabela_padrão__GM_CONTAS_PAGAR_ABERTOS[COD_CONTA]='Resumo Realizar'!$B266)*(Tabela_padrão__GM_CONTAS_PAGAR_ABERTOS[DATA_VCTO]&gt;='Resumo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6" s="69">
        <f t="array" ref="Y266">SUM(IF((Tabela_padrão__GM_CONTAS_PAGAR_ABERTOS[COD_CONTA]='Resumo Realizar'!$B266)*(Tabela_padrão__GM_CONTAS_PAGAR_ABERTOS[DATA_VCTO]&gt;='Resumo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6" s="69">
        <f t="array" ref="Z266">SUM(IF((Tabela_padrão__GM_CONTAS_PAGAR_ABERTOS[COD_CONTA]='Resumo Realizar'!$B266)*(Tabela_padrão__GM_CONTAS_PAGAR_ABERTOS[DATA_VCTO]&gt;='Resumo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6" s="69"/>
      <c r="AB266" s="69">
        <f t="array" ref="AB266">SUM(IF((Tabela_padrão__GM_CONTAS_PAGAR_ABERTOS[COD_CONTA]='Resumo Realizar'!$B266)*(Tabela_padrão__GM_CONTAS_PAGAR_ABERTOS[DATA_VCTO]&gt;='Resumo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6" s="69">
        <f t="array" ref="AC266">SUM(IF((Tabela_padrão__GM_CONTAS_PAGAR_ABERTOS[COD_CONTA]='Resumo Realizar'!$B266)*(Tabela_padrão__GM_CONTAS_PAGAR_ABERTOS[DATA_VCTO]&gt;='Resumo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6" s="69">
        <f t="array" ref="AD266">SUM(IF((Tabela_padrão__GM_CONTAS_PAGAR_ABERTOS[COD_CONTA]='Resumo Realizar'!$B266)*(Tabela_padrão__GM_CONTAS_PAGAR_ABERTOS[DATA_VCTO]&gt;='Resumo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6" s="69">
        <f t="array" ref="AE266">SUM(IF((Tabela_padrão__GM_CONTAS_PAGAR_ABERTOS[COD_CONTA]='Resumo Realizar'!$B266)*(Tabela_padrão__GM_CONTAS_PAGAR_ABERTOS[DATA_VCTO]&gt;='Resumo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6" s="69">
        <f t="array" ref="AF266">SUM(IF((Tabela_padrão__GM_CONTAS_PAGAR_ABERTOS[COD_CONTA]='Resumo Realizar'!$B266)*(Tabela_padrão__GM_CONTAS_PAGAR_ABERTOS[DATA_VCTO]&gt;='Resumo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6" s="69">
        <f t="array" ref="AG266">SUM(IF((Tabela_padrão__GM_CONTAS_PAGAR_ABERTOS[COD_CONTA]='Resumo Realizar'!$B266)*(Tabela_padrão__GM_CONTAS_PAGAR_ABERTOS[DATA_VCTO]&gt;='Resumo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67" spans="2:33" s="63" customFormat="1" hidden="1" outlineLevel="1" collapsed="1" thickBot="1">
      <c r="B267" s="64">
        <v>17101</v>
      </c>
      <c r="C267" s="64" t="s">
        <v>57</v>
      </c>
      <c r="D267" s="65">
        <f t="shared" ref="D267:E267" si="226">SUM(D268:D270)</f>
        <v>-11680.893540000001</v>
      </c>
      <c r="E267" s="65">
        <f t="shared" si="226"/>
        <v>-23285</v>
      </c>
      <c r="F267" s="66"/>
      <c r="G267" s="65">
        <f>SUM(G268:G270)</f>
        <v>0</v>
      </c>
      <c r="H267" s="65">
        <f t="shared" ref="H267" si="227">SUM(H268:H270)</f>
        <v>-2000</v>
      </c>
      <c r="I267" s="65">
        <f t="shared" ref="I267" si="228">SUM(I268:I270)</f>
        <v>-2558.6490899999999</v>
      </c>
      <c r="J267" s="65">
        <f t="shared" ref="J267:K267" si="229">SUM(J268:J270)</f>
        <v>-20990</v>
      </c>
      <c r="K267" s="65">
        <f t="shared" si="229"/>
        <v>-9122.244450000002</v>
      </c>
      <c r="L267" s="65">
        <f t="shared" ref="L267" si="230">SUM(L268:L270)</f>
        <v>-295</v>
      </c>
      <c r="M267" s="66"/>
      <c r="N267" s="65">
        <f t="shared" ref="N267:O267" si="231">SUM(N268:N270)</f>
        <v>0</v>
      </c>
      <c r="O267" s="65">
        <f t="shared" si="231"/>
        <v>0</v>
      </c>
      <c r="P267" s="65">
        <f t="shared" ref="P267" si="232">SUM(P268:P270)</f>
        <v>0</v>
      </c>
      <c r="Q267" s="65">
        <f t="shared" ref="Q267" si="233">SUM(Q268:Q270)</f>
        <v>0</v>
      </c>
      <c r="R267" s="65">
        <f t="shared" ref="R267:S267" si="234">SUM(R268:R270)</f>
        <v>0</v>
      </c>
      <c r="S267" s="65">
        <f t="shared" si="234"/>
        <v>0</v>
      </c>
      <c r="T267" s="66"/>
      <c r="U267" s="65">
        <f t="shared" ref="U267" si="235">SUM(U268:U270)</f>
        <v>0</v>
      </c>
      <c r="V267" s="65">
        <f t="shared" ref="V267:W267" si="236">SUM(V268:V270)</f>
        <v>0</v>
      </c>
      <c r="W267" s="65">
        <f t="shared" si="236"/>
        <v>0</v>
      </c>
      <c r="X267" s="65">
        <f t="shared" ref="X267" si="237">SUM(X268:X270)</f>
        <v>0</v>
      </c>
      <c r="Y267" s="65">
        <f t="shared" ref="Y267" si="238">SUM(Y268:Y270)</f>
        <v>0</v>
      </c>
      <c r="Z267" s="65">
        <f t="shared" ref="Z267" si="239">SUM(Z268:Z270)</f>
        <v>0</v>
      </c>
      <c r="AA267" s="66"/>
      <c r="AB267" s="65">
        <f t="shared" ref="AB267" si="240">SUM(AB268:AB270)</f>
        <v>0</v>
      </c>
      <c r="AC267" s="65">
        <f t="shared" ref="AC267" si="241">SUM(AC268:AC270)</f>
        <v>0</v>
      </c>
      <c r="AD267" s="65">
        <f t="shared" ref="AD267:AE267" si="242">SUM(AD268:AD270)</f>
        <v>0</v>
      </c>
      <c r="AE267" s="65">
        <f t="shared" si="242"/>
        <v>0</v>
      </c>
      <c r="AF267" s="65">
        <f t="shared" ref="AF267" si="243">SUM(AF268:AF270)</f>
        <v>0</v>
      </c>
      <c r="AG267" s="65">
        <f t="shared" ref="AG267" si="244">SUM(AG268:AG270)</f>
        <v>0</v>
      </c>
    </row>
    <row r="268" spans="2:33" hidden="1" outlineLevel="2" thickBot="1">
      <c r="B268" s="73">
        <v>17101001</v>
      </c>
      <c r="C268" s="73" t="s">
        <v>341</v>
      </c>
      <c r="D268" s="68">
        <f t="shared" ref="D268:E270" si="245">G268+I268+K268+N268+P268+R268+U268+W268+Y268+AB268+AD268+AF268</f>
        <v>-11680.893540000001</v>
      </c>
      <c r="E268" s="68">
        <f t="shared" si="245"/>
        <v>-19295</v>
      </c>
      <c r="F268" s="69"/>
      <c r="G268" s="69">
        <f t="array" ref="G268">SUM(IF((Tabela_padrão__GM_CONTAS_PAGAR_ABERTOS[COD_CONTA]='Resumo Realizar'!$B268)*(Tabela_padrão__GM_CONTAS_PAGAR_ABERTOS[DATA_VCTO]&gt;='Resumo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8" s="69">
        <f t="array" ref="H268">SUM(IF((Tabela_padrão__GM_CONTAS_PAGAR_ABERTOS[COD_CONTA]='Resumo Realizar'!$B268)*(Tabela_padrão__GM_CONTAS_PAGAR_ABERTOS[DATA_VCTO]&gt;='Resumo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68" s="69">
        <f t="array" ref="I268">SUM(IF((Tabela_padrão__GM_CONTAS_PAGAR_ABERTOS[COD_CONTA]='Resumo Realizar'!$B268)*(Tabela_padrão__GM_CONTAS_PAGAR_ABERTOS[DATA_VCTO]&gt;='Resumo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-2558.6490899999999</v>
      </c>
      <c r="J268" s="69">
        <f t="array" ref="J268">SUM(IF((Tabela_padrão__GM_CONTAS_PAGAR_ABERTOS[COD_CONTA]='Resumo Realizar'!$B268)*(Tabela_padrão__GM_CONTAS_PAGAR_ABERTOS[DATA_VCTO]&gt;='Resumo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-19000</v>
      </c>
      <c r="K268" s="69">
        <f t="array" ref="K268">SUM(IF((Tabela_padrão__GM_CONTAS_PAGAR_ABERTOS[COD_CONTA]='Resumo Realizar'!$B268)*(Tabela_padrão__GM_CONTAS_PAGAR_ABERTOS[DATA_VCTO]&gt;='Resumo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-9122.244450000002</v>
      </c>
      <c r="L268" s="69">
        <f t="array" ref="L268">SUM(IF((Tabela_padrão__GM_CONTAS_PAGAR_ABERTOS[COD_CONTA]='Resumo Realizar'!$B268)*(Tabela_padrão__GM_CONTAS_PAGAR_ABERTOS[DATA_VCTO]&gt;='Resumo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-295</v>
      </c>
      <c r="M268" s="69"/>
      <c r="N268" s="69">
        <f t="array" ref="N268">SUM(IF((Tabela_padrão__GM_CONTAS_PAGAR_ABERTOS[COD_CONTA]='Resumo Realizar'!$B268)*(Tabela_padrão__GM_CONTAS_PAGAR_ABERTOS[DATA_VCTO]&gt;='Resumo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8" s="69">
        <f t="array" ref="O268">SUM(IF((Tabela_padrão__GM_CONTAS_PAGAR_ABERTOS[COD_CONTA]='Resumo Realizar'!$B268)*(Tabela_padrão__GM_CONTAS_PAGAR_ABERTOS[DATA_VCTO]&gt;='Resumo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8" s="69">
        <f t="array" ref="P268">SUM(IF((Tabela_padrão__GM_CONTAS_PAGAR_ABERTOS[COD_CONTA]='Resumo Realizar'!$B268)*(Tabela_padrão__GM_CONTAS_PAGAR_ABERTOS[DATA_VCTO]&gt;='Resumo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8" s="69">
        <f t="array" ref="Q268">SUM(IF((Tabela_padrão__GM_CONTAS_PAGAR_ABERTOS[COD_CONTA]='Resumo Realizar'!$B268)*(Tabela_padrão__GM_CONTAS_PAGAR_ABERTOS[DATA_VCTO]&gt;='Resumo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8" s="69">
        <f t="array" ref="R268">SUM(IF((Tabela_padrão__GM_CONTAS_PAGAR_ABERTOS[COD_CONTA]='Resumo Realizar'!$B268)*(Tabela_padrão__GM_CONTAS_PAGAR_ABERTOS[DATA_VCTO]&gt;='Resumo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8" s="69">
        <f t="array" ref="S268">SUM(IF((Tabela_padrão__GM_CONTAS_PAGAR_ABERTOS[COD_CONTA]='Resumo Realizar'!$B268)*(Tabela_padrão__GM_CONTAS_PAGAR_ABERTOS[DATA_VCTO]&gt;='Resumo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8" s="69"/>
      <c r="U268" s="69">
        <f t="array" ref="U268">SUM(IF((Tabela_padrão__GM_CONTAS_PAGAR_ABERTOS[COD_CONTA]='Resumo Realizar'!$B268)*(Tabela_padrão__GM_CONTAS_PAGAR_ABERTOS[DATA_VCTO]&gt;='Resumo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8" s="69">
        <f t="array" ref="V268">SUM(IF((Tabela_padrão__GM_CONTAS_PAGAR_ABERTOS[COD_CONTA]='Resumo Realizar'!$B268)*(Tabela_padrão__GM_CONTAS_PAGAR_ABERTOS[DATA_VCTO]&gt;='Resumo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8" s="69">
        <f t="array" ref="W268">SUM(IF((Tabela_padrão__GM_CONTAS_PAGAR_ABERTOS[COD_CONTA]='Resumo Realizar'!$B268)*(Tabela_padrão__GM_CONTAS_PAGAR_ABERTOS[DATA_VCTO]&gt;='Resumo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8" s="69">
        <f t="array" ref="X268">SUM(IF((Tabela_padrão__GM_CONTAS_PAGAR_ABERTOS[COD_CONTA]='Resumo Realizar'!$B268)*(Tabela_padrão__GM_CONTAS_PAGAR_ABERTOS[DATA_VCTO]&gt;='Resumo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8" s="69">
        <f t="array" ref="Y268">SUM(IF((Tabela_padrão__GM_CONTAS_PAGAR_ABERTOS[COD_CONTA]='Resumo Realizar'!$B268)*(Tabela_padrão__GM_CONTAS_PAGAR_ABERTOS[DATA_VCTO]&gt;='Resumo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8" s="69">
        <f t="array" ref="Z268">SUM(IF((Tabela_padrão__GM_CONTAS_PAGAR_ABERTOS[COD_CONTA]='Resumo Realizar'!$B268)*(Tabela_padrão__GM_CONTAS_PAGAR_ABERTOS[DATA_VCTO]&gt;='Resumo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8" s="69"/>
      <c r="AB268" s="69">
        <f t="array" ref="AB268">SUM(IF((Tabela_padrão__GM_CONTAS_PAGAR_ABERTOS[COD_CONTA]='Resumo Realizar'!$B268)*(Tabela_padrão__GM_CONTAS_PAGAR_ABERTOS[DATA_VCTO]&gt;='Resumo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8" s="69">
        <f t="array" ref="AC268">SUM(IF((Tabela_padrão__GM_CONTAS_PAGAR_ABERTOS[COD_CONTA]='Resumo Realizar'!$B268)*(Tabela_padrão__GM_CONTAS_PAGAR_ABERTOS[DATA_VCTO]&gt;='Resumo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8" s="69">
        <f t="array" ref="AD268">SUM(IF((Tabela_padrão__GM_CONTAS_PAGAR_ABERTOS[COD_CONTA]='Resumo Realizar'!$B268)*(Tabela_padrão__GM_CONTAS_PAGAR_ABERTOS[DATA_VCTO]&gt;='Resumo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8" s="69">
        <f t="array" ref="AE268">SUM(IF((Tabela_padrão__GM_CONTAS_PAGAR_ABERTOS[COD_CONTA]='Resumo Realizar'!$B268)*(Tabela_padrão__GM_CONTAS_PAGAR_ABERTOS[DATA_VCTO]&gt;='Resumo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8" s="69">
        <f t="array" ref="AF268">SUM(IF((Tabela_padrão__GM_CONTAS_PAGAR_ABERTOS[COD_CONTA]='Resumo Realizar'!$B268)*(Tabela_padrão__GM_CONTAS_PAGAR_ABERTOS[DATA_VCTO]&gt;='Resumo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8" s="69">
        <f t="array" ref="AG268">SUM(IF((Tabela_padrão__GM_CONTAS_PAGAR_ABERTOS[COD_CONTA]='Resumo Realizar'!$B268)*(Tabela_padrão__GM_CONTAS_PAGAR_ABERTOS[DATA_VCTO]&gt;='Resumo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69" spans="2:33" hidden="1" outlineLevel="2" thickBot="1">
      <c r="B269" s="73">
        <v>17101002</v>
      </c>
      <c r="C269" s="73" t="s">
        <v>342</v>
      </c>
      <c r="D269" s="68">
        <f t="shared" si="245"/>
        <v>0</v>
      </c>
      <c r="E269" s="68">
        <f t="shared" si="245"/>
        <v>-3990</v>
      </c>
      <c r="F269" s="69"/>
      <c r="G269" s="69">
        <f t="array" ref="G269">SUM(IF((Tabela_padrão__GM_CONTAS_PAGAR_ABERTOS[COD_CONTA]='Resumo Realizar'!$B269)*(Tabela_padrão__GM_CONTAS_PAGAR_ABERTOS[DATA_VCTO]&gt;='Resumo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69" s="69">
        <f t="array" ref="H269">SUM(IF((Tabela_padrão__GM_CONTAS_PAGAR_ABERTOS[COD_CONTA]='Resumo Realizar'!$B269)*(Tabela_padrão__GM_CONTAS_PAGAR_ABERTOS[DATA_VCTO]&gt;='Resumo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-2000</v>
      </c>
      <c r="I269" s="69">
        <f t="array" ref="I269">SUM(IF((Tabela_padrão__GM_CONTAS_PAGAR_ABERTOS[COD_CONTA]='Resumo Realizar'!$B269)*(Tabela_padrão__GM_CONTAS_PAGAR_ABERTOS[DATA_VCTO]&gt;='Resumo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69" s="69">
        <f t="array" ref="J269">SUM(IF((Tabela_padrão__GM_CONTAS_PAGAR_ABERTOS[COD_CONTA]='Resumo Realizar'!$B269)*(Tabela_padrão__GM_CONTAS_PAGAR_ABERTOS[DATA_VCTO]&gt;='Resumo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-1990</v>
      </c>
      <c r="K269" s="69">
        <f t="array" ref="K269">SUM(IF((Tabela_padrão__GM_CONTAS_PAGAR_ABERTOS[COD_CONTA]='Resumo Realizar'!$B269)*(Tabela_padrão__GM_CONTAS_PAGAR_ABERTOS[DATA_VCTO]&gt;='Resumo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69" s="69">
        <f t="array" ref="L269">SUM(IF((Tabela_padrão__GM_CONTAS_PAGAR_ABERTOS[COD_CONTA]='Resumo Realizar'!$B269)*(Tabela_padrão__GM_CONTAS_PAGAR_ABERTOS[DATA_VCTO]&gt;='Resumo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69" s="69"/>
      <c r="N269" s="69">
        <f t="array" ref="N269">SUM(IF((Tabela_padrão__GM_CONTAS_PAGAR_ABERTOS[COD_CONTA]='Resumo Realizar'!$B269)*(Tabela_padrão__GM_CONTAS_PAGAR_ABERTOS[DATA_VCTO]&gt;='Resumo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69" s="69">
        <f t="array" ref="O269">SUM(IF((Tabela_padrão__GM_CONTAS_PAGAR_ABERTOS[COD_CONTA]='Resumo Realizar'!$B269)*(Tabela_padrão__GM_CONTAS_PAGAR_ABERTOS[DATA_VCTO]&gt;='Resumo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69" s="69">
        <f t="array" ref="P269">SUM(IF((Tabela_padrão__GM_CONTAS_PAGAR_ABERTOS[COD_CONTA]='Resumo Realizar'!$B269)*(Tabela_padrão__GM_CONTAS_PAGAR_ABERTOS[DATA_VCTO]&gt;='Resumo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69" s="69">
        <f t="array" ref="Q269">SUM(IF((Tabela_padrão__GM_CONTAS_PAGAR_ABERTOS[COD_CONTA]='Resumo Realizar'!$B269)*(Tabela_padrão__GM_CONTAS_PAGAR_ABERTOS[DATA_VCTO]&gt;='Resumo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69" s="69">
        <f t="array" ref="R269">SUM(IF((Tabela_padrão__GM_CONTAS_PAGAR_ABERTOS[COD_CONTA]='Resumo Realizar'!$B269)*(Tabela_padrão__GM_CONTAS_PAGAR_ABERTOS[DATA_VCTO]&gt;='Resumo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69" s="69">
        <f t="array" ref="S269">SUM(IF((Tabela_padrão__GM_CONTAS_PAGAR_ABERTOS[COD_CONTA]='Resumo Realizar'!$B269)*(Tabela_padrão__GM_CONTAS_PAGAR_ABERTOS[DATA_VCTO]&gt;='Resumo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69" s="69"/>
      <c r="U269" s="69">
        <f t="array" ref="U269">SUM(IF((Tabela_padrão__GM_CONTAS_PAGAR_ABERTOS[COD_CONTA]='Resumo Realizar'!$B269)*(Tabela_padrão__GM_CONTAS_PAGAR_ABERTOS[DATA_VCTO]&gt;='Resumo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69" s="69">
        <f t="array" ref="V269">SUM(IF((Tabela_padrão__GM_CONTAS_PAGAR_ABERTOS[COD_CONTA]='Resumo Realizar'!$B269)*(Tabela_padrão__GM_CONTAS_PAGAR_ABERTOS[DATA_VCTO]&gt;='Resumo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69" s="69">
        <f t="array" ref="W269">SUM(IF((Tabela_padrão__GM_CONTAS_PAGAR_ABERTOS[COD_CONTA]='Resumo Realizar'!$B269)*(Tabela_padrão__GM_CONTAS_PAGAR_ABERTOS[DATA_VCTO]&gt;='Resumo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69" s="69">
        <f t="array" ref="X269">SUM(IF((Tabela_padrão__GM_CONTAS_PAGAR_ABERTOS[COD_CONTA]='Resumo Realizar'!$B269)*(Tabela_padrão__GM_CONTAS_PAGAR_ABERTOS[DATA_VCTO]&gt;='Resumo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69" s="69">
        <f t="array" ref="Y269">SUM(IF((Tabela_padrão__GM_CONTAS_PAGAR_ABERTOS[COD_CONTA]='Resumo Realizar'!$B269)*(Tabela_padrão__GM_CONTAS_PAGAR_ABERTOS[DATA_VCTO]&gt;='Resumo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69" s="69">
        <f t="array" ref="Z269">SUM(IF((Tabela_padrão__GM_CONTAS_PAGAR_ABERTOS[COD_CONTA]='Resumo Realizar'!$B269)*(Tabela_padrão__GM_CONTAS_PAGAR_ABERTOS[DATA_VCTO]&gt;='Resumo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69" s="69"/>
      <c r="AB269" s="69">
        <f t="array" ref="AB269">SUM(IF((Tabela_padrão__GM_CONTAS_PAGAR_ABERTOS[COD_CONTA]='Resumo Realizar'!$B269)*(Tabela_padrão__GM_CONTAS_PAGAR_ABERTOS[DATA_VCTO]&gt;='Resumo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69" s="69">
        <f t="array" ref="AC269">SUM(IF((Tabela_padrão__GM_CONTAS_PAGAR_ABERTOS[COD_CONTA]='Resumo Realizar'!$B269)*(Tabela_padrão__GM_CONTAS_PAGAR_ABERTOS[DATA_VCTO]&gt;='Resumo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69" s="69">
        <f t="array" ref="AD269">SUM(IF((Tabela_padrão__GM_CONTAS_PAGAR_ABERTOS[COD_CONTA]='Resumo Realizar'!$B269)*(Tabela_padrão__GM_CONTAS_PAGAR_ABERTOS[DATA_VCTO]&gt;='Resumo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69" s="69">
        <f t="array" ref="AE269">SUM(IF((Tabela_padrão__GM_CONTAS_PAGAR_ABERTOS[COD_CONTA]='Resumo Realizar'!$B269)*(Tabela_padrão__GM_CONTAS_PAGAR_ABERTOS[DATA_VCTO]&gt;='Resumo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69" s="69">
        <f t="array" ref="AF269">SUM(IF((Tabela_padrão__GM_CONTAS_PAGAR_ABERTOS[COD_CONTA]='Resumo Realizar'!$B269)*(Tabela_padrão__GM_CONTAS_PAGAR_ABERTOS[DATA_VCTO]&gt;='Resumo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69" s="69">
        <f t="array" ref="AG269">SUM(IF((Tabela_padrão__GM_CONTAS_PAGAR_ABERTOS[COD_CONTA]='Resumo Realizar'!$B269)*(Tabela_padrão__GM_CONTAS_PAGAR_ABERTOS[DATA_VCTO]&gt;='Resumo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0" spans="2:33" hidden="1" outlineLevel="2" thickBot="1">
      <c r="B270" s="73">
        <v>17101003</v>
      </c>
      <c r="C270" s="73" t="s">
        <v>343</v>
      </c>
      <c r="D270" s="68">
        <f t="shared" si="245"/>
        <v>0</v>
      </c>
      <c r="E270" s="68">
        <f t="shared" si="245"/>
        <v>0</v>
      </c>
      <c r="F270" s="69"/>
      <c r="G270" s="69">
        <f t="array" ref="G270">SUM(IF((Tabela_padrão__GM_CONTAS_PAGAR_ABERTOS[COD_CONTA]='Resumo Realizar'!$B270)*(Tabela_padrão__GM_CONTAS_PAGAR_ABERTOS[DATA_VCTO]&gt;='Resumo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0" s="69">
        <f t="array" ref="H270">SUM(IF((Tabela_padrão__GM_CONTAS_PAGAR_ABERTOS[COD_CONTA]='Resumo Realizar'!$B270)*(Tabela_padrão__GM_CONTAS_PAGAR_ABERTOS[DATA_VCTO]&gt;='Resumo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0" s="69">
        <f t="array" ref="I270">SUM(IF((Tabela_padrão__GM_CONTAS_PAGAR_ABERTOS[COD_CONTA]='Resumo Realizar'!$B270)*(Tabela_padrão__GM_CONTAS_PAGAR_ABERTOS[DATA_VCTO]&gt;='Resumo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0" s="69">
        <f t="array" ref="J270">SUM(IF((Tabela_padrão__GM_CONTAS_PAGAR_ABERTOS[COD_CONTA]='Resumo Realizar'!$B270)*(Tabela_padrão__GM_CONTAS_PAGAR_ABERTOS[DATA_VCTO]&gt;='Resumo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0" s="69">
        <f t="array" ref="K270">SUM(IF((Tabela_padrão__GM_CONTAS_PAGAR_ABERTOS[COD_CONTA]='Resumo Realizar'!$B270)*(Tabela_padrão__GM_CONTAS_PAGAR_ABERTOS[DATA_VCTO]&gt;='Resumo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0" s="69">
        <f t="array" ref="L270">SUM(IF((Tabela_padrão__GM_CONTAS_PAGAR_ABERTOS[COD_CONTA]='Resumo Realizar'!$B270)*(Tabela_padrão__GM_CONTAS_PAGAR_ABERTOS[DATA_VCTO]&gt;='Resumo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0" s="69"/>
      <c r="N270" s="69">
        <f t="array" ref="N270">SUM(IF((Tabela_padrão__GM_CONTAS_PAGAR_ABERTOS[COD_CONTA]='Resumo Realizar'!$B270)*(Tabela_padrão__GM_CONTAS_PAGAR_ABERTOS[DATA_VCTO]&gt;='Resumo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0" s="69">
        <f t="array" ref="O270">SUM(IF((Tabela_padrão__GM_CONTAS_PAGAR_ABERTOS[COD_CONTA]='Resumo Realizar'!$B270)*(Tabela_padrão__GM_CONTAS_PAGAR_ABERTOS[DATA_VCTO]&gt;='Resumo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0" s="69">
        <f t="array" ref="P270">SUM(IF((Tabela_padrão__GM_CONTAS_PAGAR_ABERTOS[COD_CONTA]='Resumo Realizar'!$B270)*(Tabela_padrão__GM_CONTAS_PAGAR_ABERTOS[DATA_VCTO]&gt;='Resumo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0" s="69">
        <f t="array" ref="Q270">SUM(IF((Tabela_padrão__GM_CONTAS_PAGAR_ABERTOS[COD_CONTA]='Resumo Realizar'!$B270)*(Tabela_padrão__GM_CONTAS_PAGAR_ABERTOS[DATA_VCTO]&gt;='Resumo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0" s="69">
        <f t="array" ref="R270">SUM(IF((Tabela_padrão__GM_CONTAS_PAGAR_ABERTOS[COD_CONTA]='Resumo Realizar'!$B270)*(Tabela_padrão__GM_CONTAS_PAGAR_ABERTOS[DATA_VCTO]&gt;='Resumo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0" s="69">
        <f t="array" ref="S270">SUM(IF((Tabela_padrão__GM_CONTAS_PAGAR_ABERTOS[COD_CONTA]='Resumo Realizar'!$B270)*(Tabela_padrão__GM_CONTAS_PAGAR_ABERTOS[DATA_VCTO]&gt;='Resumo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0" s="69"/>
      <c r="U270" s="69">
        <f t="array" ref="U270">SUM(IF((Tabela_padrão__GM_CONTAS_PAGAR_ABERTOS[COD_CONTA]='Resumo Realizar'!$B270)*(Tabela_padrão__GM_CONTAS_PAGAR_ABERTOS[DATA_VCTO]&gt;='Resumo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0" s="69">
        <f t="array" ref="V270">SUM(IF((Tabela_padrão__GM_CONTAS_PAGAR_ABERTOS[COD_CONTA]='Resumo Realizar'!$B270)*(Tabela_padrão__GM_CONTAS_PAGAR_ABERTOS[DATA_VCTO]&gt;='Resumo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0" s="69">
        <f t="array" ref="W270">SUM(IF((Tabela_padrão__GM_CONTAS_PAGAR_ABERTOS[COD_CONTA]='Resumo Realizar'!$B270)*(Tabela_padrão__GM_CONTAS_PAGAR_ABERTOS[DATA_VCTO]&gt;='Resumo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0" s="69">
        <f t="array" ref="X270">SUM(IF((Tabela_padrão__GM_CONTAS_PAGAR_ABERTOS[COD_CONTA]='Resumo Realizar'!$B270)*(Tabela_padrão__GM_CONTAS_PAGAR_ABERTOS[DATA_VCTO]&gt;='Resumo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0" s="69">
        <f t="array" ref="Y270">SUM(IF((Tabela_padrão__GM_CONTAS_PAGAR_ABERTOS[COD_CONTA]='Resumo Realizar'!$B270)*(Tabela_padrão__GM_CONTAS_PAGAR_ABERTOS[DATA_VCTO]&gt;='Resumo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0" s="69">
        <f t="array" ref="Z270">SUM(IF((Tabela_padrão__GM_CONTAS_PAGAR_ABERTOS[COD_CONTA]='Resumo Realizar'!$B270)*(Tabela_padrão__GM_CONTAS_PAGAR_ABERTOS[DATA_VCTO]&gt;='Resumo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0" s="69"/>
      <c r="AB270" s="69">
        <f t="array" ref="AB270">SUM(IF((Tabela_padrão__GM_CONTAS_PAGAR_ABERTOS[COD_CONTA]='Resumo Realizar'!$B270)*(Tabela_padrão__GM_CONTAS_PAGAR_ABERTOS[DATA_VCTO]&gt;='Resumo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0" s="69">
        <f t="array" ref="AC270">SUM(IF((Tabela_padrão__GM_CONTAS_PAGAR_ABERTOS[COD_CONTA]='Resumo Realizar'!$B270)*(Tabela_padrão__GM_CONTAS_PAGAR_ABERTOS[DATA_VCTO]&gt;='Resumo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0" s="69">
        <f t="array" ref="AD270">SUM(IF((Tabela_padrão__GM_CONTAS_PAGAR_ABERTOS[COD_CONTA]='Resumo Realizar'!$B270)*(Tabela_padrão__GM_CONTAS_PAGAR_ABERTOS[DATA_VCTO]&gt;='Resumo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0" s="69">
        <f t="array" ref="AE270">SUM(IF((Tabela_padrão__GM_CONTAS_PAGAR_ABERTOS[COD_CONTA]='Resumo Realizar'!$B270)*(Tabela_padrão__GM_CONTAS_PAGAR_ABERTOS[DATA_VCTO]&gt;='Resumo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0" s="69">
        <f t="array" ref="AF270">SUM(IF((Tabela_padrão__GM_CONTAS_PAGAR_ABERTOS[COD_CONTA]='Resumo Realizar'!$B270)*(Tabela_padrão__GM_CONTAS_PAGAR_ABERTOS[DATA_VCTO]&gt;='Resumo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0" s="69">
        <f t="array" ref="AG270">SUM(IF((Tabela_padrão__GM_CONTAS_PAGAR_ABERTOS[COD_CONTA]='Resumo Realizar'!$B270)*(Tabela_padrão__GM_CONTAS_PAGAR_ABERTOS[DATA_VCTO]&gt;='Resumo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1" spans="2:33" s="63" customFormat="1" hidden="1" outlineLevel="1" collapsed="1" thickBot="1">
      <c r="B271" s="64">
        <v>19101</v>
      </c>
      <c r="C271" s="64" t="s">
        <v>58</v>
      </c>
      <c r="D271" s="65">
        <f t="shared" ref="D271:E271" si="246">SUM(D272:D283)</f>
        <v>0</v>
      </c>
      <c r="E271" s="65">
        <f t="shared" si="246"/>
        <v>0</v>
      </c>
      <c r="F271" s="66"/>
      <c r="G271" s="65">
        <f>SUM(G272:G283)</f>
        <v>0</v>
      </c>
      <c r="H271" s="65">
        <f t="shared" ref="H271" si="247">SUM(H272:H283)</f>
        <v>0</v>
      </c>
      <c r="I271" s="65">
        <f t="shared" ref="I271" si="248">SUM(I272:I283)</f>
        <v>0</v>
      </c>
      <c r="J271" s="65">
        <f t="shared" ref="J271:K271" si="249">SUM(J272:J283)</f>
        <v>0</v>
      </c>
      <c r="K271" s="65">
        <f t="shared" si="249"/>
        <v>0</v>
      </c>
      <c r="L271" s="65">
        <f t="shared" ref="L271" si="250">SUM(L272:L283)</f>
        <v>0</v>
      </c>
      <c r="M271" s="66"/>
      <c r="N271" s="65">
        <f t="shared" ref="N271:O271" si="251">SUM(N272:N283)</f>
        <v>0</v>
      </c>
      <c r="O271" s="65">
        <f t="shared" si="251"/>
        <v>0</v>
      </c>
      <c r="P271" s="65">
        <f t="shared" ref="P271" si="252">SUM(P272:P283)</f>
        <v>0</v>
      </c>
      <c r="Q271" s="65">
        <f t="shared" ref="Q271" si="253">SUM(Q272:Q283)</f>
        <v>0</v>
      </c>
      <c r="R271" s="65">
        <f t="shared" ref="R271:S271" si="254">SUM(R272:R283)</f>
        <v>0</v>
      </c>
      <c r="S271" s="65">
        <f t="shared" si="254"/>
        <v>0</v>
      </c>
      <c r="T271" s="66"/>
      <c r="U271" s="65">
        <f t="shared" ref="U271" si="255">SUM(U272:U283)</f>
        <v>0</v>
      </c>
      <c r="V271" s="65">
        <f t="shared" ref="V271:W271" si="256">SUM(V272:V283)</f>
        <v>0</v>
      </c>
      <c r="W271" s="65">
        <f t="shared" si="256"/>
        <v>0</v>
      </c>
      <c r="X271" s="65">
        <f t="shared" ref="X271" si="257">SUM(X272:X283)</f>
        <v>0</v>
      </c>
      <c r="Y271" s="65">
        <f t="shared" ref="Y271" si="258">SUM(Y272:Y283)</f>
        <v>0</v>
      </c>
      <c r="Z271" s="65">
        <f t="shared" ref="Z271" si="259">SUM(Z272:Z283)</f>
        <v>0</v>
      </c>
      <c r="AA271" s="66"/>
      <c r="AB271" s="65">
        <f t="shared" ref="AB271" si="260">SUM(AB272:AB283)</f>
        <v>0</v>
      </c>
      <c r="AC271" s="65">
        <f t="shared" ref="AC271" si="261">SUM(AC272:AC283)</f>
        <v>0</v>
      </c>
      <c r="AD271" s="65">
        <f t="shared" ref="AD271:AE271" si="262">SUM(AD272:AD283)</f>
        <v>0</v>
      </c>
      <c r="AE271" s="65">
        <f t="shared" si="262"/>
        <v>0</v>
      </c>
      <c r="AF271" s="65">
        <f t="shared" ref="AF271" si="263">SUM(AF272:AF283)</f>
        <v>0</v>
      </c>
      <c r="AG271" s="65">
        <f t="shared" ref="AG271" si="264">SUM(AG272:AG283)</f>
        <v>0</v>
      </c>
    </row>
    <row r="272" spans="2:33" hidden="1" outlineLevel="2" thickBot="1">
      <c r="B272" s="73">
        <v>19101001</v>
      </c>
      <c r="C272" s="73" t="s">
        <v>345</v>
      </c>
      <c r="D272" s="68">
        <f t="shared" ref="D272:D283" si="265">G272+I272+K272+N272+P272+R272+U272+W272+Y272+AB272+AD272+AF272</f>
        <v>0</v>
      </c>
      <c r="E272" s="68">
        <f t="shared" ref="E272:E283" si="266">H272+J272+L272+O272+Q272+S272+V272+X272+Z272+AC272+AE272+AG272</f>
        <v>0</v>
      </c>
      <c r="F272" s="69"/>
      <c r="G272" s="69">
        <f t="array" ref="G272">SUM(IF((Tabela_padrão__GM_CONTAS_PAGAR_ABERTOS[COD_CONTA]='Resumo Realizar'!$B272)*(Tabela_padrão__GM_CONTAS_PAGAR_ABERTOS[DATA_VCTO]&gt;='Resumo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2" s="69">
        <f t="array" ref="H272">SUM(IF((Tabela_padrão__GM_CONTAS_PAGAR_ABERTOS[COD_CONTA]='Resumo Realizar'!$B272)*(Tabela_padrão__GM_CONTAS_PAGAR_ABERTOS[DATA_VCTO]&gt;='Resumo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2" s="69">
        <f t="array" ref="I272">SUM(IF((Tabela_padrão__GM_CONTAS_PAGAR_ABERTOS[COD_CONTA]='Resumo Realizar'!$B272)*(Tabela_padrão__GM_CONTAS_PAGAR_ABERTOS[DATA_VCTO]&gt;='Resumo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2" s="69">
        <f t="array" ref="J272">SUM(IF((Tabela_padrão__GM_CONTAS_PAGAR_ABERTOS[COD_CONTA]='Resumo Realizar'!$B272)*(Tabela_padrão__GM_CONTAS_PAGAR_ABERTOS[DATA_VCTO]&gt;='Resumo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2" s="69">
        <f t="array" ref="K272">SUM(IF((Tabela_padrão__GM_CONTAS_PAGAR_ABERTOS[COD_CONTA]='Resumo Realizar'!$B272)*(Tabela_padrão__GM_CONTAS_PAGAR_ABERTOS[DATA_VCTO]&gt;='Resumo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2" s="69">
        <f t="array" ref="L272">SUM(IF((Tabela_padrão__GM_CONTAS_PAGAR_ABERTOS[COD_CONTA]='Resumo Realizar'!$B272)*(Tabela_padrão__GM_CONTAS_PAGAR_ABERTOS[DATA_VCTO]&gt;='Resumo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2" s="69"/>
      <c r="N272" s="69">
        <f t="array" ref="N272">SUM(IF((Tabela_padrão__GM_CONTAS_PAGAR_ABERTOS[COD_CONTA]='Resumo Realizar'!$B272)*(Tabela_padrão__GM_CONTAS_PAGAR_ABERTOS[DATA_VCTO]&gt;='Resumo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2" s="69">
        <f t="array" ref="O272">SUM(IF((Tabela_padrão__GM_CONTAS_PAGAR_ABERTOS[COD_CONTA]='Resumo Realizar'!$B272)*(Tabela_padrão__GM_CONTAS_PAGAR_ABERTOS[DATA_VCTO]&gt;='Resumo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2" s="69">
        <f t="array" ref="P272">SUM(IF((Tabela_padrão__GM_CONTAS_PAGAR_ABERTOS[COD_CONTA]='Resumo Realizar'!$B272)*(Tabela_padrão__GM_CONTAS_PAGAR_ABERTOS[DATA_VCTO]&gt;='Resumo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2" s="69">
        <f t="array" ref="Q272">SUM(IF((Tabela_padrão__GM_CONTAS_PAGAR_ABERTOS[COD_CONTA]='Resumo Realizar'!$B272)*(Tabela_padrão__GM_CONTAS_PAGAR_ABERTOS[DATA_VCTO]&gt;='Resumo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2" s="69">
        <f t="array" ref="R272">SUM(IF((Tabela_padrão__GM_CONTAS_PAGAR_ABERTOS[COD_CONTA]='Resumo Realizar'!$B272)*(Tabela_padrão__GM_CONTAS_PAGAR_ABERTOS[DATA_VCTO]&gt;='Resumo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2" s="69">
        <f t="array" ref="S272">SUM(IF((Tabela_padrão__GM_CONTAS_PAGAR_ABERTOS[COD_CONTA]='Resumo Realizar'!$B272)*(Tabela_padrão__GM_CONTAS_PAGAR_ABERTOS[DATA_VCTO]&gt;='Resumo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2" s="69"/>
      <c r="U272" s="69">
        <f t="array" ref="U272">SUM(IF((Tabela_padrão__GM_CONTAS_PAGAR_ABERTOS[COD_CONTA]='Resumo Realizar'!$B272)*(Tabela_padrão__GM_CONTAS_PAGAR_ABERTOS[DATA_VCTO]&gt;='Resumo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2" s="69">
        <f t="array" ref="V272">SUM(IF((Tabela_padrão__GM_CONTAS_PAGAR_ABERTOS[COD_CONTA]='Resumo Realizar'!$B272)*(Tabela_padrão__GM_CONTAS_PAGAR_ABERTOS[DATA_VCTO]&gt;='Resumo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2" s="69">
        <f t="array" ref="W272">SUM(IF((Tabela_padrão__GM_CONTAS_PAGAR_ABERTOS[COD_CONTA]='Resumo Realizar'!$B272)*(Tabela_padrão__GM_CONTAS_PAGAR_ABERTOS[DATA_VCTO]&gt;='Resumo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2" s="69">
        <f t="array" ref="X272">SUM(IF((Tabela_padrão__GM_CONTAS_PAGAR_ABERTOS[COD_CONTA]='Resumo Realizar'!$B272)*(Tabela_padrão__GM_CONTAS_PAGAR_ABERTOS[DATA_VCTO]&gt;='Resumo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2" s="69">
        <f t="array" ref="Y272">SUM(IF((Tabela_padrão__GM_CONTAS_PAGAR_ABERTOS[COD_CONTA]='Resumo Realizar'!$B272)*(Tabela_padrão__GM_CONTAS_PAGAR_ABERTOS[DATA_VCTO]&gt;='Resumo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2" s="69">
        <f t="array" ref="Z272">SUM(IF((Tabela_padrão__GM_CONTAS_PAGAR_ABERTOS[COD_CONTA]='Resumo Realizar'!$B272)*(Tabela_padrão__GM_CONTAS_PAGAR_ABERTOS[DATA_VCTO]&gt;='Resumo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2" s="69"/>
      <c r="AB272" s="69">
        <f t="array" ref="AB272">SUM(IF((Tabela_padrão__GM_CONTAS_PAGAR_ABERTOS[COD_CONTA]='Resumo Realizar'!$B272)*(Tabela_padrão__GM_CONTAS_PAGAR_ABERTOS[DATA_VCTO]&gt;='Resumo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2" s="69">
        <f t="array" ref="AC272">SUM(IF((Tabela_padrão__GM_CONTAS_PAGAR_ABERTOS[COD_CONTA]='Resumo Realizar'!$B272)*(Tabela_padrão__GM_CONTAS_PAGAR_ABERTOS[DATA_VCTO]&gt;='Resumo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2" s="69">
        <f t="array" ref="AD272">SUM(IF((Tabela_padrão__GM_CONTAS_PAGAR_ABERTOS[COD_CONTA]='Resumo Realizar'!$B272)*(Tabela_padrão__GM_CONTAS_PAGAR_ABERTOS[DATA_VCTO]&gt;='Resumo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2" s="69">
        <f t="array" ref="AE272">SUM(IF((Tabela_padrão__GM_CONTAS_PAGAR_ABERTOS[COD_CONTA]='Resumo Realizar'!$B272)*(Tabela_padrão__GM_CONTAS_PAGAR_ABERTOS[DATA_VCTO]&gt;='Resumo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2" s="69">
        <f t="array" ref="AF272">SUM(IF((Tabela_padrão__GM_CONTAS_PAGAR_ABERTOS[COD_CONTA]='Resumo Realizar'!$B272)*(Tabela_padrão__GM_CONTAS_PAGAR_ABERTOS[DATA_VCTO]&gt;='Resumo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2" s="69">
        <f t="array" ref="AG272">SUM(IF((Tabela_padrão__GM_CONTAS_PAGAR_ABERTOS[COD_CONTA]='Resumo Realizar'!$B272)*(Tabela_padrão__GM_CONTAS_PAGAR_ABERTOS[DATA_VCTO]&gt;='Resumo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3" spans="2:33" hidden="1" outlineLevel="2" thickBot="1">
      <c r="B273" s="73">
        <v>19101002</v>
      </c>
      <c r="C273" s="73" t="s">
        <v>346</v>
      </c>
      <c r="D273" s="68">
        <f t="shared" si="265"/>
        <v>0</v>
      </c>
      <c r="E273" s="68">
        <f t="shared" si="266"/>
        <v>0</v>
      </c>
      <c r="F273" s="69"/>
      <c r="G273" s="69">
        <f t="array" ref="G273">SUM(IF((Tabela_padrão__GM_CONTAS_PAGAR_ABERTOS[COD_CONTA]='Resumo Realizar'!$B273)*(Tabela_padrão__GM_CONTAS_PAGAR_ABERTOS[DATA_VCTO]&gt;='Resumo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3" s="69">
        <f t="array" ref="H273">SUM(IF((Tabela_padrão__GM_CONTAS_PAGAR_ABERTOS[COD_CONTA]='Resumo Realizar'!$B273)*(Tabela_padrão__GM_CONTAS_PAGAR_ABERTOS[DATA_VCTO]&gt;='Resumo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3" s="69">
        <f t="array" ref="I273">SUM(IF((Tabela_padrão__GM_CONTAS_PAGAR_ABERTOS[COD_CONTA]='Resumo Realizar'!$B273)*(Tabela_padrão__GM_CONTAS_PAGAR_ABERTOS[DATA_VCTO]&gt;='Resumo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3" s="69">
        <f t="array" ref="J273">SUM(IF((Tabela_padrão__GM_CONTAS_PAGAR_ABERTOS[COD_CONTA]='Resumo Realizar'!$B273)*(Tabela_padrão__GM_CONTAS_PAGAR_ABERTOS[DATA_VCTO]&gt;='Resumo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3" s="69">
        <f t="array" ref="K273">SUM(IF((Tabela_padrão__GM_CONTAS_PAGAR_ABERTOS[COD_CONTA]='Resumo Realizar'!$B273)*(Tabela_padrão__GM_CONTAS_PAGAR_ABERTOS[DATA_VCTO]&gt;='Resumo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3" s="69">
        <f t="array" ref="L273">SUM(IF((Tabela_padrão__GM_CONTAS_PAGAR_ABERTOS[COD_CONTA]='Resumo Realizar'!$B273)*(Tabela_padrão__GM_CONTAS_PAGAR_ABERTOS[DATA_VCTO]&gt;='Resumo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3" s="69"/>
      <c r="N273" s="69">
        <f t="array" ref="N273">SUM(IF((Tabela_padrão__GM_CONTAS_PAGAR_ABERTOS[COD_CONTA]='Resumo Realizar'!$B273)*(Tabela_padrão__GM_CONTAS_PAGAR_ABERTOS[DATA_VCTO]&gt;='Resumo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3" s="69">
        <f t="array" ref="O273">SUM(IF((Tabela_padrão__GM_CONTAS_PAGAR_ABERTOS[COD_CONTA]='Resumo Realizar'!$B273)*(Tabela_padrão__GM_CONTAS_PAGAR_ABERTOS[DATA_VCTO]&gt;='Resumo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3" s="69">
        <f t="array" ref="P273">SUM(IF((Tabela_padrão__GM_CONTAS_PAGAR_ABERTOS[COD_CONTA]='Resumo Realizar'!$B273)*(Tabela_padrão__GM_CONTAS_PAGAR_ABERTOS[DATA_VCTO]&gt;='Resumo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3" s="69">
        <f t="array" ref="Q273">SUM(IF((Tabela_padrão__GM_CONTAS_PAGAR_ABERTOS[COD_CONTA]='Resumo Realizar'!$B273)*(Tabela_padrão__GM_CONTAS_PAGAR_ABERTOS[DATA_VCTO]&gt;='Resumo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3" s="69">
        <f t="array" ref="R273">SUM(IF((Tabela_padrão__GM_CONTAS_PAGAR_ABERTOS[COD_CONTA]='Resumo Realizar'!$B273)*(Tabela_padrão__GM_CONTAS_PAGAR_ABERTOS[DATA_VCTO]&gt;='Resumo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3" s="69">
        <f t="array" ref="S273">SUM(IF((Tabela_padrão__GM_CONTAS_PAGAR_ABERTOS[COD_CONTA]='Resumo Realizar'!$B273)*(Tabela_padrão__GM_CONTAS_PAGAR_ABERTOS[DATA_VCTO]&gt;='Resumo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3" s="69"/>
      <c r="U273" s="69">
        <f t="array" ref="U273">SUM(IF((Tabela_padrão__GM_CONTAS_PAGAR_ABERTOS[COD_CONTA]='Resumo Realizar'!$B273)*(Tabela_padrão__GM_CONTAS_PAGAR_ABERTOS[DATA_VCTO]&gt;='Resumo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3" s="69">
        <f t="array" ref="V273">SUM(IF((Tabela_padrão__GM_CONTAS_PAGAR_ABERTOS[COD_CONTA]='Resumo Realizar'!$B273)*(Tabela_padrão__GM_CONTAS_PAGAR_ABERTOS[DATA_VCTO]&gt;='Resumo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3" s="69">
        <f t="array" ref="W273">SUM(IF((Tabela_padrão__GM_CONTAS_PAGAR_ABERTOS[COD_CONTA]='Resumo Realizar'!$B273)*(Tabela_padrão__GM_CONTAS_PAGAR_ABERTOS[DATA_VCTO]&gt;='Resumo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3" s="69">
        <f t="array" ref="X273">SUM(IF((Tabela_padrão__GM_CONTAS_PAGAR_ABERTOS[COD_CONTA]='Resumo Realizar'!$B273)*(Tabela_padrão__GM_CONTAS_PAGAR_ABERTOS[DATA_VCTO]&gt;='Resumo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3" s="69">
        <f t="array" ref="Y273">SUM(IF((Tabela_padrão__GM_CONTAS_PAGAR_ABERTOS[COD_CONTA]='Resumo Realizar'!$B273)*(Tabela_padrão__GM_CONTAS_PAGAR_ABERTOS[DATA_VCTO]&gt;='Resumo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3" s="69">
        <f t="array" ref="Z273">SUM(IF((Tabela_padrão__GM_CONTAS_PAGAR_ABERTOS[COD_CONTA]='Resumo Realizar'!$B273)*(Tabela_padrão__GM_CONTAS_PAGAR_ABERTOS[DATA_VCTO]&gt;='Resumo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3" s="69"/>
      <c r="AB273" s="69">
        <f t="array" ref="AB273">SUM(IF((Tabela_padrão__GM_CONTAS_PAGAR_ABERTOS[COD_CONTA]='Resumo Realizar'!$B273)*(Tabela_padrão__GM_CONTAS_PAGAR_ABERTOS[DATA_VCTO]&gt;='Resumo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3" s="69">
        <f t="array" ref="AC273">SUM(IF((Tabela_padrão__GM_CONTAS_PAGAR_ABERTOS[COD_CONTA]='Resumo Realizar'!$B273)*(Tabela_padrão__GM_CONTAS_PAGAR_ABERTOS[DATA_VCTO]&gt;='Resumo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3" s="69">
        <f t="array" ref="AD273">SUM(IF((Tabela_padrão__GM_CONTAS_PAGAR_ABERTOS[COD_CONTA]='Resumo Realizar'!$B273)*(Tabela_padrão__GM_CONTAS_PAGAR_ABERTOS[DATA_VCTO]&gt;='Resumo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3" s="69">
        <f t="array" ref="AE273">SUM(IF((Tabela_padrão__GM_CONTAS_PAGAR_ABERTOS[COD_CONTA]='Resumo Realizar'!$B273)*(Tabela_padrão__GM_CONTAS_PAGAR_ABERTOS[DATA_VCTO]&gt;='Resumo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3" s="69">
        <f t="array" ref="AF273">SUM(IF((Tabela_padrão__GM_CONTAS_PAGAR_ABERTOS[COD_CONTA]='Resumo Realizar'!$B273)*(Tabela_padrão__GM_CONTAS_PAGAR_ABERTOS[DATA_VCTO]&gt;='Resumo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3" s="69">
        <f t="array" ref="AG273">SUM(IF((Tabela_padrão__GM_CONTAS_PAGAR_ABERTOS[COD_CONTA]='Resumo Realizar'!$B273)*(Tabela_padrão__GM_CONTAS_PAGAR_ABERTOS[DATA_VCTO]&gt;='Resumo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4" spans="2:33" hidden="1" outlineLevel="2" thickBot="1">
      <c r="B274" s="73">
        <v>19101003</v>
      </c>
      <c r="C274" s="73" t="s">
        <v>347</v>
      </c>
      <c r="D274" s="68">
        <f t="shared" si="265"/>
        <v>0</v>
      </c>
      <c r="E274" s="68">
        <f t="shared" si="266"/>
        <v>0</v>
      </c>
      <c r="F274" s="69"/>
      <c r="G274" s="69">
        <f t="array" ref="G274">SUM(IF((Tabela_padrão__GM_CONTAS_PAGAR_ABERTOS[COD_CONTA]='Resumo Realizar'!$B274)*(Tabela_padrão__GM_CONTAS_PAGAR_ABERTOS[DATA_VCTO]&gt;='Resumo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4" s="69">
        <f t="array" ref="H274">SUM(IF((Tabela_padrão__GM_CONTAS_PAGAR_ABERTOS[COD_CONTA]='Resumo Realizar'!$B274)*(Tabela_padrão__GM_CONTAS_PAGAR_ABERTOS[DATA_VCTO]&gt;='Resumo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4" s="69">
        <f t="array" ref="I274">SUM(IF((Tabela_padrão__GM_CONTAS_PAGAR_ABERTOS[COD_CONTA]='Resumo Realizar'!$B274)*(Tabela_padrão__GM_CONTAS_PAGAR_ABERTOS[DATA_VCTO]&gt;='Resumo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4" s="69">
        <f t="array" ref="J274">SUM(IF((Tabela_padrão__GM_CONTAS_PAGAR_ABERTOS[COD_CONTA]='Resumo Realizar'!$B274)*(Tabela_padrão__GM_CONTAS_PAGAR_ABERTOS[DATA_VCTO]&gt;='Resumo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4" s="69">
        <f t="array" ref="K274">SUM(IF((Tabela_padrão__GM_CONTAS_PAGAR_ABERTOS[COD_CONTA]='Resumo Realizar'!$B274)*(Tabela_padrão__GM_CONTAS_PAGAR_ABERTOS[DATA_VCTO]&gt;='Resumo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4" s="69">
        <f t="array" ref="L274">SUM(IF((Tabela_padrão__GM_CONTAS_PAGAR_ABERTOS[COD_CONTA]='Resumo Realizar'!$B274)*(Tabela_padrão__GM_CONTAS_PAGAR_ABERTOS[DATA_VCTO]&gt;='Resumo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4" s="69"/>
      <c r="N274" s="69">
        <f t="array" ref="N274">SUM(IF((Tabela_padrão__GM_CONTAS_PAGAR_ABERTOS[COD_CONTA]='Resumo Realizar'!$B274)*(Tabela_padrão__GM_CONTAS_PAGAR_ABERTOS[DATA_VCTO]&gt;='Resumo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4" s="69">
        <f t="array" ref="O274">SUM(IF((Tabela_padrão__GM_CONTAS_PAGAR_ABERTOS[COD_CONTA]='Resumo Realizar'!$B274)*(Tabela_padrão__GM_CONTAS_PAGAR_ABERTOS[DATA_VCTO]&gt;='Resumo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4" s="69">
        <f t="array" ref="P274">SUM(IF((Tabela_padrão__GM_CONTAS_PAGAR_ABERTOS[COD_CONTA]='Resumo Realizar'!$B274)*(Tabela_padrão__GM_CONTAS_PAGAR_ABERTOS[DATA_VCTO]&gt;='Resumo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4" s="69">
        <f t="array" ref="Q274">SUM(IF((Tabela_padrão__GM_CONTAS_PAGAR_ABERTOS[COD_CONTA]='Resumo Realizar'!$B274)*(Tabela_padrão__GM_CONTAS_PAGAR_ABERTOS[DATA_VCTO]&gt;='Resumo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4" s="69">
        <f t="array" ref="R274">SUM(IF((Tabela_padrão__GM_CONTAS_PAGAR_ABERTOS[COD_CONTA]='Resumo Realizar'!$B274)*(Tabela_padrão__GM_CONTAS_PAGAR_ABERTOS[DATA_VCTO]&gt;='Resumo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4" s="69">
        <f t="array" ref="S274">SUM(IF((Tabela_padrão__GM_CONTAS_PAGAR_ABERTOS[COD_CONTA]='Resumo Realizar'!$B274)*(Tabela_padrão__GM_CONTAS_PAGAR_ABERTOS[DATA_VCTO]&gt;='Resumo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4" s="69"/>
      <c r="U274" s="69">
        <f t="array" ref="U274">SUM(IF((Tabela_padrão__GM_CONTAS_PAGAR_ABERTOS[COD_CONTA]='Resumo Realizar'!$B274)*(Tabela_padrão__GM_CONTAS_PAGAR_ABERTOS[DATA_VCTO]&gt;='Resumo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4" s="69">
        <f t="array" ref="V274">SUM(IF((Tabela_padrão__GM_CONTAS_PAGAR_ABERTOS[COD_CONTA]='Resumo Realizar'!$B274)*(Tabela_padrão__GM_CONTAS_PAGAR_ABERTOS[DATA_VCTO]&gt;='Resumo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4" s="69">
        <f t="array" ref="W274">SUM(IF((Tabela_padrão__GM_CONTAS_PAGAR_ABERTOS[COD_CONTA]='Resumo Realizar'!$B274)*(Tabela_padrão__GM_CONTAS_PAGAR_ABERTOS[DATA_VCTO]&gt;='Resumo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4" s="69">
        <f t="array" ref="X274">SUM(IF((Tabela_padrão__GM_CONTAS_PAGAR_ABERTOS[COD_CONTA]='Resumo Realizar'!$B274)*(Tabela_padrão__GM_CONTAS_PAGAR_ABERTOS[DATA_VCTO]&gt;='Resumo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4" s="69">
        <f t="array" ref="Y274">SUM(IF((Tabela_padrão__GM_CONTAS_PAGAR_ABERTOS[COD_CONTA]='Resumo Realizar'!$B274)*(Tabela_padrão__GM_CONTAS_PAGAR_ABERTOS[DATA_VCTO]&gt;='Resumo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4" s="69">
        <f t="array" ref="Z274">SUM(IF((Tabela_padrão__GM_CONTAS_PAGAR_ABERTOS[COD_CONTA]='Resumo Realizar'!$B274)*(Tabela_padrão__GM_CONTAS_PAGAR_ABERTOS[DATA_VCTO]&gt;='Resumo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4" s="69"/>
      <c r="AB274" s="69">
        <f t="array" ref="AB274">SUM(IF((Tabela_padrão__GM_CONTAS_PAGAR_ABERTOS[COD_CONTA]='Resumo Realizar'!$B274)*(Tabela_padrão__GM_CONTAS_PAGAR_ABERTOS[DATA_VCTO]&gt;='Resumo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4" s="69">
        <f t="array" ref="AC274">SUM(IF((Tabela_padrão__GM_CONTAS_PAGAR_ABERTOS[COD_CONTA]='Resumo Realizar'!$B274)*(Tabela_padrão__GM_CONTAS_PAGAR_ABERTOS[DATA_VCTO]&gt;='Resumo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4" s="69">
        <f t="array" ref="AD274">SUM(IF((Tabela_padrão__GM_CONTAS_PAGAR_ABERTOS[COD_CONTA]='Resumo Realizar'!$B274)*(Tabela_padrão__GM_CONTAS_PAGAR_ABERTOS[DATA_VCTO]&gt;='Resumo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4" s="69">
        <f t="array" ref="AE274">SUM(IF((Tabela_padrão__GM_CONTAS_PAGAR_ABERTOS[COD_CONTA]='Resumo Realizar'!$B274)*(Tabela_padrão__GM_CONTAS_PAGAR_ABERTOS[DATA_VCTO]&gt;='Resumo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4" s="69">
        <f t="array" ref="AF274">SUM(IF((Tabela_padrão__GM_CONTAS_PAGAR_ABERTOS[COD_CONTA]='Resumo Realizar'!$B274)*(Tabela_padrão__GM_CONTAS_PAGAR_ABERTOS[DATA_VCTO]&gt;='Resumo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4" s="69">
        <f t="array" ref="AG274">SUM(IF((Tabela_padrão__GM_CONTAS_PAGAR_ABERTOS[COD_CONTA]='Resumo Realizar'!$B274)*(Tabela_padrão__GM_CONTAS_PAGAR_ABERTOS[DATA_VCTO]&gt;='Resumo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5" spans="2:33" hidden="1" outlineLevel="2" thickBot="1">
      <c r="B275" s="73">
        <v>19101004</v>
      </c>
      <c r="C275" s="73" t="s">
        <v>348</v>
      </c>
      <c r="D275" s="68">
        <f t="shared" si="265"/>
        <v>0</v>
      </c>
      <c r="E275" s="68">
        <f t="shared" si="266"/>
        <v>0</v>
      </c>
      <c r="F275" s="69"/>
      <c r="G275" s="69">
        <f t="array" ref="G275">SUM(IF((Tabela_padrão__GM_CONTAS_PAGAR_ABERTOS[COD_CONTA]='Resumo Realizar'!$B275)*(Tabela_padrão__GM_CONTAS_PAGAR_ABERTOS[DATA_VCTO]&gt;='Resumo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5" s="69">
        <f t="array" ref="H275">SUM(IF((Tabela_padrão__GM_CONTAS_PAGAR_ABERTOS[COD_CONTA]='Resumo Realizar'!$B275)*(Tabela_padrão__GM_CONTAS_PAGAR_ABERTOS[DATA_VCTO]&gt;='Resumo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5" s="69">
        <f t="array" ref="I275">SUM(IF((Tabela_padrão__GM_CONTAS_PAGAR_ABERTOS[COD_CONTA]='Resumo Realizar'!$B275)*(Tabela_padrão__GM_CONTAS_PAGAR_ABERTOS[DATA_VCTO]&gt;='Resumo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5" s="69">
        <f t="array" ref="J275">SUM(IF((Tabela_padrão__GM_CONTAS_PAGAR_ABERTOS[COD_CONTA]='Resumo Realizar'!$B275)*(Tabela_padrão__GM_CONTAS_PAGAR_ABERTOS[DATA_VCTO]&gt;='Resumo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5" s="69">
        <f t="array" ref="K275">SUM(IF((Tabela_padrão__GM_CONTAS_PAGAR_ABERTOS[COD_CONTA]='Resumo Realizar'!$B275)*(Tabela_padrão__GM_CONTAS_PAGAR_ABERTOS[DATA_VCTO]&gt;='Resumo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5" s="69">
        <f t="array" ref="L275">SUM(IF((Tabela_padrão__GM_CONTAS_PAGAR_ABERTOS[COD_CONTA]='Resumo Realizar'!$B275)*(Tabela_padrão__GM_CONTAS_PAGAR_ABERTOS[DATA_VCTO]&gt;='Resumo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5" s="69"/>
      <c r="N275" s="69">
        <f t="array" ref="N275">SUM(IF((Tabela_padrão__GM_CONTAS_PAGAR_ABERTOS[COD_CONTA]='Resumo Realizar'!$B275)*(Tabela_padrão__GM_CONTAS_PAGAR_ABERTOS[DATA_VCTO]&gt;='Resumo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5" s="69">
        <f t="array" ref="O275">SUM(IF((Tabela_padrão__GM_CONTAS_PAGAR_ABERTOS[COD_CONTA]='Resumo Realizar'!$B275)*(Tabela_padrão__GM_CONTAS_PAGAR_ABERTOS[DATA_VCTO]&gt;='Resumo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5" s="69">
        <f t="array" ref="P275">SUM(IF((Tabela_padrão__GM_CONTAS_PAGAR_ABERTOS[COD_CONTA]='Resumo Realizar'!$B275)*(Tabela_padrão__GM_CONTAS_PAGAR_ABERTOS[DATA_VCTO]&gt;='Resumo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5" s="69">
        <f t="array" ref="Q275">SUM(IF((Tabela_padrão__GM_CONTAS_PAGAR_ABERTOS[COD_CONTA]='Resumo Realizar'!$B275)*(Tabela_padrão__GM_CONTAS_PAGAR_ABERTOS[DATA_VCTO]&gt;='Resumo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5" s="69">
        <f t="array" ref="R275">SUM(IF((Tabela_padrão__GM_CONTAS_PAGAR_ABERTOS[COD_CONTA]='Resumo Realizar'!$B275)*(Tabela_padrão__GM_CONTAS_PAGAR_ABERTOS[DATA_VCTO]&gt;='Resumo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5" s="69">
        <f t="array" ref="S275">SUM(IF((Tabela_padrão__GM_CONTAS_PAGAR_ABERTOS[COD_CONTA]='Resumo Realizar'!$B275)*(Tabela_padrão__GM_CONTAS_PAGAR_ABERTOS[DATA_VCTO]&gt;='Resumo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5" s="69"/>
      <c r="U275" s="69">
        <f t="array" ref="U275">SUM(IF((Tabela_padrão__GM_CONTAS_PAGAR_ABERTOS[COD_CONTA]='Resumo Realizar'!$B275)*(Tabela_padrão__GM_CONTAS_PAGAR_ABERTOS[DATA_VCTO]&gt;='Resumo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5" s="69">
        <f t="array" ref="V275">SUM(IF((Tabela_padrão__GM_CONTAS_PAGAR_ABERTOS[COD_CONTA]='Resumo Realizar'!$B275)*(Tabela_padrão__GM_CONTAS_PAGAR_ABERTOS[DATA_VCTO]&gt;='Resumo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5" s="69">
        <f t="array" ref="W275">SUM(IF((Tabela_padrão__GM_CONTAS_PAGAR_ABERTOS[COD_CONTA]='Resumo Realizar'!$B275)*(Tabela_padrão__GM_CONTAS_PAGAR_ABERTOS[DATA_VCTO]&gt;='Resumo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5" s="69">
        <f t="array" ref="X275">SUM(IF((Tabela_padrão__GM_CONTAS_PAGAR_ABERTOS[COD_CONTA]='Resumo Realizar'!$B275)*(Tabela_padrão__GM_CONTAS_PAGAR_ABERTOS[DATA_VCTO]&gt;='Resumo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5" s="69">
        <f t="array" ref="Y275">SUM(IF((Tabela_padrão__GM_CONTAS_PAGAR_ABERTOS[COD_CONTA]='Resumo Realizar'!$B275)*(Tabela_padrão__GM_CONTAS_PAGAR_ABERTOS[DATA_VCTO]&gt;='Resumo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5" s="69">
        <f t="array" ref="Z275">SUM(IF((Tabela_padrão__GM_CONTAS_PAGAR_ABERTOS[COD_CONTA]='Resumo Realizar'!$B275)*(Tabela_padrão__GM_CONTAS_PAGAR_ABERTOS[DATA_VCTO]&gt;='Resumo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5" s="69"/>
      <c r="AB275" s="69">
        <f t="array" ref="AB275">SUM(IF((Tabela_padrão__GM_CONTAS_PAGAR_ABERTOS[COD_CONTA]='Resumo Realizar'!$B275)*(Tabela_padrão__GM_CONTAS_PAGAR_ABERTOS[DATA_VCTO]&gt;='Resumo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5" s="69">
        <f t="array" ref="AC275">SUM(IF((Tabela_padrão__GM_CONTAS_PAGAR_ABERTOS[COD_CONTA]='Resumo Realizar'!$B275)*(Tabela_padrão__GM_CONTAS_PAGAR_ABERTOS[DATA_VCTO]&gt;='Resumo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5" s="69">
        <f t="array" ref="AD275">SUM(IF((Tabela_padrão__GM_CONTAS_PAGAR_ABERTOS[COD_CONTA]='Resumo Realizar'!$B275)*(Tabela_padrão__GM_CONTAS_PAGAR_ABERTOS[DATA_VCTO]&gt;='Resumo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5" s="69">
        <f t="array" ref="AE275">SUM(IF((Tabela_padrão__GM_CONTAS_PAGAR_ABERTOS[COD_CONTA]='Resumo Realizar'!$B275)*(Tabela_padrão__GM_CONTAS_PAGAR_ABERTOS[DATA_VCTO]&gt;='Resumo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5" s="69">
        <f t="array" ref="AF275">SUM(IF((Tabela_padrão__GM_CONTAS_PAGAR_ABERTOS[COD_CONTA]='Resumo Realizar'!$B275)*(Tabela_padrão__GM_CONTAS_PAGAR_ABERTOS[DATA_VCTO]&gt;='Resumo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5" s="69">
        <f t="array" ref="AG275">SUM(IF((Tabela_padrão__GM_CONTAS_PAGAR_ABERTOS[COD_CONTA]='Resumo Realizar'!$B275)*(Tabela_padrão__GM_CONTAS_PAGAR_ABERTOS[DATA_VCTO]&gt;='Resumo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6" spans="2:33" hidden="1" outlineLevel="2" thickBot="1">
      <c r="B276" s="73">
        <v>19101005</v>
      </c>
      <c r="C276" s="73" t="s">
        <v>349</v>
      </c>
      <c r="D276" s="68">
        <f t="shared" si="265"/>
        <v>0</v>
      </c>
      <c r="E276" s="68">
        <f t="shared" si="266"/>
        <v>0</v>
      </c>
      <c r="F276" s="69"/>
      <c r="G276" s="68">
        <f t="array" ref="G276">SUM(IF((Tabela_padrão__GM_CONTAS_RECEBER_ABERTOS[COD_CONTA]='Resumo Realizar'!$B276)*(Tabela_padrão__GM_CONTAS_RECEBER_ABERTOS[DATA_VCTO]&gt;='Resumo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76" s="68">
        <f t="array" ref="H276">SUM(IF((Tabela_padrão__GM_CONTAS_RECEBER_ABERTOS[COD_CONTA]='Resumo Realizar'!$B276)*(Tabela_padrão__GM_CONTAS_RECEBER_ABERTOS[DATA_VCTO]&gt;='Resumo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76" s="68">
        <f t="array" ref="I276">SUM(IF((Tabela_padrão__GM_CONTAS_RECEBER_ABERTOS[COD_CONTA]='Resumo Realizar'!$B276)*(Tabela_padrão__GM_CONTAS_RECEBER_ABERTOS[DATA_VCTO]&gt;='Resumo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76" s="68">
        <f t="array" ref="J276">SUM(IF((Tabela_padrão__GM_CONTAS_RECEBER_ABERTOS[COD_CONTA]='Resumo Realizar'!$B276)*(Tabela_padrão__GM_CONTAS_RECEBER_ABERTOS[DATA_VCTO]&gt;='Resumo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76" s="68">
        <f t="array" ref="K276">SUM(IF((Tabela_padrão__GM_CONTAS_RECEBER_ABERTOS[COD_CONTA]='Resumo Realizar'!$B276)*(Tabela_padrão__GM_CONTAS_RECEBER_ABERTOS[DATA_VCTO]&gt;='Resumo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76" s="68">
        <f t="array" ref="L276">SUM(IF((Tabela_padrão__GM_CONTAS_RECEBER_ABERTOS[COD_CONTA]='Resumo Realizar'!$B276)*(Tabela_padrão__GM_CONTAS_RECEBER_ABERTOS[DATA_VCTO]&gt;='Resumo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76" s="69"/>
      <c r="N276" s="68">
        <f t="array" ref="N276">SUM(IF((Tabela_padrão__GM_CONTAS_RECEBER_ABERTOS[COD_CONTA]='Resumo Realizar'!$B276)*(Tabela_padrão__GM_CONTAS_RECEBER_ABERTOS[DATA_VCTO]&gt;='Resumo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76" s="68">
        <f t="array" ref="O276">SUM(IF((Tabela_padrão__GM_CONTAS_RECEBER_ABERTOS[COD_CONTA]='Resumo Realizar'!$B276)*(Tabela_padrão__GM_CONTAS_RECEBER_ABERTOS[DATA_VCTO]&gt;='Resumo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76" s="68">
        <f t="array" ref="P276">SUM(IF((Tabela_padrão__GM_CONTAS_RECEBER_ABERTOS[COD_CONTA]='Resumo Realizar'!$B276)*(Tabela_padrão__GM_CONTAS_RECEBER_ABERTOS[DATA_VCTO]&gt;='Resumo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76" s="68">
        <f t="array" ref="Q276">SUM(IF((Tabela_padrão__GM_CONTAS_RECEBER_ABERTOS[COD_CONTA]='Resumo Realizar'!$B276)*(Tabela_padrão__GM_CONTAS_RECEBER_ABERTOS[DATA_VCTO]&gt;='Resumo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76" s="68">
        <f t="array" ref="R276">SUM(IF((Tabela_padrão__GM_CONTAS_RECEBER_ABERTOS[COD_CONTA]='Resumo Realizar'!$B276)*(Tabela_padrão__GM_CONTAS_RECEBER_ABERTOS[DATA_VCTO]&gt;='Resumo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76" s="68">
        <f t="array" ref="S276">SUM(IF((Tabela_padrão__GM_CONTAS_RECEBER_ABERTOS[COD_CONTA]='Resumo Realizar'!$B276)*(Tabela_padrão__GM_CONTAS_RECEBER_ABERTOS[DATA_VCTO]&gt;='Resumo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76" s="69"/>
      <c r="U276" s="68">
        <f t="array" ref="U276">SUM(IF((Tabela_padrão__GM_CONTAS_RECEBER_ABERTOS[COD_CONTA]='Resumo Realizar'!$B276)*(Tabela_padrão__GM_CONTAS_RECEBER_ABERTOS[DATA_VCTO]&gt;='Resumo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76" s="68">
        <f t="array" ref="V276">SUM(IF((Tabela_padrão__GM_CONTAS_RECEBER_ABERTOS[COD_CONTA]='Resumo Realizar'!$B276)*(Tabela_padrão__GM_CONTAS_RECEBER_ABERTOS[DATA_VCTO]&gt;='Resumo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76" s="68">
        <f t="array" ref="W276">SUM(IF((Tabela_padrão__GM_CONTAS_RECEBER_ABERTOS[COD_CONTA]='Resumo Realizar'!$B276)*(Tabela_padrão__GM_CONTAS_RECEBER_ABERTOS[DATA_VCTO]&gt;='Resumo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76" s="68">
        <f t="array" ref="X276">SUM(IF((Tabela_padrão__GM_CONTAS_RECEBER_ABERTOS[COD_CONTA]='Resumo Realizar'!$B276)*(Tabela_padrão__GM_CONTAS_RECEBER_ABERTOS[DATA_VCTO]&gt;='Resumo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76" s="68">
        <f t="array" ref="Y276">SUM(IF((Tabela_padrão__GM_CONTAS_RECEBER_ABERTOS[COD_CONTA]='Resumo Realizar'!$B276)*(Tabela_padrão__GM_CONTAS_RECEBER_ABERTOS[DATA_VCTO]&gt;='Resumo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76" s="68">
        <f t="array" ref="Z276">SUM(IF((Tabela_padrão__GM_CONTAS_RECEBER_ABERTOS[COD_CONTA]='Resumo Realizar'!$B276)*(Tabela_padrão__GM_CONTAS_RECEBER_ABERTOS[DATA_VCTO]&gt;='Resumo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76" s="69"/>
      <c r="AB276" s="68">
        <f t="array" ref="AB276">SUM(IF((Tabela_padrão__GM_CONTAS_RECEBER_ABERTOS[COD_CONTA]='Resumo Realizar'!$B276)*(Tabela_padrão__GM_CONTAS_RECEBER_ABERTOS[DATA_VCTO]&gt;='Resumo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76" s="68">
        <f t="array" ref="AC276">SUM(IF((Tabela_padrão__GM_CONTAS_RECEBER_ABERTOS[COD_CONTA]='Resumo Realizar'!$B276)*(Tabela_padrão__GM_CONTAS_RECEBER_ABERTOS[DATA_VCTO]&gt;='Resumo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76" s="68">
        <f t="array" ref="AD276">SUM(IF((Tabela_padrão__GM_CONTAS_RECEBER_ABERTOS[COD_CONTA]='Resumo Realizar'!$B276)*(Tabela_padrão__GM_CONTAS_RECEBER_ABERTOS[DATA_VCTO]&gt;='Resumo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76" s="68">
        <f t="array" ref="AE276">SUM(IF((Tabela_padrão__GM_CONTAS_RECEBER_ABERTOS[COD_CONTA]='Resumo Realizar'!$B276)*(Tabela_padrão__GM_CONTAS_RECEBER_ABERTOS[DATA_VCTO]&gt;='Resumo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76" s="68">
        <f t="array" ref="AF276">SUM(IF((Tabela_padrão__GM_CONTAS_RECEBER_ABERTOS[COD_CONTA]='Resumo Realizar'!$B276)*(Tabela_padrão__GM_CONTAS_RECEBER_ABERTOS[DATA_VCTO]&gt;='Resumo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76" s="68">
        <f t="array" ref="AG276">SUM(IF((Tabela_padrão__GM_CONTAS_RECEBER_ABERTOS[COD_CONTA]='Resumo Realizar'!$B276)*(Tabela_padrão__GM_CONTAS_RECEBER_ABERTOS[DATA_VCTO]&gt;='Resumo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77" spans="2:33" hidden="1" outlineLevel="2" thickBot="1">
      <c r="B277" s="73">
        <v>19101006</v>
      </c>
      <c r="C277" s="73" t="s">
        <v>350</v>
      </c>
      <c r="D277" s="68">
        <f t="shared" si="265"/>
        <v>0</v>
      </c>
      <c r="E277" s="68">
        <f t="shared" si="266"/>
        <v>0</v>
      </c>
      <c r="F277" s="69"/>
      <c r="G277" s="69">
        <f t="array" ref="G277">SUM(IF((Tabela_padrão__GM_CONTAS_PAGAR_ABERTOS[COD_CONTA]='Resumo Realizar'!$B277)*(Tabela_padrão__GM_CONTAS_PAGAR_ABERTOS[DATA_VCTO]&gt;='Resumo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7" s="69">
        <f t="array" ref="H277">SUM(IF((Tabela_padrão__GM_CONTAS_PAGAR_ABERTOS[COD_CONTA]='Resumo Realizar'!$B277)*(Tabela_padrão__GM_CONTAS_PAGAR_ABERTOS[DATA_VCTO]&gt;='Resumo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7" s="69">
        <f t="array" ref="I277">SUM(IF((Tabela_padrão__GM_CONTAS_PAGAR_ABERTOS[COD_CONTA]='Resumo Realizar'!$B277)*(Tabela_padrão__GM_CONTAS_PAGAR_ABERTOS[DATA_VCTO]&gt;='Resumo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7" s="69">
        <f t="array" ref="J277">SUM(IF((Tabela_padrão__GM_CONTAS_PAGAR_ABERTOS[COD_CONTA]='Resumo Realizar'!$B277)*(Tabela_padrão__GM_CONTAS_PAGAR_ABERTOS[DATA_VCTO]&gt;='Resumo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7" s="69">
        <f t="array" ref="K277">SUM(IF((Tabela_padrão__GM_CONTAS_PAGAR_ABERTOS[COD_CONTA]='Resumo Realizar'!$B277)*(Tabela_padrão__GM_CONTAS_PAGAR_ABERTOS[DATA_VCTO]&gt;='Resumo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7" s="69">
        <f t="array" ref="L277">SUM(IF((Tabela_padrão__GM_CONTAS_PAGAR_ABERTOS[COD_CONTA]='Resumo Realizar'!$B277)*(Tabela_padrão__GM_CONTAS_PAGAR_ABERTOS[DATA_VCTO]&gt;='Resumo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7" s="69"/>
      <c r="N277" s="69">
        <f t="array" ref="N277">SUM(IF((Tabela_padrão__GM_CONTAS_PAGAR_ABERTOS[COD_CONTA]='Resumo Realizar'!$B277)*(Tabela_padrão__GM_CONTAS_PAGAR_ABERTOS[DATA_VCTO]&gt;='Resumo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7" s="69">
        <f t="array" ref="O277">SUM(IF((Tabela_padrão__GM_CONTAS_PAGAR_ABERTOS[COD_CONTA]='Resumo Realizar'!$B277)*(Tabela_padrão__GM_CONTAS_PAGAR_ABERTOS[DATA_VCTO]&gt;='Resumo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7" s="69">
        <f t="array" ref="P277">SUM(IF((Tabela_padrão__GM_CONTAS_PAGAR_ABERTOS[COD_CONTA]='Resumo Realizar'!$B277)*(Tabela_padrão__GM_CONTAS_PAGAR_ABERTOS[DATA_VCTO]&gt;='Resumo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7" s="69">
        <f t="array" ref="Q277">SUM(IF((Tabela_padrão__GM_CONTAS_PAGAR_ABERTOS[COD_CONTA]='Resumo Realizar'!$B277)*(Tabela_padrão__GM_CONTAS_PAGAR_ABERTOS[DATA_VCTO]&gt;='Resumo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7" s="69">
        <f t="array" ref="R277">SUM(IF((Tabela_padrão__GM_CONTAS_PAGAR_ABERTOS[COD_CONTA]='Resumo Realizar'!$B277)*(Tabela_padrão__GM_CONTAS_PAGAR_ABERTOS[DATA_VCTO]&gt;='Resumo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7" s="69">
        <f t="array" ref="S277">SUM(IF((Tabela_padrão__GM_CONTAS_PAGAR_ABERTOS[COD_CONTA]='Resumo Realizar'!$B277)*(Tabela_padrão__GM_CONTAS_PAGAR_ABERTOS[DATA_VCTO]&gt;='Resumo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7" s="69"/>
      <c r="U277" s="69">
        <f t="array" ref="U277">SUM(IF((Tabela_padrão__GM_CONTAS_PAGAR_ABERTOS[COD_CONTA]='Resumo Realizar'!$B277)*(Tabela_padrão__GM_CONTAS_PAGAR_ABERTOS[DATA_VCTO]&gt;='Resumo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7" s="69">
        <f t="array" ref="V277">SUM(IF((Tabela_padrão__GM_CONTAS_PAGAR_ABERTOS[COD_CONTA]='Resumo Realizar'!$B277)*(Tabela_padrão__GM_CONTAS_PAGAR_ABERTOS[DATA_VCTO]&gt;='Resumo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7" s="69">
        <f t="array" ref="W277">SUM(IF((Tabela_padrão__GM_CONTAS_PAGAR_ABERTOS[COD_CONTA]='Resumo Realizar'!$B277)*(Tabela_padrão__GM_CONTAS_PAGAR_ABERTOS[DATA_VCTO]&gt;='Resumo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7" s="69">
        <f t="array" ref="X277">SUM(IF((Tabela_padrão__GM_CONTAS_PAGAR_ABERTOS[COD_CONTA]='Resumo Realizar'!$B277)*(Tabela_padrão__GM_CONTAS_PAGAR_ABERTOS[DATA_VCTO]&gt;='Resumo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7" s="69">
        <f t="array" ref="Y277">SUM(IF((Tabela_padrão__GM_CONTAS_PAGAR_ABERTOS[COD_CONTA]='Resumo Realizar'!$B277)*(Tabela_padrão__GM_CONTAS_PAGAR_ABERTOS[DATA_VCTO]&gt;='Resumo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7" s="69">
        <f t="array" ref="Z277">SUM(IF((Tabela_padrão__GM_CONTAS_PAGAR_ABERTOS[COD_CONTA]='Resumo Realizar'!$B277)*(Tabela_padrão__GM_CONTAS_PAGAR_ABERTOS[DATA_VCTO]&gt;='Resumo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7" s="69"/>
      <c r="AB277" s="69">
        <f t="array" ref="AB277">SUM(IF((Tabela_padrão__GM_CONTAS_PAGAR_ABERTOS[COD_CONTA]='Resumo Realizar'!$B277)*(Tabela_padrão__GM_CONTAS_PAGAR_ABERTOS[DATA_VCTO]&gt;='Resumo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7" s="69">
        <f t="array" ref="AC277">SUM(IF((Tabela_padrão__GM_CONTAS_PAGAR_ABERTOS[COD_CONTA]='Resumo Realizar'!$B277)*(Tabela_padrão__GM_CONTAS_PAGAR_ABERTOS[DATA_VCTO]&gt;='Resumo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7" s="69">
        <f t="array" ref="AD277">SUM(IF((Tabela_padrão__GM_CONTAS_PAGAR_ABERTOS[COD_CONTA]='Resumo Realizar'!$B277)*(Tabela_padrão__GM_CONTAS_PAGAR_ABERTOS[DATA_VCTO]&gt;='Resumo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7" s="69">
        <f t="array" ref="AE277">SUM(IF((Tabela_padrão__GM_CONTAS_PAGAR_ABERTOS[COD_CONTA]='Resumo Realizar'!$B277)*(Tabela_padrão__GM_CONTAS_PAGAR_ABERTOS[DATA_VCTO]&gt;='Resumo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7" s="69">
        <f t="array" ref="AF277">SUM(IF((Tabela_padrão__GM_CONTAS_PAGAR_ABERTOS[COD_CONTA]='Resumo Realizar'!$B277)*(Tabela_padrão__GM_CONTAS_PAGAR_ABERTOS[DATA_VCTO]&gt;='Resumo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7" s="69">
        <f t="array" ref="AG277">SUM(IF((Tabela_padrão__GM_CONTAS_PAGAR_ABERTOS[COD_CONTA]='Resumo Realizar'!$B277)*(Tabela_padrão__GM_CONTAS_PAGAR_ABERTOS[DATA_VCTO]&gt;='Resumo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8" spans="2:33" hidden="1" outlineLevel="2" thickBot="1">
      <c r="B278" s="73">
        <v>19101007</v>
      </c>
      <c r="C278" s="73" t="s">
        <v>351</v>
      </c>
      <c r="D278" s="68">
        <f t="shared" si="265"/>
        <v>0</v>
      </c>
      <c r="E278" s="68">
        <f t="shared" si="266"/>
        <v>0</v>
      </c>
      <c r="F278" s="69"/>
      <c r="G278" s="69">
        <f t="array" ref="G278">SUM(IF((Tabela_padrão__GM_CONTAS_PAGAR_ABERTOS[COD_CONTA]='Resumo Realizar'!$B278)*(Tabela_padrão__GM_CONTAS_PAGAR_ABERTOS[DATA_VCTO]&gt;='Resumo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78" s="69">
        <f t="array" ref="H278">SUM(IF((Tabela_padrão__GM_CONTAS_PAGAR_ABERTOS[COD_CONTA]='Resumo Realizar'!$B278)*(Tabela_padrão__GM_CONTAS_PAGAR_ABERTOS[DATA_VCTO]&gt;='Resumo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78" s="69">
        <f t="array" ref="I278">SUM(IF((Tabela_padrão__GM_CONTAS_PAGAR_ABERTOS[COD_CONTA]='Resumo Realizar'!$B278)*(Tabela_padrão__GM_CONTAS_PAGAR_ABERTOS[DATA_VCTO]&gt;='Resumo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78" s="69">
        <f t="array" ref="J278">SUM(IF((Tabela_padrão__GM_CONTAS_PAGAR_ABERTOS[COD_CONTA]='Resumo Realizar'!$B278)*(Tabela_padrão__GM_CONTAS_PAGAR_ABERTOS[DATA_VCTO]&gt;='Resumo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78" s="69">
        <f t="array" ref="K278">SUM(IF((Tabela_padrão__GM_CONTAS_PAGAR_ABERTOS[COD_CONTA]='Resumo Realizar'!$B278)*(Tabela_padrão__GM_CONTAS_PAGAR_ABERTOS[DATA_VCTO]&gt;='Resumo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78" s="69">
        <f t="array" ref="L278">SUM(IF((Tabela_padrão__GM_CONTAS_PAGAR_ABERTOS[COD_CONTA]='Resumo Realizar'!$B278)*(Tabela_padrão__GM_CONTAS_PAGAR_ABERTOS[DATA_VCTO]&gt;='Resumo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78" s="69"/>
      <c r="N278" s="69">
        <f t="array" ref="N278">SUM(IF((Tabela_padrão__GM_CONTAS_PAGAR_ABERTOS[COD_CONTA]='Resumo Realizar'!$B278)*(Tabela_padrão__GM_CONTAS_PAGAR_ABERTOS[DATA_VCTO]&gt;='Resumo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78" s="69">
        <f t="array" ref="O278">SUM(IF((Tabela_padrão__GM_CONTAS_PAGAR_ABERTOS[COD_CONTA]='Resumo Realizar'!$B278)*(Tabela_padrão__GM_CONTAS_PAGAR_ABERTOS[DATA_VCTO]&gt;='Resumo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78" s="69">
        <f t="array" ref="P278">SUM(IF((Tabela_padrão__GM_CONTAS_PAGAR_ABERTOS[COD_CONTA]='Resumo Realizar'!$B278)*(Tabela_padrão__GM_CONTAS_PAGAR_ABERTOS[DATA_VCTO]&gt;='Resumo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78" s="69">
        <f t="array" ref="Q278">SUM(IF((Tabela_padrão__GM_CONTAS_PAGAR_ABERTOS[COD_CONTA]='Resumo Realizar'!$B278)*(Tabela_padrão__GM_CONTAS_PAGAR_ABERTOS[DATA_VCTO]&gt;='Resumo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78" s="69">
        <f t="array" ref="R278">SUM(IF((Tabela_padrão__GM_CONTAS_PAGAR_ABERTOS[COD_CONTA]='Resumo Realizar'!$B278)*(Tabela_padrão__GM_CONTAS_PAGAR_ABERTOS[DATA_VCTO]&gt;='Resumo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78" s="69">
        <f t="array" ref="S278">SUM(IF((Tabela_padrão__GM_CONTAS_PAGAR_ABERTOS[COD_CONTA]='Resumo Realizar'!$B278)*(Tabela_padrão__GM_CONTAS_PAGAR_ABERTOS[DATA_VCTO]&gt;='Resumo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78" s="69"/>
      <c r="U278" s="69">
        <f t="array" ref="U278">SUM(IF((Tabela_padrão__GM_CONTAS_PAGAR_ABERTOS[COD_CONTA]='Resumo Realizar'!$B278)*(Tabela_padrão__GM_CONTAS_PAGAR_ABERTOS[DATA_VCTO]&gt;='Resumo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78" s="69">
        <f t="array" ref="V278">SUM(IF((Tabela_padrão__GM_CONTAS_PAGAR_ABERTOS[COD_CONTA]='Resumo Realizar'!$B278)*(Tabela_padrão__GM_CONTAS_PAGAR_ABERTOS[DATA_VCTO]&gt;='Resumo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78" s="69">
        <f t="array" ref="W278">SUM(IF((Tabela_padrão__GM_CONTAS_PAGAR_ABERTOS[COD_CONTA]='Resumo Realizar'!$B278)*(Tabela_padrão__GM_CONTAS_PAGAR_ABERTOS[DATA_VCTO]&gt;='Resumo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78" s="69">
        <f t="array" ref="X278">SUM(IF((Tabela_padrão__GM_CONTAS_PAGAR_ABERTOS[COD_CONTA]='Resumo Realizar'!$B278)*(Tabela_padrão__GM_CONTAS_PAGAR_ABERTOS[DATA_VCTO]&gt;='Resumo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78" s="69">
        <f t="array" ref="Y278">SUM(IF((Tabela_padrão__GM_CONTAS_PAGAR_ABERTOS[COD_CONTA]='Resumo Realizar'!$B278)*(Tabela_padrão__GM_CONTAS_PAGAR_ABERTOS[DATA_VCTO]&gt;='Resumo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78" s="69">
        <f t="array" ref="Z278">SUM(IF((Tabela_padrão__GM_CONTAS_PAGAR_ABERTOS[COD_CONTA]='Resumo Realizar'!$B278)*(Tabela_padrão__GM_CONTAS_PAGAR_ABERTOS[DATA_VCTO]&gt;='Resumo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78" s="69"/>
      <c r="AB278" s="69">
        <f t="array" ref="AB278">SUM(IF((Tabela_padrão__GM_CONTAS_PAGAR_ABERTOS[COD_CONTA]='Resumo Realizar'!$B278)*(Tabela_padrão__GM_CONTAS_PAGAR_ABERTOS[DATA_VCTO]&gt;='Resumo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78" s="69">
        <f t="array" ref="AC278">SUM(IF((Tabela_padrão__GM_CONTAS_PAGAR_ABERTOS[COD_CONTA]='Resumo Realizar'!$B278)*(Tabela_padrão__GM_CONTAS_PAGAR_ABERTOS[DATA_VCTO]&gt;='Resumo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78" s="69">
        <f t="array" ref="AD278">SUM(IF((Tabela_padrão__GM_CONTAS_PAGAR_ABERTOS[COD_CONTA]='Resumo Realizar'!$B278)*(Tabela_padrão__GM_CONTAS_PAGAR_ABERTOS[DATA_VCTO]&gt;='Resumo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78" s="69">
        <f t="array" ref="AE278">SUM(IF((Tabela_padrão__GM_CONTAS_PAGAR_ABERTOS[COD_CONTA]='Resumo Realizar'!$B278)*(Tabela_padrão__GM_CONTAS_PAGAR_ABERTOS[DATA_VCTO]&gt;='Resumo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78" s="69">
        <f t="array" ref="AF278">SUM(IF((Tabela_padrão__GM_CONTAS_PAGAR_ABERTOS[COD_CONTA]='Resumo Realizar'!$B278)*(Tabela_padrão__GM_CONTAS_PAGAR_ABERTOS[DATA_VCTO]&gt;='Resumo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78" s="69">
        <f t="array" ref="AG278">SUM(IF((Tabela_padrão__GM_CONTAS_PAGAR_ABERTOS[COD_CONTA]='Resumo Realizar'!$B278)*(Tabela_padrão__GM_CONTAS_PAGAR_ABERTOS[DATA_VCTO]&gt;='Resumo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79" spans="2:33" hidden="1" outlineLevel="2" thickBot="1">
      <c r="B279" s="73">
        <v>19101008</v>
      </c>
      <c r="C279" s="73" t="s">
        <v>352</v>
      </c>
      <c r="D279" s="68">
        <f t="shared" si="265"/>
        <v>0</v>
      </c>
      <c r="E279" s="68">
        <f t="shared" si="266"/>
        <v>0</v>
      </c>
      <c r="F279" s="69"/>
      <c r="G279" s="68">
        <f t="array" ref="G279">SUM(IF((Tabela_padrão__GM_CONTAS_RECEBER_ABERTOS[COD_CONTA]='Resumo Realizar'!$B279)*(Tabela_padrão__GM_CONTAS_RECEBER_ABERTOS[DATA_VCTO]&gt;='Resumo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279" s="68">
        <f t="array" ref="H279">SUM(IF((Tabela_padrão__GM_CONTAS_RECEBER_ABERTOS[COD_CONTA]='Resumo Realizar'!$B279)*(Tabela_padrão__GM_CONTAS_RECEBER_ABERTOS[DATA_VCTO]&gt;='Resumo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279" s="68">
        <f t="array" ref="I279">SUM(IF((Tabela_padrão__GM_CONTAS_RECEBER_ABERTOS[COD_CONTA]='Resumo Realizar'!$B279)*(Tabela_padrão__GM_CONTAS_RECEBER_ABERTOS[DATA_VCTO]&gt;='Resumo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279" s="68">
        <f t="array" ref="J279">SUM(IF((Tabela_padrão__GM_CONTAS_RECEBER_ABERTOS[COD_CONTA]='Resumo Realizar'!$B279)*(Tabela_padrão__GM_CONTAS_RECEBER_ABERTOS[DATA_VCTO]&gt;='Resumo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279" s="68">
        <f t="array" ref="K279">SUM(IF((Tabela_padrão__GM_CONTAS_RECEBER_ABERTOS[COD_CONTA]='Resumo Realizar'!$B279)*(Tabela_padrão__GM_CONTAS_RECEBER_ABERTOS[DATA_VCTO]&gt;='Resumo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279" s="68">
        <f t="array" ref="L279">SUM(IF((Tabela_padrão__GM_CONTAS_RECEBER_ABERTOS[COD_CONTA]='Resumo Realizar'!$B279)*(Tabela_padrão__GM_CONTAS_RECEBER_ABERTOS[DATA_VCTO]&gt;='Resumo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279" s="69"/>
      <c r="N279" s="68">
        <f t="array" ref="N279">SUM(IF((Tabela_padrão__GM_CONTAS_RECEBER_ABERTOS[COD_CONTA]='Resumo Realizar'!$B279)*(Tabela_padrão__GM_CONTAS_RECEBER_ABERTOS[DATA_VCTO]&gt;='Resumo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279" s="68">
        <f t="array" ref="O279">SUM(IF((Tabela_padrão__GM_CONTAS_RECEBER_ABERTOS[COD_CONTA]='Resumo Realizar'!$B279)*(Tabela_padrão__GM_CONTAS_RECEBER_ABERTOS[DATA_VCTO]&gt;='Resumo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279" s="68">
        <f t="array" ref="P279">SUM(IF((Tabela_padrão__GM_CONTAS_RECEBER_ABERTOS[COD_CONTA]='Resumo Realizar'!$B279)*(Tabela_padrão__GM_CONTAS_RECEBER_ABERTOS[DATA_VCTO]&gt;='Resumo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279" s="68">
        <f t="array" ref="Q279">SUM(IF((Tabela_padrão__GM_CONTAS_RECEBER_ABERTOS[COD_CONTA]='Resumo Realizar'!$B279)*(Tabela_padrão__GM_CONTAS_RECEBER_ABERTOS[DATA_VCTO]&gt;='Resumo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279" s="68">
        <f t="array" ref="R279">SUM(IF((Tabela_padrão__GM_CONTAS_RECEBER_ABERTOS[COD_CONTA]='Resumo Realizar'!$B279)*(Tabela_padrão__GM_CONTAS_RECEBER_ABERTOS[DATA_VCTO]&gt;='Resumo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279" s="68">
        <f t="array" ref="S279">SUM(IF((Tabela_padrão__GM_CONTAS_RECEBER_ABERTOS[COD_CONTA]='Resumo Realizar'!$B279)*(Tabela_padrão__GM_CONTAS_RECEBER_ABERTOS[DATA_VCTO]&gt;='Resumo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279" s="69"/>
      <c r="U279" s="68">
        <f t="array" ref="U279">SUM(IF((Tabela_padrão__GM_CONTAS_RECEBER_ABERTOS[COD_CONTA]='Resumo Realizar'!$B279)*(Tabela_padrão__GM_CONTAS_RECEBER_ABERTOS[DATA_VCTO]&gt;='Resumo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279" s="68">
        <f t="array" ref="V279">SUM(IF((Tabela_padrão__GM_CONTAS_RECEBER_ABERTOS[COD_CONTA]='Resumo Realizar'!$B279)*(Tabela_padrão__GM_CONTAS_RECEBER_ABERTOS[DATA_VCTO]&gt;='Resumo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279" s="68">
        <f t="array" ref="W279">SUM(IF((Tabela_padrão__GM_CONTAS_RECEBER_ABERTOS[COD_CONTA]='Resumo Realizar'!$B279)*(Tabela_padrão__GM_CONTAS_RECEBER_ABERTOS[DATA_VCTO]&gt;='Resumo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279" s="68">
        <f t="array" ref="X279">SUM(IF((Tabela_padrão__GM_CONTAS_RECEBER_ABERTOS[COD_CONTA]='Resumo Realizar'!$B279)*(Tabela_padrão__GM_CONTAS_RECEBER_ABERTOS[DATA_VCTO]&gt;='Resumo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279" s="68">
        <f t="array" ref="Y279">SUM(IF((Tabela_padrão__GM_CONTAS_RECEBER_ABERTOS[COD_CONTA]='Resumo Realizar'!$B279)*(Tabela_padrão__GM_CONTAS_RECEBER_ABERTOS[DATA_VCTO]&gt;='Resumo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279" s="68">
        <f t="array" ref="Z279">SUM(IF((Tabela_padrão__GM_CONTAS_RECEBER_ABERTOS[COD_CONTA]='Resumo Realizar'!$B279)*(Tabela_padrão__GM_CONTAS_RECEBER_ABERTOS[DATA_VCTO]&gt;='Resumo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279" s="69"/>
      <c r="AB279" s="68">
        <f t="array" ref="AB279">SUM(IF((Tabela_padrão__GM_CONTAS_RECEBER_ABERTOS[COD_CONTA]='Resumo Realizar'!$B279)*(Tabela_padrão__GM_CONTAS_RECEBER_ABERTOS[DATA_VCTO]&gt;='Resumo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279" s="68">
        <f t="array" ref="AC279">SUM(IF((Tabela_padrão__GM_CONTAS_RECEBER_ABERTOS[COD_CONTA]='Resumo Realizar'!$B279)*(Tabela_padrão__GM_CONTAS_RECEBER_ABERTOS[DATA_VCTO]&gt;='Resumo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279" s="68">
        <f t="array" ref="AD279">SUM(IF((Tabela_padrão__GM_CONTAS_RECEBER_ABERTOS[COD_CONTA]='Resumo Realizar'!$B279)*(Tabela_padrão__GM_CONTAS_RECEBER_ABERTOS[DATA_VCTO]&gt;='Resumo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279" s="68">
        <f t="array" ref="AE279">SUM(IF((Tabela_padrão__GM_CONTAS_RECEBER_ABERTOS[COD_CONTA]='Resumo Realizar'!$B279)*(Tabela_padrão__GM_CONTAS_RECEBER_ABERTOS[DATA_VCTO]&gt;='Resumo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279" s="68">
        <f t="array" ref="AF279">SUM(IF((Tabela_padrão__GM_CONTAS_RECEBER_ABERTOS[COD_CONTA]='Resumo Realizar'!$B279)*(Tabela_padrão__GM_CONTAS_RECEBER_ABERTOS[DATA_VCTO]&gt;='Resumo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279" s="68">
        <f t="array" ref="AG279">SUM(IF((Tabela_padrão__GM_CONTAS_RECEBER_ABERTOS[COD_CONTA]='Resumo Realizar'!$B279)*(Tabela_padrão__GM_CONTAS_RECEBER_ABERTOS[DATA_VCTO]&gt;='Resumo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280" spans="2:33" hidden="1" outlineLevel="2" thickBot="1">
      <c r="B280" s="73">
        <v>19101009</v>
      </c>
      <c r="C280" s="73" t="s">
        <v>353</v>
      </c>
      <c r="D280" s="68">
        <f t="shared" si="265"/>
        <v>0</v>
      </c>
      <c r="E280" s="68">
        <f t="shared" si="266"/>
        <v>0</v>
      </c>
      <c r="F280" s="69"/>
      <c r="G280" s="69">
        <f t="array" ref="G280">SUM(IF((Tabela_padrão__GM_CONTAS_PAGAR_ABERTOS[COD_CONTA]='Resumo Realizar'!$B280)*(Tabela_padrão__GM_CONTAS_PAGAR_ABERTOS[DATA_VCTO]&gt;='Resumo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0" s="69">
        <f t="array" ref="H280">SUM(IF((Tabela_padrão__GM_CONTAS_PAGAR_ABERTOS[COD_CONTA]='Resumo Realizar'!$B280)*(Tabela_padrão__GM_CONTAS_PAGAR_ABERTOS[DATA_VCTO]&gt;='Resumo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0" s="69">
        <f t="array" ref="I280">SUM(IF((Tabela_padrão__GM_CONTAS_PAGAR_ABERTOS[COD_CONTA]='Resumo Realizar'!$B280)*(Tabela_padrão__GM_CONTAS_PAGAR_ABERTOS[DATA_VCTO]&gt;='Resumo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0" s="69">
        <f t="array" ref="J280">SUM(IF((Tabela_padrão__GM_CONTAS_PAGAR_ABERTOS[COD_CONTA]='Resumo Realizar'!$B280)*(Tabela_padrão__GM_CONTAS_PAGAR_ABERTOS[DATA_VCTO]&gt;='Resumo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0" s="69">
        <f t="array" ref="K280">SUM(IF((Tabela_padrão__GM_CONTAS_PAGAR_ABERTOS[COD_CONTA]='Resumo Realizar'!$B280)*(Tabela_padrão__GM_CONTAS_PAGAR_ABERTOS[DATA_VCTO]&gt;='Resumo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0" s="69">
        <f t="array" ref="L280">SUM(IF((Tabela_padrão__GM_CONTAS_PAGAR_ABERTOS[COD_CONTA]='Resumo Realizar'!$B280)*(Tabela_padrão__GM_CONTAS_PAGAR_ABERTOS[DATA_VCTO]&gt;='Resumo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0" s="69"/>
      <c r="N280" s="69">
        <f t="array" ref="N280">SUM(IF((Tabela_padrão__GM_CONTAS_PAGAR_ABERTOS[COD_CONTA]='Resumo Realizar'!$B280)*(Tabela_padrão__GM_CONTAS_PAGAR_ABERTOS[DATA_VCTO]&gt;='Resumo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0" s="69">
        <f t="array" ref="O280">SUM(IF((Tabela_padrão__GM_CONTAS_PAGAR_ABERTOS[COD_CONTA]='Resumo Realizar'!$B280)*(Tabela_padrão__GM_CONTAS_PAGAR_ABERTOS[DATA_VCTO]&gt;='Resumo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0" s="69">
        <f t="array" ref="P280">SUM(IF((Tabela_padrão__GM_CONTAS_PAGAR_ABERTOS[COD_CONTA]='Resumo Realizar'!$B280)*(Tabela_padrão__GM_CONTAS_PAGAR_ABERTOS[DATA_VCTO]&gt;='Resumo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0" s="69">
        <f t="array" ref="Q280">SUM(IF((Tabela_padrão__GM_CONTAS_PAGAR_ABERTOS[COD_CONTA]='Resumo Realizar'!$B280)*(Tabela_padrão__GM_CONTAS_PAGAR_ABERTOS[DATA_VCTO]&gt;='Resumo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0" s="69">
        <f t="array" ref="R280">SUM(IF((Tabela_padrão__GM_CONTAS_PAGAR_ABERTOS[COD_CONTA]='Resumo Realizar'!$B280)*(Tabela_padrão__GM_CONTAS_PAGAR_ABERTOS[DATA_VCTO]&gt;='Resumo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0" s="69">
        <f t="array" ref="S280">SUM(IF((Tabela_padrão__GM_CONTAS_PAGAR_ABERTOS[COD_CONTA]='Resumo Realizar'!$B280)*(Tabela_padrão__GM_CONTAS_PAGAR_ABERTOS[DATA_VCTO]&gt;='Resumo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0" s="69"/>
      <c r="U280" s="69">
        <f t="array" ref="U280">SUM(IF((Tabela_padrão__GM_CONTAS_PAGAR_ABERTOS[COD_CONTA]='Resumo Realizar'!$B280)*(Tabela_padrão__GM_CONTAS_PAGAR_ABERTOS[DATA_VCTO]&gt;='Resumo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0" s="69">
        <f t="array" ref="V280">SUM(IF((Tabela_padrão__GM_CONTAS_PAGAR_ABERTOS[COD_CONTA]='Resumo Realizar'!$B280)*(Tabela_padrão__GM_CONTAS_PAGAR_ABERTOS[DATA_VCTO]&gt;='Resumo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0" s="69">
        <f t="array" ref="W280">SUM(IF((Tabela_padrão__GM_CONTAS_PAGAR_ABERTOS[COD_CONTA]='Resumo Realizar'!$B280)*(Tabela_padrão__GM_CONTAS_PAGAR_ABERTOS[DATA_VCTO]&gt;='Resumo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0" s="69">
        <f t="array" ref="X280">SUM(IF((Tabela_padrão__GM_CONTAS_PAGAR_ABERTOS[COD_CONTA]='Resumo Realizar'!$B280)*(Tabela_padrão__GM_CONTAS_PAGAR_ABERTOS[DATA_VCTO]&gt;='Resumo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0" s="69">
        <f t="array" ref="Y280">SUM(IF((Tabela_padrão__GM_CONTAS_PAGAR_ABERTOS[COD_CONTA]='Resumo Realizar'!$B280)*(Tabela_padrão__GM_CONTAS_PAGAR_ABERTOS[DATA_VCTO]&gt;='Resumo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0" s="69">
        <f t="array" ref="Z280">SUM(IF((Tabela_padrão__GM_CONTAS_PAGAR_ABERTOS[COD_CONTA]='Resumo Realizar'!$B280)*(Tabela_padrão__GM_CONTAS_PAGAR_ABERTOS[DATA_VCTO]&gt;='Resumo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0" s="69"/>
      <c r="AB280" s="69">
        <f t="array" ref="AB280">SUM(IF((Tabela_padrão__GM_CONTAS_PAGAR_ABERTOS[COD_CONTA]='Resumo Realizar'!$B280)*(Tabela_padrão__GM_CONTAS_PAGAR_ABERTOS[DATA_VCTO]&gt;='Resumo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0" s="69">
        <f t="array" ref="AC280">SUM(IF((Tabela_padrão__GM_CONTAS_PAGAR_ABERTOS[COD_CONTA]='Resumo Realizar'!$B280)*(Tabela_padrão__GM_CONTAS_PAGAR_ABERTOS[DATA_VCTO]&gt;='Resumo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0" s="69">
        <f t="array" ref="AD280">SUM(IF((Tabela_padrão__GM_CONTAS_PAGAR_ABERTOS[COD_CONTA]='Resumo Realizar'!$B280)*(Tabela_padrão__GM_CONTAS_PAGAR_ABERTOS[DATA_VCTO]&gt;='Resumo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0" s="69">
        <f t="array" ref="AE280">SUM(IF((Tabela_padrão__GM_CONTAS_PAGAR_ABERTOS[COD_CONTA]='Resumo Realizar'!$B280)*(Tabela_padrão__GM_CONTAS_PAGAR_ABERTOS[DATA_VCTO]&gt;='Resumo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0" s="69">
        <f t="array" ref="AF280">SUM(IF((Tabela_padrão__GM_CONTAS_PAGAR_ABERTOS[COD_CONTA]='Resumo Realizar'!$B280)*(Tabela_padrão__GM_CONTAS_PAGAR_ABERTOS[DATA_VCTO]&gt;='Resumo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0" s="69">
        <f t="array" ref="AG280">SUM(IF((Tabela_padrão__GM_CONTAS_PAGAR_ABERTOS[COD_CONTA]='Resumo Realizar'!$B280)*(Tabela_padrão__GM_CONTAS_PAGAR_ABERTOS[DATA_VCTO]&gt;='Resumo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1" spans="2:33" hidden="1" outlineLevel="2" thickBot="1">
      <c r="B281" s="73">
        <v>19101010</v>
      </c>
      <c r="C281" s="73" t="s">
        <v>354</v>
      </c>
      <c r="D281" s="68">
        <f t="shared" si="265"/>
        <v>0</v>
      </c>
      <c r="E281" s="68">
        <f t="shared" si="266"/>
        <v>0</v>
      </c>
      <c r="F281" s="69"/>
      <c r="G281" s="69">
        <f t="array" ref="G281">SUM(IF((Tabela_padrão__GM_CONTAS_PAGAR_ABERTOS[COD_CONTA]='Resumo Realizar'!$B281)*(Tabela_padrão__GM_CONTAS_PAGAR_ABERTOS[DATA_VCTO]&gt;='Resumo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1" s="69">
        <f t="array" ref="H281">SUM(IF((Tabela_padrão__GM_CONTAS_PAGAR_ABERTOS[COD_CONTA]='Resumo Realizar'!$B281)*(Tabela_padrão__GM_CONTAS_PAGAR_ABERTOS[DATA_VCTO]&gt;='Resumo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1" s="69">
        <f t="array" ref="I281">SUM(IF((Tabela_padrão__GM_CONTAS_PAGAR_ABERTOS[COD_CONTA]='Resumo Realizar'!$B281)*(Tabela_padrão__GM_CONTAS_PAGAR_ABERTOS[DATA_VCTO]&gt;='Resumo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1" s="69">
        <f t="array" ref="J281">SUM(IF((Tabela_padrão__GM_CONTAS_PAGAR_ABERTOS[COD_CONTA]='Resumo Realizar'!$B281)*(Tabela_padrão__GM_CONTAS_PAGAR_ABERTOS[DATA_VCTO]&gt;='Resumo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1" s="69">
        <f t="array" ref="K281">SUM(IF((Tabela_padrão__GM_CONTAS_PAGAR_ABERTOS[COD_CONTA]='Resumo Realizar'!$B281)*(Tabela_padrão__GM_CONTAS_PAGAR_ABERTOS[DATA_VCTO]&gt;='Resumo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1" s="69">
        <f t="array" ref="L281">SUM(IF((Tabela_padrão__GM_CONTAS_PAGAR_ABERTOS[COD_CONTA]='Resumo Realizar'!$B281)*(Tabela_padrão__GM_CONTAS_PAGAR_ABERTOS[DATA_VCTO]&gt;='Resumo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1" s="69"/>
      <c r="N281" s="69">
        <f t="array" ref="N281">SUM(IF((Tabela_padrão__GM_CONTAS_PAGAR_ABERTOS[COD_CONTA]='Resumo Realizar'!$B281)*(Tabela_padrão__GM_CONTAS_PAGAR_ABERTOS[DATA_VCTO]&gt;='Resumo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1" s="69">
        <f t="array" ref="O281">SUM(IF((Tabela_padrão__GM_CONTAS_PAGAR_ABERTOS[COD_CONTA]='Resumo Realizar'!$B281)*(Tabela_padrão__GM_CONTAS_PAGAR_ABERTOS[DATA_VCTO]&gt;='Resumo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1" s="69">
        <f t="array" ref="P281">SUM(IF((Tabela_padrão__GM_CONTAS_PAGAR_ABERTOS[COD_CONTA]='Resumo Realizar'!$B281)*(Tabela_padrão__GM_CONTAS_PAGAR_ABERTOS[DATA_VCTO]&gt;='Resumo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1" s="69">
        <f t="array" ref="Q281">SUM(IF((Tabela_padrão__GM_CONTAS_PAGAR_ABERTOS[COD_CONTA]='Resumo Realizar'!$B281)*(Tabela_padrão__GM_CONTAS_PAGAR_ABERTOS[DATA_VCTO]&gt;='Resumo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1" s="69">
        <f t="array" ref="R281">SUM(IF((Tabela_padrão__GM_CONTAS_PAGAR_ABERTOS[COD_CONTA]='Resumo Realizar'!$B281)*(Tabela_padrão__GM_CONTAS_PAGAR_ABERTOS[DATA_VCTO]&gt;='Resumo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1" s="69">
        <f t="array" ref="S281">SUM(IF((Tabela_padrão__GM_CONTAS_PAGAR_ABERTOS[COD_CONTA]='Resumo Realizar'!$B281)*(Tabela_padrão__GM_CONTAS_PAGAR_ABERTOS[DATA_VCTO]&gt;='Resumo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1" s="69"/>
      <c r="U281" s="69">
        <f t="array" ref="U281">SUM(IF((Tabela_padrão__GM_CONTAS_PAGAR_ABERTOS[COD_CONTA]='Resumo Realizar'!$B281)*(Tabela_padrão__GM_CONTAS_PAGAR_ABERTOS[DATA_VCTO]&gt;='Resumo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1" s="69">
        <f t="array" ref="V281">SUM(IF((Tabela_padrão__GM_CONTAS_PAGAR_ABERTOS[COD_CONTA]='Resumo Realizar'!$B281)*(Tabela_padrão__GM_CONTAS_PAGAR_ABERTOS[DATA_VCTO]&gt;='Resumo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1" s="69">
        <f t="array" ref="W281">SUM(IF((Tabela_padrão__GM_CONTAS_PAGAR_ABERTOS[COD_CONTA]='Resumo Realizar'!$B281)*(Tabela_padrão__GM_CONTAS_PAGAR_ABERTOS[DATA_VCTO]&gt;='Resumo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1" s="69">
        <f t="array" ref="X281">SUM(IF((Tabela_padrão__GM_CONTAS_PAGAR_ABERTOS[COD_CONTA]='Resumo Realizar'!$B281)*(Tabela_padrão__GM_CONTAS_PAGAR_ABERTOS[DATA_VCTO]&gt;='Resumo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1" s="69">
        <f t="array" ref="Y281">SUM(IF((Tabela_padrão__GM_CONTAS_PAGAR_ABERTOS[COD_CONTA]='Resumo Realizar'!$B281)*(Tabela_padrão__GM_CONTAS_PAGAR_ABERTOS[DATA_VCTO]&gt;='Resumo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1" s="69">
        <f t="array" ref="Z281">SUM(IF((Tabela_padrão__GM_CONTAS_PAGAR_ABERTOS[COD_CONTA]='Resumo Realizar'!$B281)*(Tabela_padrão__GM_CONTAS_PAGAR_ABERTOS[DATA_VCTO]&gt;='Resumo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1" s="69"/>
      <c r="AB281" s="69">
        <f t="array" ref="AB281">SUM(IF((Tabela_padrão__GM_CONTAS_PAGAR_ABERTOS[COD_CONTA]='Resumo Realizar'!$B281)*(Tabela_padrão__GM_CONTAS_PAGAR_ABERTOS[DATA_VCTO]&gt;='Resumo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1" s="69">
        <f t="array" ref="AC281">SUM(IF((Tabela_padrão__GM_CONTAS_PAGAR_ABERTOS[COD_CONTA]='Resumo Realizar'!$B281)*(Tabela_padrão__GM_CONTAS_PAGAR_ABERTOS[DATA_VCTO]&gt;='Resumo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1" s="69">
        <f t="array" ref="AD281">SUM(IF((Tabela_padrão__GM_CONTAS_PAGAR_ABERTOS[COD_CONTA]='Resumo Realizar'!$B281)*(Tabela_padrão__GM_CONTAS_PAGAR_ABERTOS[DATA_VCTO]&gt;='Resumo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1" s="69">
        <f t="array" ref="AE281">SUM(IF((Tabela_padrão__GM_CONTAS_PAGAR_ABERTOS[COD_CONTA]='Resumo Realizar'!$B281)*(Tabela_padrão__GM_CONTAS_PAGAR_ABERTOS[DATA_VCTO]&gt;='Resumo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1" s="69">
        <f t="array" ref="AF281">SUM(IF((Tabela_padrão__GM_CONTAS_PAGAR_ABERTOS[COD_CONTA]='Resumo Realizar'!$B281)*(Tabela_padrão__GM_CONTAS_PAGAR_ABERTOS[DATA_VCTO]&gt;='Resumo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1" s="69">
        <f t="array" ref="AG281">SUM(IF((Tabela_padrão__GM_CONTAS_PAGAR_ABERTOS[COD_CONTA]='Resumo Realizar'!$B281)*(Tabela_padrão__GM_CONTAS_PAGAR_ABERTOS[DATA_VCTO]&gt;='Resumo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2" spans="2:33" hidden="1" outlineLevel="2" thickBot="1">
      <c r="B282" s="73">
        <v>19101011</v>
      </c>
      <c r="C282" s="73" t="s">
        <v>355</v>
      </c>
      <c r="D282" s="68">
        <f t="shared" si="265"/>
        <v>0</v>
      </c>
      <c r="E282" s="68">
        <f t="shared" si="266"/>
        <v>0</v>
      </c>
      <c r="F282" s="69"/>
      <c r="G282" s="69">
        <f t="array" ref="G282">SUM(IF((Tabela_padrão__GM_CONTAS_PAGAR_ABERTOS[COD_CONTA]='Resumo Realizar'!$B282)*(Tabela_padrão__GM_CONTAS_PAGAR_ABERTOS[DATA_VCTO]&gt;='Resumo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2" s="69">
        <f t="array" ref="H282">SUM(IF((Tabela_padrão__GM_CONTAS_PAGAR_ABERTOS[COD_CONTA]='Resumo Realizar'!$B282)*(Tabela_padrão__GM_CONTAS_PAGAR_ABERTOS[DATA_VCTO]&gt;='Resumo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2" s="69">
        <f t="array" ref="I282">SUM(IF((Tabela_padrão__GM_CONTAS_PAGAR_ABERTOS[COD_CONTA]='Resumo Realizar'!$B282)*(Tabela_padrão__GM_CONTAS_PAGAR_ABERTOS[DATA_VCTO]&gt;='Resumo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2" s="69">
        <f t="array" ref="J282">SUM(IF((Tabela_padrão__GM_CONTAS_PAGAR_ABERTOS[COD_CONTA]='Resumo Realizar'!$B282)*(Tabela_padrão__GM_CONTAS_PAGAR_ABERTOS[DATA_VCTO]&gt;='Resumo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2" s="69">
        <f t="array" ref="K282">SUM(IF((Tabela_padrão__GM_CONTAS_PAGAR_ABERTOS[COD_CONTA]='Resumo Realizar'!$B282)*(Tabela_padrão__GM_CONTAS_PAGAR_ABERTOS[DATA_VCTO]&gt;='Resumo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2" s="69">
        <f t="array" ref="L282">SUM(IF((Tabela_padrão__GM_CONTAS_PAGAR_ABERTOS[COD_CONTA]='Resumo Realizar'!$B282)*(Tabela_padrão__GM_CONTAS_PAGAR_ABERTOS[DATA_VCTO]&gt;='Resumo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2" s="69"/>
      <c r="N282" s="69">
        <f t="array" ref="N282">SUM(IF((Tabela_padrão__GM_CONTAS_PAGAR_ABERTOS[COD_CONTA]='Resumo Realizar'!$B282)*(Tabela_padrão__GM_CONTAS_PAGAR_ABERTOS[DATA_VCTO]&gt;='Resumo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2" s="69">
        <f t="array" ref="O282">SUM(IF((Tabela_padrão__GM_CONTAS_PAGAR_ABERTOS[COD_CONTA]='Resumo Realizar'!$B282)*(Tabela_padrão__GM_CONTAS_PAGAR_ABERTOS[DATA_VCTO]&gt;='Resumo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2" s="69">
        <f t="array" ref="P282">SUM(IF((Tabela_padrão__GM_CONTAS_PAGAR_ABERTOS[COD_CONTA]='Resumo Realizar'!$B282)*(Tabela_padrão__GM_CONTAS_PAGAR_ABERTOS[DATA_VCTO]&gt;='Resumo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2" s="69">
        <f t="array" ref="Q282">SUM(IF((Tabela_padrão__GM_CONTAS_PAGAR_ABERTOS[COD_CONTA]='Resumo Realizar'!$B282)*(Tabela_padrão__GM_CONTAS_PAGAR_ABERTOS[DATA_VCTO]&gt;='Resumo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2" s="69">
        <f t="array" ref="R282">SUM(IF((Tabela_padrão__GM_CONTAS_PAGAR_ABERTOS[COD_CONTA]='Resumo Realizar'!$B282)*(Tabela_padrão__GM_CONTAS_PAGAR_ABERTOS[DATA_VCTO]&gt;='Resumo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2" s="69">
        <f t="array" ref="S282">SUM(IF((Tabela_padrão__GM_CONTAS_PAGAR_ABERTOS[COD_CONTA]='Resumo Realizar'!$B282)*(Tabela_padrão__GM_CONTAS_PAGAR_ABERTOS[DATA_VCTO]&gt;='Resumo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2" s="69"/>
      <c r="U282" s="69">
        <f t="array" ref="U282">SUM(IF((Tabela_padrão__GM_CONTAS_PAGAR_ABERTOS[COD_CONTA]='Resumo Realizar'!$B282)*(Tabela_padrão__GM_CONTAS_PAGAR_ABERTOS[DATA_VCTO]&gt;='Resumo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2" s="69">
        <f t="array" ref="V282">SUM(IF((Tabela_padrão__GM_CONTAS_PAGAR_ABERTOS[COD_CONTA]='Resumo Realizar'!$B282)*(Tabela_padrão__GM_CONTAS_PAGAR_ABERTOS[DATA_VCTO]&gt;='Resumo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2" s="69">
        <f t="array" ref="W282">SUM(IF((Tabela_padrão__GM_CONTAS_PAGAR_ABERTOS[COD_CONTA]='Resumo Realizar'!$B282)*(Tabela_padrão__GM_CONTAS_PAGAR_ABERTOS[DATA_VCTO]&gt;='Resumo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2" s="69">
        <f t="array" ref="X282">SUM(IF((Tabela_padrão__GM_CONTAS_PAGAR_ABERTOS[COD_CONTA]='Resumo Realizar'!$B282)*(Tabela_padrão__GM_CONTAS_PAGAR_ABERTOS[DATA_VCTO]&gt;='Resumo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2" s="69">
        <f t="array" ref="Y282">SUM(IF((Tabela_padrão__GM_CONTAS_PAGAR_ABERTOS[COD_CONTA]='Resumo Realizar'!$B282)*(Tabela_padrão__GM_CONTAS_PAGAR_ABERTOS[DATA_VCTO]&gt;='Resumo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2" s="69">
        <f t="array" ref="Z282">SUM(IF((Tabela_padrão__GM_CONTAS_PAGAR_ABERTOS[COD_CONTA]='Resumo Realizar'!$B282)*(Tabela_padrão__GM_CONTAS_PAGAR_ABERTOS[DATA_VCTO]&gt;='Resumo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2" s="69"/>
      <c r="AB282" s="69">
        <f t="array" ref="AB282">SUM(IF((Tabela_padrão__GM_CONTAS_PAGAR_ABERTOS[COD_CONTA]='Resumo Realizar'!$B282)*(Tabela_padrão__GM_CONTAS_PAGAR_ABERTOS[DATA_VCTO]&gt;='Resumo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2" s="69">
        <f t="array" ref="AC282">SUM(IF((Tabela_padrão__GM_CONTAS_PAGAR_ABERTOS[COD_CONTA]='Resumo Realizar'!$B282)*(Tabela_padrão__GM_CONTAS_PAGAR_ABERTOS[DATA_VCTO]&gt;='Resumo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2" s="69">
        <f t="array" ref="AD282">SUM(IF((Tabela_padrão__GM_CONTAS_PAGAR_ABERTOS[COD_CONTA]='Resumo Realizar'!$B282)*(Tabela_padrão__GM_CONTAS_PAGAR_ABERTOS[DATA_VCTO]&gt;='Resumo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2" s="69">
        <f t="array" ref="AE282">SUM(IF((Tabela_padrão__GM_CONTAS_PAGAR_ABERTOS[COD_CONTA]='Resumo Realizar'!$B282)*(Tabela_padrão__GM_CONTAS_PAGAR_ABERTOS[DATA_VCTO]&gt;='Resumo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2" s="69">
        <f t="array" ref="AF282">SUM(IF((Tabela_padrão__GM_CONTAS_PAGAR_ABERTOS[COD_CONTA]='Resumo Realizar'!$B282)*(Tabela_padrão__GM_CONTAS_PAGAR_ABERTOS[DATA_VCTO]&gt;='Resumo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2" s="69">
        <f t="array" ref="AG282">SUM(IF((Tabela_padrão__GM_CONTAS_PAGAR_ABERTOS[COD_CONTA]='Resumo Realizar'!$B282)*(Tabela_padrão__GM_CONTAS_PAGAR_ABERTOS[DATA_VCTO]&gt;='Resumo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3" spans="2:33" hidden="1" outlineLevel="2" thickBot="1">
      <c r="B283" s="73">
        <v>19101012</v>
      </c>
      <c r="C283" s="73" t="s">
        <v>356</v>
      </c>
      <c r="D283" s="68">
        <f t="shared" si="265"/>
        <v>0</v>
      </c>
      <c r="E283" s="68">
        <f t="shared" si="266"/>
        <v>0</v>
      </c>
      <c r="F283" s="69"/>
      <c r="G283" s="69">
        <f t="array" ref="G283">SUM(IF((Tabela_padrão__GM_CONTAS_PAGAR_ABERTOS[COD_CONTA]='Resumo Realizar'!$B283)*(Tabela_padrão__GM_CONTAS_PAGAR_ABERTOS[DATA_VCTO]&gt;='Resumo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3" s="69">
        <f t="array" ref="H283">SUM(IF((Tabela_padrão__GM_CONTAS_PAGAR_ABERTOS[COD_CONTA]='Resumo Realizar'!$B283)*(Tabela_padrão__GM_CONTAS_PAGAR_ABERTOS[DATA_VCTO]&gt;='Resumo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3" s="69">
        <f t="array" ref="I283">SUM(IF((Tabela_padrão__GM_CONTAS_PAGAR_ABERTOS[COD_CONTA]='Resumo Realizar'!$B283)*(Tabela_padrão__GM_CONTAS_PAGAR_ABERTOS[DATA_VCTO]&gt;='Resumo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3" s="69">
        <f t="array" ref="J283">SUM(IF((Tabela_padrão__GM_CONTAS_PAGAR_ABERTOS[COD_CONTA]='Resumo Realizar'!$B283)*(Tabela_padrão__GM_CONTAS_PAGAR_ABERTOS[DATA_VCTO]&gt;='Resumo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3" s="69">
        <f t="array" ref="K283">SUM(IF((Tabela_padrão__GM_CONTAS_PAGAR_ABERTOS[COD_CONTA]='Resumo Realizar'!$B283)*(Tabela_padrão__GM_CONTAS_PAGAR_ABERTOS[DATA_VCTO]&gt;='Resumo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3" s="69">
        <f t="array" ref="L283">SUM(IF((Tabela_padrão__GM_CONTAS_PAGAR_ABERTOS[COD_CONTA]='Resumo Realizar'!$B283)*(Tabela_padrão__GM_CONTAS_PAGAR_ABERTOS[DATA_VCTO]&gt;='Resumo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83" s="69"/>
      <c r="N283" s="69">
        <f t="array" ref="N283">SUM(IF((Tabela_padrão__GM_CONTAS_PAGAR_ABERTOS[COD_CONTA]='Resumo Realizar'!$B283)*(Tabela_padrão__GM_CONTAS_PAGAR_ABERTOS[DATA_VCTO]&gt;='Resumo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3" s="69">
        <f t="array" ref="O283">SUM(IF((Tabela_padrão__GM_CONTAS_PAGAR_ABERTOS[COD_CONTA]='Resumo Realizar'!$B283)*(Tabela_padrão__GM_CONTAS_PAGAR_ABERTOS[DATA_VCTO]&gt;='Resumo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83" s="69">
        <f t="array" ref="P283">SUM(IF((Tabela_padrão__GM_CONTAS_PAGAR_ABERTOS[COD_CONTA]='Resumo Realizar'!$B283)*(Tabela_padrão__GM_CONTAS_PAGAR_ABERTOS[DATA_VCTO]&gt;='Resumo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3" s="69">
        <f t="array" ref="Q283">SUM(IF((Tabela_padrão__GM_CONTAS_PAGAR_ABERTOS[COD_CONTA]='Resumo Realizar'!$B283)*(Tabela_padrão__GM_CONTAS_PAGAR_ABERTOS[DATA_VCTO]&gt;='Resumo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3" s="69">
        <f t="array" ref="R283">SUM(IF((Tabela_padrão__GM_CONTAS_PAGAR_ABERTOS[COD_CONTA]='Resumo Realizar'!$B283)*(Tabela_padrão__GM_CONTAS_PAGAR_ABERTOS[DATA_VCTO]&gt;='Resumo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3" s="69">
        <f t="array" ref="S283">SUM(IF((Tabela_padrão__GM_CONTAS_PAGAR_ABERTOS[COD_CONTA]='Resumo Realizar'!$B283)*(Tabela_padrão__GM_CONTAS_PAGAR_ABERTOS[DATA_VCTO]&gt;='Resumo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3" s="69"/>
      <c r="U283" s="69">
        <f t="array" ref="U283">SUM(IF((Tabela_padrão__GM_CONTAS_PAGAR_ABERTOS[COD_CONTA]='Resumo Realizar'!$B283)*(Tabela_padrão__GM_CONTAS_PAGAR_ABERTOS[DATA_VCTO]&gt;='Resumo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3" s="69">
        <f t="array" ref="V283">SUM(IF((Tabela_padrão__GM_CONTAS_PAGAR_ABERTOS[COD_CONTA]='Resumo Realizar'!$B283)*(Tabela_padrão__GM_CONTAS_PAGAR_ABERTOS[DATA_VCTO]&gt;='Resumo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3" s="69">
        <f t="array" ref="W283">SUM(IF((Tabela_padrão__GM_CONTAS_PAGAR_ABERTOS[COD_CONTA]='Resumo Realizar'!$B283)*(Tabela_padrão__GM_CONTAS_PAGAR_ABERTOS[DATA_VCTO]&gt;='Resumo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3" s="69">
        <f t="array" ref="X283">SUM(IF((Tabela_padrão__GM_CONTAS_PAGAR_ABERTOS[COD_CONTA]='Resumo Realizar'!$B283)*(Tabela_padrão__GM_CONTAS_PAGAR_ABERTOS[DATA_VCTO]&gt;='Resumo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3" s="69">
        <f t="array" ref="Y283">SUM(IF((Tabela_padrão__GM_CONTAS_PAGAR_ABERTOS[COD_CONTA]='Resumo Realizar'!$B283)*(Tabela_padrão__GM_CONTAS_PAGAR_ABERTOS[DATA_VCTO]&gt;='Resumo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3" s="69">
        <f t="array" ref="Z283">SUM(IF((Tabela_padrão__GM_CONTAS_PAGAR_ABERTOS[COD_CONTA]='Resumo Realizar'!$B283)*(Tabela_padrão__GM_CONTAS_PAGAR_ABERTOS[DATA_VCTO]&gt;='Resumo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3" s="69"/>
      <c r="AB283" s="69">
        <f t="array" ref="AB283">SUM(IF((Tabela_padrão__GM_CONTAS_PAGAR_ABERTOS[COD_CONTA]='Resumo Realizar'!$B283)*(Tabela_padrão__GM_CONTAS_PAGAR_ABERTOS[DATA_VCTO]&gt;='Resumo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3" s="69">
        <f t="array" ref="AC283">SUM(IF((Tabela_padrão__GM_CONTAS_PAGAR_ABERTOS[COD_CONTA]='Resumo Realizar'!$B283)*(Tabela_padrão__GM_CONTAS_PAGAR_ABERTOS[DATA_VCTO]&gt;='Resumo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3" s="69">
        <f t="array" ref="AD283">SUM(IF((Tabela_padrão__GM_CONTAS_PAGAR_ABERTOS[COD_CONTA]='Resumo Realizar'!$B283)*(Tabela_padrão__GM_CONTAS_PAGAR_ABERTOS[DATA_VCTO]&gt;='Resumo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3" s="69">
        <f t="array" ref="AE283">SUM(IF((Tabela_padrão__GM_CONTAS_PAGAR_ABERTOS[COD_CONTA]='Resumo Realizar'!$B283)*(Tabela_padrão__GM_CONTAS_PAGAR_ABERTOS[DATA_VCTO]&gt;='Resumo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83" s="69">
        <f t="array" ref="AF283">SUM(IF((Tabela_padrão__GM_CONTAS_PAGAR_ABERTOS[COD_CONTA]='Resumo Realizar'!$B283)*(Tabela_padrão__GM_CONTAS_PAGAR_ABERTOS[DATA_VCTO]&gt;='Resumo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3" s="69">
        <f t="array" ref="AG283">SUM(IF((Tabela_padrão__GM_CONTAS_PAGAR_ABERTOS[COD_CONTA]='Resumo Realizar'!$B283)*(Tabela_padrão__GM_CONTAS_PAGAR_ABERTOS[DATA_VCTO]&gt;='Resumo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84" spans="2:33" hidden="1" outlineLevel="1" collapsed="1" thickBot="1">
      <c r="B284" s="73"/>
      <c r="C284" s="73"/>
      <c r="D284" s="75"/>
      <c r="E284" s="75"/>
      <c r="F284" s="66"/>
      <c r="G284" s="68"/>
      <c r="H284" s="68"/>
      <c r="I284" s="68"/>
      <c r="J284" s="68"/>
      <c r="K284" s="68"/>
      <c r="L284" s="68"/>
      <c r="M284" s="69"/>
      <c r="N284" s="68"/>
      <c r="O284" s="68"/>
      <c r="P284" s="68"/>
      <c r="Q284" s="68"/>
      <c r="R284" s="68"/>
      <c r="S284" s="68"/>
      <c r="T284" s="69"/>
      <c r="U284" s="68"/>
      <c r="V284" s="68"/>
      <c r="W284" s="68"/>
      <c r="X284" s="68"/>
      <c r="Y284" s="68"/>
      <c r="Z284" s="68"/>
      <c r="AA284" s="69"/>
      <c r="AB284" s="68"/>
      <c r="AC284" s="68"/>
      <c r="AD284" s="68"/>
      <c r="AE284" s="68"/>
      <c r="AF284" s="68"/>
      <c r="AG284" s="74"/>
    </row>
    <row r="285" spans="2:33" hidden="1" outlineLevel="1" thickBot="1">
      <c r="B285" s="77" t="s">
        <v>59</v>
      </c>
      <c r="C285" s="77"/>
      <c r="D285" s="78">
        <f t="shared" ref="D285:AG285" si="267">D203+D205+D235</f>
        <v>1167.7699499999962</v>
      </c>
      <c r="E285" s="78">
        <f t="shared" si="267"/>
        <v>3766.7410400000008</v>
      </c>
      <c r="F285" s="62"/>
      <c r="G285" s="78">
        <f>G203+G205+G235</f>
        <v>33.198889999999892</v>
      </c>
      <c r="H285" s="78">
        <f t="shared" si="267"/>
        <v>-2213.4078</v>
      </c>
      <c r="I285" s="78">
        <f t="shared" si="267"/>
        <v>-6149.8984699999992</v>
      </c>
      <c r="J285" s="78">
        <f t="shared" si="267"/>
        <v>-20185.090700000001</v>
      </c>
      <c r="K285" s="78">
        <f t="shared" si="267"/>
        <v>2132.0611099999969</v>
      </c>
      <c r="L285" s="78">
        <f t="shared" si="267"/>
        <v>5692.1162500000009</v>
      </c>
      <c r="M285" s="62"/>
      <c r="N285" s="78">
        <f t="shared" si="267"/>
        <v>9528.6010299999998</v>
      </c>
      <c r="O285" s="78">
        <f t="shared" si="267"/>
        <v>-3939.7034299999996</v>
      </c>
      <c r="P285" s="78">
        <f t="shared" si="267"/>
        <v>-194.16732000000002</v>
      </c>
      <c r="Q285" s="78">
        <f t="shared" si="267"/>
        <v>-544.71248000000003</v>
      </c>
      <c r="R285" s="78">
        <f t="shared" si="267"/>
        <v>-1599.93967</v>
      </c>
      <c r="S285" s="78">
        <f t="shared" si="267"/>
        <v>-142.58329999999998</v>
      </c>
      <c r="T285" s="62"/>
      <c r="U285" s="78">
        <f t="shared" si="267"/>
        <v>0</v>
      </c>
      <c r="V285" s="78">
        <f t="shared" si="267"/>
        <v>12952.923919999999</v>
      </c>
      <c r="W285" s="78">
        <f t="shared" si="267"/>
        <v>-2506</v>
      </c>
      <c r="X285" s="78">
        <f t="shared" si="267"/>
        <v>12647.847659999999</v>
      </c>
      <c r="Y285" s="78">
        <f t="shared" si="267"/>
        <v>-2176.8087300000002</v>
      </c>
      <c r="Z285" s="78">
        <f t="shared" si="267"/>
        <v>-11.906510000000001</v>
      </c>
      <c r="AA285" s="62"/>
      <c r="AB285" s="78">
        <f t="shared" si="267"/>
        <v>-322.55466000000001</v>
      </c>
      <c r="AC285" s="78">
        <f t="shared" si="267"/>
        <v>-272.56312999999994</v>
      </c>
      <c r="AD285" s="78">
        <f t="shared" si="267"/>
        <v>3917.7682700000005</v>
      </c>
      <c r="AE285" s="78">
        <f t="shared" si="267"/>
        <v>-204.04413</v>
      </c>
      <c r="AF285" s="78">
        <f t="shared" si="267"/>
        <v>-1494.4905000000001</v>
      </c>
      <c r="AG285" s="78">
        <f t="shared" si="267"/>
        <v>-12.13531</v>
      </c>
    </row>
    <row r="286" spans="2:33" collapsed="1" thickBot="1">
      <c r="B286" s="73"/>
      <c r="C286" s="73"/>
      <c r="D286" s="79"/>
      <c r="E286" s="79"/>
      <c r="F286" s="80"/>
      <c r="G286" s="79"/>
      <c r="H286" s="79"/>
      <c r="I286" s="79"/>
      <c r="J286" s="79"/>
      <c r="K286" s="79"/>
      <c r="L286" s="79"/>
      <c r="M286" s="80"/>
      <c r="N286" s="79"/>
      <c r="O286" s="79"/>
      <c r="P286" s="75"/>
      <c r="Q286" s="75"/>
      <c r="R286" s="75"/>
      <c r="S286" s="75"/>
      <c r="T286" s="66"/>
      <c r="U286" s="75"/>
      <c r="V286" s="75"/>
      <c r="W286" s="75"/>
      <c r="X286" s="75"/>
      <c r="Y286" s="75"/>
      <c r="Z286" s="75"/>
      <c r="AA286" s="66"/>
      <c r="AB286" s="75"/>
      <c r="AC286" s="75"/>
      <c r="AD286" s="75"/>
      <c r="AE286" s="75"/>
      <c r="AF286" s="75"/>
      <c r="AG286" s="76"/>
    </row>
    <row r="287" spans="2:33" thickBot="1">
      <c r="B287" s="60" t="s">
        <v>60</v>
      </c>
      <c r="C287" s="60"/>
      <c r="D287" s="61">
        <f t="shared" ref="D287:E287" si="268">D288+D293+D307+D311+D314</f>
        <v>0</v>
      </c>
      <c r="E287" s="61">
        <f t="shared" si="268"/>
        <v>-2506.6376</v>
      </c>
      <c r="F287" s="62"/>
      <c r="G287" s="61">
        <f>G288+G293+G307+G311+G314</f>
        <v>0</v>
      </c>
      <c r="H287" s="61">
        <f t="shared" ref="H287" si="269">H288+H293+H307+H311+H314</f>
        <v>0</v>
      </c>
      <c r="I287" s="61">
        <f t="shared" ref="I287" si="270">I288+I293+I307+I311+I314</f>
        <v>0</v>
      </c>
      <c r="J287" s="61">
        <f t="shared" ref="J287:K287" si="271">J288+J293+J307+J311+J314</f>
        <v>0</v>
      </c>
      <c r="K287" s="61">
        <f t="shared" si="271"/>
        <v>0</v>
      </c>
      <c r="L287" s="61">
        <f t="shared" ref="L287" si="272">L288+L293+L307+L311+L314</f>
        <v>-2000</v>
      </c>
      <c r="M287" s="62"/>
      <c r="N287" s="61">
        <f t="shared" ref="N287:O287" si="273">N288+N293+N307+N311+N314</f>
        <v>0</v>
      </c>
      <c r="O287" s="61">
        <f t="shared" si="273"/>
        <v>-500</v>
      </c>
      <c r="P287" s="61">
        <f t="shared" ref="P287" si="274">P288+P293+P307+P311+P314</f>
        <v>0</v>
      </c>
      <c r="Q287" s="61">
        <f t="shared" ref="Q287" si="275">Q288+Q293+Q307+Q311+Q314</f>
        <v>0</v>
      </c>
      <c r="R287" s="61">
        <f t="shared" ref="R287:S287" si="276">R288+R293+R307+R311+R314</f>
        <v>0</v>
      </c>
      <c r="S287" s="61">
        <f t="shared" si="276"/>
        <v>0</v>
      </c>
      <c r="T287" s="62"/>
      <c r="U287" s="61">
        <f t="shared" ref="U287" si="277">U288+U293+U307+U311+U314</f>
        <v>0</v>
      </c>
      <c r="V287" s="61">
        <f t="shared" ref="V287:W287" si="278">V288+V293+V307+V311+V314</f>
        <v>0</v>
      </c>
      <c r="W287" s="61">
        <f t="shared" si="278"/>
        <v>0</v>
      </c>
      <c r="X287" s="61">
        <f t="shared" ref="X287" si="279">X288+X293+X307+X311+X314</f>
        <v>0</v>
      </c>
      <c r="Y287" s="61">
        <f t="shared" ref="Y287" si="280">Y288+Y293+Y307+Y311+Y314</f>
        <v>0</v>
      </c>
      <c r="Z287" s="61">
        <f t="shared" ref="Z287" si="281">Z288+Z293+Z307+Z311+Z314</f>
        <v>0</v>
      </c>
      <c r="AA287" s="62"/>
      <c r="AB287" s="61">
        <f t="shared" ref="AB287" si="282">AB288+AB293+AB307+AB311+AB314</f>
        <v>0</v>
      </c>
      <c r="AC287" s="61">
        <f t="shared" ref="AC287" si="283">AC288+AC293+AC307+AC311+AC314</f>
        <v>0</v>
      </c>
      <c r="AD287" s="61">
        <f t="shared" ref="AD287:AE287" si="284">AD288+AD293+AD307+AD311+AD314</f>
        <v>0</v>
      </c>
      <c r="AE287" s="61">
        <f t="shared" si="284"/>
        <v>-6.6375999999999999</v>
      </c>
      <c r="AF287" s="61">
        <f t="shared" ref="AF287" si="285">AF288+AF293+AF307+AF311+AF314</f>
        <v>0</v>
      </c>
      <c r="AG287" s="61">
        <f t="shared" ref="AG287" si="286">AG288+AG293+AG307+AG311+AG314</f>
        <v>0</v>
      </c>
    </row>
    <row r="288" spans="2:33" s="63" customFormat="1" thickBot="1">
      <c r="B288" s="103">
        <v>15101</v>
      </c>
      <c r="C288" s="103" t="s">
        <v>61</v>
      </c>
      <c r="D288" s="104">
        <f t="shared" ref="D288:E288" si="287">SUM(D289:D292)</f>
        <v>0</v>
      </c>
      <c r="E288" s="104">
        <f t="shared" si="287"/>
        <v>-2506.6376</v>
      </c>
      <c r="F288" s="105"/>
      <c r="G288" s="104">
        <f>SUM(G289:G292)</f>
        <v>0</v>
      </c>
      <c r="H288" s="104">
        <f t="shared" ref="H288" si="288">SUM(H289:H292)</f>
        <v>0</v>
      </c>
      <c r="I288" s="104">
        <f t="shared" ref="I288" si="289">SUM(I289:I292)</f>
        <v>0</v>
      </c>
      <c r="J288" s="104">
        <f t="shared" ref="J288:K288" si="290">SUM(J289:J292)</f>
        <v>0</v>
      </c>
      <c r="K288" s="104">
        <f t="shared" si="290"/>
        <v>0</v>
      </c>
      <c r="L288" s="104">
        <f t="shared" ref="L288" si="291">SUM(L289:L292)</f>
        <v>-2000</v>
      </c>
      <c r="M288" s="105"/>
      <c r="N288" s="104">
        <f t="shared" ref="N288:O288" si="292">SUM(N289:N292)</f>
        <v>0</v>
      </c>
      <c r="O288" s="104">
        <f t="shared" si="292"/>
        <v>-500</v>
      </c>
      <c r="P288" s="104">
        <f t="shared" ref="P288" si="293">SUM(P289:P292)</f>
        <v>0</v>
      </c>
      <c r="Q288" s="104">
        <f t="shared" ref="Q288" si="294">SUM(Q289:Q292)</f>
        <v>0</v>
      </c>
      <c r="R288" s="104">
        <f t="shared" ref="R288:S288" si="295">SUM(R289:R292)</f>
        <v>0</v>
      </c>
      <c r="S288" s="104">
        <f t="shared" si="295"/>
        <v>0</v>
      </c>
      <c r="T288" s="105"/>
      <c r="U288" s="104">
        <f t="shared" ref="U288" si="296">SUM(U289:U292)</f>
        <v>0</v>
      </c>
      <c r="V288" s="104">
        <f t="shared" ref="V288:W288" si="297">SUM(V289:V292)</f>
        <v>0</v>
      </c>
      <c r="W288" s="104">
        <f t="shared" si="297"/>
        <v>0</v>
      </c>
      <c r="X288" s="104">
        <f t="shared" ref="X288" si="298">SUM(X289:X292)</f>
        <v>0</v>
      </c>
      <c r="Y288" s="104">
        <f t="shared" ref="Y288" si="299">SUM(Y289:Y292)</f>
        <v>0</v>
      </c>
      <c r="Z288" s="104">
        <f t="shared" ref="Z288" si="300">SUM(Z289:Z292)</f>
        <v>0</v>
      </c>
      <c r="AA288" s="105"/>
      <c r="AB288" s="104">
        <f t="shared" ref="AB288" si="301">SUM(AB289:AB292)</f>
        <v>0</v>
      </c>
      <c r="AC288" s="104">
        <f t="shared" ref="AC288" si="302">SUM(AC289:AC292)</f>
        <v>0</v>
      </c>
      <c r="AD288" s="104">
        <f t="shared" ref="AD288:AE288" si="303">SUM(AD289:AD292)</f>
        <v>0</v>
      </c>
      <c r="AE288" s="104">
        <f t="shared" si="303"/>
        <v>-6.6375999999999999</v>
      </c>
      <c r="AF288" s="104">
        <f t="shared" ref="AF288" si="304">SUM(AF289:AF292)</f>
        <v>0</v>
      </c>
      <c r="AG288" s="104">
        <f t="shared" ref="AG288" si="305">SUM(AG289:AG292)</f>
        <v>0</v>
      </c>
    </row>
    <row r="289" spans="2:33" hidden="1" outlineLevel="1" thickBot="1">
      <c r="B289" s="113">
        <v>15101001</v>
      </c>
      <c r="C289" s="113" t="s">
        <v>315</v>
      </c>
      <c r="D289" s="107">
        <f t="shared" ref="D289:E292" si="306">G289+I289+K289+N289+P289+R289+U289+W289+Y289+AB289+AD289+AF289</f>
        <v>0</v>
      </c>
      <c r="E289" s="107">
        <f t="shared" si="306"/>
        <v>-2506.6376</v>
      </c>
      <c r="F289" s="108"/>
      <c r="G289" s="108">
        <f t="array" ref="G289">SUM(IF((Tabela_padrão__GM_CONTAS_PAGAR_ABERTOS[COD_CONTA]='Resumo Realizar'!$B289)*(Tabela_padrão__GM_CONTAS_PAGAR_ABERTOS[DATA_VCTO]&gt;='Resumo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89" s="108">
        <f t="array" ref="H289">SUM(IF((Tabela_padrão__GM_CONTAS_PAGAR_ABERTOS[COD_CONTA]='Resumo Realizar'!$B289)*(Tabela_padrão__GM_CONTAS_PAGAR_ABERTOS[DATA_VCTO]&gt;='Resumo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89" s="108">
        <f t="array" ref="I289">SUM(IF((Tabela_padrão__GM_CONTAS_PAGAR_ABERTOS[COD_CONTA]='Resumo Realizar'!$B289)*(Tabela_padrão__GM_CONTAS_PAGAR_ABERTOS[DATA_VCTO]&gt;='Resumo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89" s="108">
        <f t="array" ref="J289">SUM(IF((Tabela_padrão__GM_CONTAS_PAGAR_ABERTOS[COD_CONTA]='Resumo Realizar'!$B289)*(Tabela_padrão__GM_CONTAS_PAGAR_ABERTOS[DATA_VCTO]&gt;='Resumo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89" s="108">
        <f t="array" ref="K289">SUM(IF((Tabela_padrão__GM_CONTAS_PAGAR_ABERTOS[COD_CONTA]='Resumo Realizar'!$B289)*(Tabela_padrão__GM_CONTAS_PAGAR_ABERTOS[DATA_VCTO]&gt;='Resumo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89" s="108">
        <f t="array" ref="L289">SUM(IF((Tabela_padrão__GM_CONTAS_PAGAR_ABERTOS[COD_CONTA]='Resumo Realizar'!$B289)*(Tabela_padrão__GM_CONTAS_PAGAR_ABERTOS[DATA_VCTO]&gt;='Resumo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-2000</v>
      </c>
      <c r="M289" s="108"/>
      <c r="N289" s="108">
        <f t="array" ref="N289">SUM(IF((Tabela_padrão__GM_CONTAS_PAGAR_ABERTOS[COD_CONTA]='Resumo Realizar'!$B289)*(Tabela_padrão__GM_CONTAS_PAGAR_ABERTOS[DATA_VCTO]&gt;='Resumo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89" s="108">
        <f t="array" ref="O289">SUM(IF((Tabela_padrão__GM_CONTAS_PAGAR_ABERTOS[COD_CONTA]='Resumo Realizar'!$B289)*(Tabela_padrão__GM_CONTAS_PAGAR_ABERTOS[DATA_VCTO]&gt;='Resumo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-500</v>
      </c>
      <c r="P289" s="108">
        <f t="array" ref="P289">SUM(IF((Tabela_padrão__GM_CONTAS_PAGAR_ABERTOS[COD_CONTA]='Resumo Realizar'!$B289)*(Tabela_padrão__GM_CONTAS_PAGAR_ABERTOS[DATA_VCTO]&gt;='Resumo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89" s="108">
        <f t="array" ref="Q289">SUM(IF((Tabela_padrão__GM_CONTAS_PAGAR_ABERTOS[COD_CONTA]='Resumo Realizar'!$B289)*(Tabela_padrão__GM_CONTAS_PAGAR_ABERTOS[DATA_VCTO]&gt;='Resumo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89" s="108">
        <f t="array" ref="R289">SUM(IF((Tabela_padrão__GM_CONTAS_PAGAR_ABERTOS[COD_CONTA]='Resumo Realizar'!$B289)*(Tabela_padrão__GM_CONTAS_PAGAR_ABERTOS[DATA_VCTO]&gt;='Resumo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89" s="108">
        <f t="array" ref="S289">SUM(IF((Tabela_padrão__GM_CONTAS_PAGAR_ABERTOS[COD_CONTA]='Resumo Realizar'!$B289)*(Tabela_padrão__GM_CONTAS_PAGAR_ABERTOS[DATA_VCTO]&gt;='Resumo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89" s="108"/>
      <c r="U289" s="108">
        <f t="array" ref="U289">SUM(IF((Tabela_padrão__GM_CONTAS_PAGAR_ABERTOS[COD_CONTA]='Resumo Realizar'!$B289)*(Tabela_padrão__GM_CONTAS_PAGAR_ABERTOS[DATA_VCTO]&gt;='Resumo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89" s="108">
        <f t="array" ref="V289">SUM(IF((Tabela_padrão__GM_CONTAS_PAGAR_ABERTOS[COD_CONTA]='Resumo Realizar'!$B289)*(Tabela_padrão__GM_CONTAS_PAGAR_ABERTOS[DATA_VCTO]&gt;='Resumo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89" s="108">
        <f t="array" ref="W289">SUM(IF((Tabela_padrão__GM_CONTAS_PAGAR_ABERTOS[COD_CONTA]='Resumo Realizar'!$B289)*(Tabela_padrão__GM_CONTAS_PAGAR_ABERTOS[DATA_VCTO]&gt;='Resumo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89" s="108">
        <f t="array" ref="X289">SUM(IF((Tabela_padrão__GM_CONTAS_PAGAR_ABERTOS[COD_CONTA]='Resumo Realizar'!$B289)*(Tabela_padrão__GM_CONTAS_PAGAR_ABERTOS[DATA_VCTO]&gt;='Resumo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89" s="108">
        <f t="array" ref="Y289">SUM(IF((Tabela_padrão__GM_CONTAS_PAGAR_ABERTOS[COD_CONTA]='Resumo Realizar'!$B289)*(Tabela_padrão__GM_CONTAS_PAGAR_ABERTOS[DATA_VCTO]&gt;='Resumo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89" s="108">
        <f t="array" ref="Z289">SUM(IF((Tabela_padrão__GM_CONTAS_PAGAR_ABERTOS[COD_CONTA]='Resumo Realizar'!$B289)*(Tabela_padrão__GM_CONTAS_PAGAR_ABERTOS[DATA_VCTO]&gt;='Resumo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89" s="108"/>
      <c r="AB289" s="108">
        <f t="array" ref="AB289">SUM(IF((Tabela_padrão__GM_CONTAS_PAGAR_ABERTOS[COD_CONTA]='Resumo Realizar'!$B289)*(Tabela_padrão__GM_CONTAS_PAGAR_ABERTOS[DATA_VCTO]&gt;='Resumo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89" s="108">
        <f t="array" ref="AC289">SUM(IF((Tabela_padrão__GM_CONTAS_PAGAR_ABERTOS[COD_CONTA]='Resumo Realizar'!$B289)*(Tabela_padrão__GM_CONTAS_PAGAR_ABERTOS[DATA_VCTO]&gt;='Resumo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89" s="108">
        <f t="array" ref="AD289">SUM(IF((Tabela_padrão__GM_CONTAS_PAGAR_ABERTOS[COD_CONTA]='Resumo Realizar'!$B289)*(Tabela_padrão__GM_CONTAS_PAGAR_ABERTOS[DATA_VCTO]&gt;='Resumo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89" s="108">
        <f t="array" ref="AE289">SUM(IF((Tabela_padrão__GM_CONTAS_PAGAR_ABERTOS[COD_CONTA]='Resumo Realizar'!$B289)*(Tabela_padrão__GM_CONTAS_PAGAR_ABERTOS[DATA_VCTO]&gt;='Resumo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-6.6375999999999999</v>
      </c>
      <c r="AF289" s="108">
        <f t="array" ref="AF289">SUM(IF((Tabela_padrão__GM_CONTAS_PAGAR_ABERTOS[COD_CONTA]='Resumo Realizar'!$B289)*(Tabela_padrão__GM_CONTAS_PAGAR_ABERTOS[DATA_VCTO]&gt;='Resumo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89" s="108">
        <f t="array" ref="AG289">SUM(IF((Tabela_padrão__GM_CONTAS_PAGAR_ABERTOS[COD_CONTA]='Resumo Realizar'!$B289)*(Tabela_padrão__GM_CONTAS_PAGAR_ABERTOS[DATA_VCTO]&gt;='Resumo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0" spans="2:33" hidden="1" outlineLevel="1" thickBot="1">
      <c r="B290" s="113">
        <v>15101002</v>
      </c>
      <c r="C290" s="113" t="s">
        <v>316</v>
      </c>
      <c r="D290" s="107">
        <f t="shared" si="306"/>
        <v>0</v>
      </c>
      <c r="E290" s="107">
        <f t="shared" si="306"/>
        <v>0</v>
      </c>
      <c r="F290" s="108"/>
      <c r="G290" s="108">
        <f t="array" ref="G290">SUM(IF((Tabela_padrão__GM_CONTAS_PAGAR_ABERTOS[COD_CONTA]='Resumo Realizar'!$B290)*(Tabela_padrão__GM_CONTAS_PAGAR_ABERTOS[DATA_VCTO]&gt;='Resumo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0" s="108">
        <f t="array" ref="H290">SUM(IF((Tabela_padrão__GM_CONTAS_PAGAR_ABERTOS[COD_CONTA]='Resumo Realizar'!$B290)*(Tabela_padrão__GM_CONTAS_PAGAR_ABERTOS[DATA_VCTO]&gt;='Resumo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0" s="108">
        <f t="array" ref="I290">SUM(IF((Tabela_padrão__GM_CONTAS_PAGAR_ABERTOS[COD_CONTA]='Resumo Realizar'!$B290)*(Tabela_padrão__GM_CONTAS_PAGAR_ABERTOS[DATA_VCTO]&gt;='Resumo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0" s="108">
        <f t="array" ref="J290">SUM(IF((Tabela_padrão__GM_CONTAS_PAGAR_ABERTOS[COD_CONTA]='Resumo Realizar'!$B290)*(Tabela_padrão__GM_CONTAS_PAGAR_ABERTOS[DATA_VCTO]&gt;='Resumo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0" s="108">
        <f t="array" ref="K290">SUM(IF((Tabela_padrão__GM_CONTAS_PAGAR_ABERTOS[COD_CONTA]='Resumo Realizar'!$B290)*(Tabela_padrão__GM_CONTAS_PAGAR_ABERTOS[DATA_VCTO]&gt;='Resumo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0" s="108">
        <f t="array" ref="L290">SUM(IF((Tabela_padrão__GM_CONTAS_PAGAR_ABERTOS[COD_CONTA]='Resumo Realizar'!$B290)*(Tabela_padrão__GM_CONTAS_PAGAR_ABERTOS[DATA_VCTO]&gt;='Resumo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0" s="108"/>
      <c r="N290" s="108">
        <f t="array" ref="N290">SUM(IF((Tabela_padrão__GM_CONTAS_PAGAR_ABERTOS[COD_CONTA]='Resumo Realizar'!$B290)*(Tabela_padrão__GM_CONTAS_PAGAR_ABERTOS[DATA_VCTO]&gt;='Resumo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0" s="108">
        <f t="array" ref="O290">SUM(IF((Tabela_padrão__GM_CONTAS_PAGAR_ABERTOS[COD_CONTA]='Resumo Realizar'!$B290)*(Tabela_padrão__GM_CONTAS_PAGAR_ABERTOS[DATA_VCTO]&gt;='Resumo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0" s="108">
        <f t="array" ref="P290">SUM(IF((Tabela_padrão__GM_CONTAS_PAGAR_ABERTOS[COD_CONTA]='Resumo Realizar'!$B290)*(Tabela_padrão__GM_CONTAS_PAGAR_ABERTOS[DATA_VCTO]&gt;='Resumo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0" s="108">
        <f t="array" ref="Q290">SUM(IF((Tabela_padrão__GM_CONTAS_PAGAR_ABERTOS[COD_CONTA]='Resumo Realizar'!$B290)*(Tabela_padrão__GM_CONTAS_PAGAR_ABERTOS[DATA_VCTO]&gt;='Resumo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0" s="108">
        <f t="array" ref="R290">SUM(IF((Tabela_padrão__GM_CONTAS_PAGAR_ABERTOS[COD_CONTA]='Resumo Realizar'!$B290)*(Tabela_padrão__GM_CONTAS_PAGAR_ABERTOS[DATA_VCTO]&gt;='Resumo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0" s="108">
        <f t="array" ref="S290">SUM(IF((Tabela_padrão__GM_CONTAS_PAGAR_ABERTOS[COD_CONTA]='Resumo Realizar'!$B290)*(Tabela_padrão__GM_CONTAS_PAGAR_ABERTOS[DATA_VCTO]&gt;='Resumo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0" s="108"/>
      <c r="U290" s="108">
        <f t="array" ref="U290">SUM(IF((Tabela_padrão__GM_CONTAS_PAGAR_ABERTOS[COD_CONTA]='Resumo Realizar'!$B290)*(Tabela_padrão__GM_CONTAS_PAGAR_ABERTOS[DATA_VCTO]&gt;='Resumo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0" s="108">
        <f t="array" ref="V290">SUM(IF((Tabela_padrão__GM_CONTAS_PAGAR_ABERTOS[COD_CONTA]='Resumo Realizar'!$B290)*(Tabela_padrão__GM_CONTAS_PAGAR_ABERTOS[DATA_VCTO]&gt;='Resumo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0" s="108">
        <f t="array" ref="W290">SUM(IF((Tabela_padrão__GM_CONTAS_PAGAR_ABERTOS[COD_CONTA]='Resumo Realizar'!$B290)*(Tabela_padrão__GM_CONTAS_PAGAR_ABERTOS[DATA_VCTO]&gt;='Resumo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0" s="108">
        <f t="array" ref="X290">SUM(IF((Tabela_padrão__GM_CONTAS_PAGAR_ABERTOS[COD_CONTA]='Resumo Realizar'!$B290)*(Tabela_padrão__GM_CONTAS_PAGAR_ABERTOS[DATA_VCTO]&gt;='Resumo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0" s="108">
        <f t="array" ref="Y290">SUM(IF((Tabela_padrão__GM_CONTAS_PAGAR_ABERTOS[COD_CONTA]='Resumo Realizar'!$B290)*(Tabela_padrão__GM_CONTAS_PAGAR_ABERTOS[DATA_VCTO]&gt;='Resumo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0" s="108">
        <f t="array" ref="Z290">SUM(IF((Tabela_padrão__GM_CONTAS_PAGAR_ABERTOS[COD_CONTA]='Resumo Realizar'!$B290)*(Tabela_padrão__GM_CONTAS_PAGAR_ABERTOS[DATA_VCTO]&gt;='Resumo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0" s="108"/>
      <c r="AB290" s="108">
        <f t="array" ref="AB290">SUM(IF((Tabela_padrão__GM_CONTAS_PAGAR_ABERTOS[COD_CONTA]='Resumo Realizar'!$B290)*(Tabela_padrão__GM_CONTAS_PAGAR_ABERTOS[DATA_VCTO]&gt;='Resumo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0" s="108">
        <f t="array" ref="AC290">SUM(IF((Tabela_padrão__GM_CONTAS_PAGAR_ABERTOS[COD_CONTA]='Resumo Realizar'!$B290)*(Tabela_padrão__GM_CONTAS_PAGAR_ABERTOS[DATA_VCTO]&gt;='Resumo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0" s="108">
        <f t="array" ref="AD290">SUM(IF((Tabela_padrão__GM_CONTAS_PAGAR_ABERTOS[COD_CONTA]='Resumo Realizar'!$B290)*(Tabela_padrão__GM_CONTAS_PAGAR_ABERTOS[DATA_VCTO]&gt;='Resumo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0" s="108">
        <f t="array" ref="AE290">SUM(IF((Tabela_padrão__GM_CONTAS_PAGAR_ABERTOS[COD_CONTA]='Resumo Realizar'!$B290)*(Tabela_padrão__GM_CONTAS_PAGAR_ABERTOS[DATA_VCTO]&gt;='Resumo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0" s="108">
        <f t="array" ref="AF290">SUM(IF((Tabela_padrão__GM_CONTAS_PAGAR_ABERTOS[COD_CONTA]='Resumo Realizar'!$B290)*(Tabela_padrão__GM_CONTAS_PAGAR_ABERTOS[DATA_VCTO]&gt;='Resumo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0" s="108">
        <f t="array" ref="AG290">SUM(IF((Tabela_padrão__GM_CONTAS_PAGAR_ABERTOS[COD_CONTA]='Resumo Realizar'!$B290)*(Tabela_padrão__GM_CONTAS_PAGAR_ABERTOS[DATA_VCTO]&gt;='Resumo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1" spans="2:33" hidden="1" outlineLevel="1" thickBot="1">
      <c r="B291" s="113">
        <v>15101003</v>
      </c>
      <c r="C291" s="113" t="s">
        <v>317</v>
      </c>
      <c r="D291" s="107">
        <f t="shared" si="306"/>
        <v>0</v>
      </c>
      <c r="E291" s="107">
        <f t="shared" si="306"/>
        <v>0</v>
      </c>
      <c r="F291" s="108"/>
      <c r="G291" s="108">
        <f t="array" ref="G291">SUM(IF((Tabela_padrão__GM_CONTAS_PAGAR_ABERTOS[COD_CONTA]='Resumo Realizar'!$B291)*(Tabela_padrão__GM_CONTAS_PAGAR_ABERTOS[DATA_VCTO]&gt;='Resumo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1" s="108">
        <f t="array" ref="H291">SUM(IF((Tabela_padrão__GM_CONTAS_PAGAR_ABERTOS[COD_CONTA]='Resumo Realizar'!$B291)*(Tabela_padrão__GM_CONTAS_PAGAR_ABERTOS[DATA_VCTO]&gt;='Resumo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1" s="108">
        <f t="array" ref="I291">SUM(IF((Tabela_padrão__GM_CONTAS_PAGAR_ABERTOS[COD_CONTA]='Resumo Realizar'!$B291)*(Tabela_padrão__GM_CONTAS_PAGAR_ABERTOS[DATA_VCTO]&gt;='Resumo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1" s="108">
        <f t="array" ref="J291">SUM(IF((Tabela_padrão__GM_CONTAS_PAGAR_ABERTOS[COD_CONTA]='Resumo Realizar'!$B291)*(Tabela_padrão__GM_CONTAS_PAGAR_ABERTOS[DATA_VCTO]&gt;='Resumo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1" s="108">
        <f t="array" ref="K291">SUM(IF((Tabela_padrão__GM_CONTAS_PAGAR_ABERTOS[COD_CONTA]='Resumo Realizar'!$B291)*(Tabela_padrão__GM_CONTAS_PAGAR_ABERTOS[DATA_VCTO]&gt;='Resumo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1" s="108">
        <f t="array" ref="L291">SUM(IF((Tabela_padrão__GM_CONTAS_PAGAR_ABERTOS[COD_CONTA]='Resumo Realizar'!$B291)*(Tabela_padrão__GM_CONTAS_PAGAR_ABERTOS[DATA_VCTO]&gt;='Resumo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1" s="108"/>
      <c r="N291" s="108">
        <f t="array" ref="N291">SUM(IF((Tabela_padrão__GM_CONTAS_PAGAR_ABERTOS[COD_CONTA]='Resumo Realizar'!$B291)*(Tabela_padrão__GM_CONTAS_PAGAR_ABERTOS[DATA_VCTO]&gt;='Resumo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1" s="108">
        <f t="array" ref="O291">SUM(IF((Tabela_padrão__GM_CONTAS_PAGAR_ABERTOS[COD_CONTA]='Resumo Realizar'!$B291)*(Tabela_padrão__GM_CONTAS_PAGAR_ABERTOS[DATA_VCTO]&gt;='Resumo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1" s="108">
        <f t="array" ref="P291">SUM(IF((Tabela_padrão__GM_CONTAS_PAGAR_ABERTOS[COD_CONTA]='Resumo Realizar'!$B291)*(Tabela_padrão__GM_CONTAS_PAGAR_ABERTOS[DATA_VCTO]&gt;='Resumo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1" s="108">
        <f t="array" ref="Q291">SUM(IF((Tabela_padrão__GM_CONTAS_PAGAR_ABERTOS[COD_CONTA]='Resumo Realizar'!$B291)*(Tabela_padrão__GM_CONTAS_PAGAR_ABERTOS[DATA_VCTO]&gt;='Resumo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1" s="108">
        <f t="array" ref="R291">SUM(IF((Tabela_padrão__GM_CONTAS_PAGAR_ABERTOS[COD_CONTA]='Resumo Realizar'!$B291)*(Tabela_padrão__GM_CONTAS_PAGAR_ABERTOS[DATA_VCTO]&gt;='Resumo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1" s="108">
        <f t="array" ref="S291">SUM(IF((Tabela_padrão__GM_CONTAS_PAGAR_ABERTOS[COD_CONTA]='Resumo Realizar'!$B291)*(Tabela_padrão__GM_CONTAS_PAGAR_ABERTOS[DATA_VCTO]&gt;='Resumo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1" s="108"/>
      <c r="U291" s="108">
        <f t="array" ref="U291">SUM(IF((Tabela_padrão__GM_CONTAS_PAGAR_ABERTOS[COD_CONTA]='Resumo Realizar'!$B291)*(Tabela_padrão__GM_CONTAS_PAGAR_ABERTOS[DATA_VCTO]&gt;='Resumo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1" s="108">
        <f t="array" ref="V291">SUM(IF((Tabela_padrão__GM_CONTAS_PAGAR_ABERTOS[COD_CONTA]='Resumo Realizar'!$B291)*(Tabela_padrão__GM_CONTAS_PAGAR_ABERTOS[DATA_VCTO]&gt;='Resumo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1" s="108">
        <f t="array" ref="W291">SUM(IF((Tabela_padrão__GM_CONTAS_PAGAR_ABERTOS[COD_CONTA]='Resumo Realizar'!$B291)*(Tabela_padrão__GM_CONTAS_PAGAR_ABERTOS[DATA_VCTO]&gt;='Resumo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1" s="108">
        <f t="array" ref="X291">SUM(IF((Tabela_padrão__GM_CONTAS_PAGAR_ABERTOS[COD_CONTA]='Resumo Realizar'!$B291)*(Tabela_padrão__GM_CONTAS_PAGAR_ABERTOS[DATA_VCTO]&gt;='Resumo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1" s="108">
        <f t="array" ref="Y291">SUM(IF((Tabela_padrão__GM_CONTAS_PAGAR_ABERTOS[COD_CONTA]='Resumo Realizar'!$B291)*(Tabela_padrão__GM_CONTAS_PAGAR_ABERTOS[DATA_VCTO]&gt;='Resumo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1" s="108">
        <f t="array" ref="Z291">SUM(IF((Tabela_padrão__GM_CONTAS_PAGAR_ABERTOS[COD_CONTA]='Resumo Realizar'!$B291)*(Tabela_padrão__GM_CONTAS_PAGAR_ABERTOS[DATA_VCTO]&gt;='Resumo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1" s="108"/>
      <c r="AB291" s="108">
        <f t="array" ref="AB291">SUM(IF((Tabela_padrão__GM_CONTAS_PAGAR_ABERTOS[COD_CONTA]='Resumo Realizar'!$B291)*(Tabela_padrão__GM_CONTAS_PAGAR_ABERTOS[DATA_VCTO]&gt;='Resumo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1" s="108">
        <f t="array" ref="AC291">SUM(IF((Tabela_padrão__GM_CONTAS_PAGAR_ABERTOS[COD_CONTA]='Resumo Realizar'!$B291)*(Tabela_padrão__GM_CONTAS_PAGAR_ABERTOS[DATA_VCTO]&gt;='Resumo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1" s="108">
        <f t="array" ref="AD291">SUM(IF((Tabela_padrão__GM_CONTAS_PAGAR_ABERTOS[COD_CONTA]='Resumo Realizar'!$B291)*(Tabela_padrão__GM_CONTAS_PAGAR_ABERTOS[DATA_VCTO]&gt;='Resumo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1" s="108">
        <f t="array" ref="AE291">SUM(IF((Tabela_padrão__GM_CONTAS_PAGAR_ABERTOS[COD_CONTA]='Resumo Realizar'!$B291)*(Tabela_padrão__GM_CONTAS_PAGAR_ABERTOS[DATA_VCTO]&gt;='Resumo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1" s="108">
        <f t="array" ref="AF291">SUM(IF((Tabela_padrão__GM_CONTAS_PAGAR_ABERTOS[COD_CONTA]='Resumo Realizar'!$B291)*(Tabela_padrão__GM_CONTAS_PAGAR_ABERTOS[DATA_VCTO]&gt;='Resumo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1" s="108">
        <f t="array" ref="AG291">SUM(IF((Tabela_padrão__GM_CONTAS_PAGAR_ABERTOS[COD_CONTA]='Resumo Realizar'!$B291)*(Tabela_padrão__GM_CONTAS_PAGAR_ABERTOS[DATA_VCTO]&gt;='Resumo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2" spans="2:33" hidden="1" outlineLevel="1" thickBot="1">
      <c r="B292" s="113">
        <v>15101004</v>
      </c>
      <c r="C292" s="113" t="s">
        <v>318</v>
      </c>
      <c r="D292" s="107">
        <f t="shared" si="306"/>
        <v>0</v>
      </c>
      <c r="E292" s="107">
        <f t="shared" si="306"/>
        <v>0</v>
      </c>
      <c r="F292" s="108"/>
      <c r="G292" s="108">
        <f t="array" ref="G292">SUM(IF((Tabela_padrão__GM_CONTAS_PAGAR_ABERTOS[COD_CONTA]='Resumo Realizar'!$B292)*(Tabela_padrão__GM_CONTAS_PAGAR_ABERTOS[DATA_VCTO]&gt;='Resumo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2" s="108">
        <f t="array" ref="H292">SUM(IF((Tabela_padrão__GM_CONTAS_PAGAR_ABERTOS[COD_CONTA]='Resumo Realizar'!$B292)*(Tabela_padrão__GM_CONTAS_PAGAR_ABERTOS[DATA_VCTO]&gt;='Resumo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2" s="108">
        <f t="array" ref="I292">SUM(IF((Tabela_padrão__GM_CONTAS_PAGAR_ABERTOS[COD_CONTA]='Resumo Realizar'!$B292)*(Tabela_padrão__GM_CONTAS_PAGAR_ABERTOS[DATA_VCTO]&gt;='Resumo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2" s="108">
        <f t="array" ref="J292">SUM(IF((Tabela_padrão__GM_CONTAS_PAGAR_ABERTOS[COD_CONTA]='Resumo Realizar'!$B292)*(Tabela_padrão__GM_CONTAS_PAGAR_ABERTOS[DATA_VCTO]&gt;='Resumo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2" s="108">
        <f t="array" ref="K292">SUM(IF((Tabela_padrão__GM_CONTAS_PAGAR_ABERTOS[COD_CONTA]='Resumo Realizar'!$B292)*(Tabela_padrão__GM_CONTAS_PAGAR_ABERTOS[DATA_VCTO]&gt;='Resumo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2" s="108">
        <f t="array" ref="L292">SUM(IF((Tabela_padrão__GM_CONTAS_PAGAR_ABERTOS[COD_CONTA]='Resumo Realizar'!$B292)*(Tabela_padrão__GM_CONTAS_PAGAR_ABERTOS[DATA_VCTO]&gt;='Resumo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2" s="108"/>
      <c r="N292" s="108">
        <f t="array" ref="N292">SUM(IF((Tabela_padrão__GM_CONTAS_PAGAR_ABERTOS[COD_CONTA]='Resumo Realizar'!$B292)*(Tabela_padrão__GM_CONTAS_PAGAR_ABERTOS[DATA_VCTO]&gt;='Resumo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2" s="108">
        <f t="array" ref="O292">SUM(IF((Tabela_padrão__GM_CONTAS_PAGAR_ABERTOS[COD_CONTA]='Resumo Realizar'!$B292)*(Tabela_padrão__GM_CONTAS_PAGAR_ABERTOS[DATA_VCTO]&gt;='Resumo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2" s="108">
        <f t="array" ref="P292">SUM(IF((Tabela_padrão__GM_CONTAS_PAGAR_ABERTOS[COD_CONTA]='Resumo Realizar'!$B292)*(Tabela_padrão__GM_CONTAS_PAGAR_ABERTOS[DATA_VCTO]&gt;='Resumo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2" s="108">
        <f t="array" ref="Q292">SUM(IF((Tabela_padrão__GM_CONTAS_PAGAR_ABERTOS[COD_CONTA]='Resumo Realizar'!$B292)*(Tabela_padrão__GM_CONTAS_PAGAR_ABERTOS[DATA_VCTO]&gt;='Resumo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2" s="108">
        <f t="array" ref="R292">SUM(IF((Tabela_padrão__GM_CONTAS_PAGAR_ABERTOS[COD_CONTA]='Resumo Realizar'!$B292)*(Tabela_padrão__GM_CONTAS_PAGAR_ABERTOS[DATA_VCTO]&gt;='Resumo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2" s="108">
        <f t="array" ref="S292">SUM(IF((Tabela_padrão__GM_CONTAS_PAGAR_ABERTOS[COD_CONTA]='Resumo Realizar'!$B292)*(Tabela_padrão__GM_CONTAS_PAGAR_ABERTOS[DATA_VCTO]&gt;='Resumo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2" s="108"/>
      <c r="U292" s="108">
        <f t="array" ref="U292">SUM(IF((Tabela_padrão__GM_CONTAS_PAGAR_ABERTOS[COD_CONTA]='Resumo Realizar'!$B292)*(Tabela_padrão__GM_CONTAS_PAGAR_ABERTOS[DATA_VCTO]&gt;='Resumo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2" s="108">
        <f t="array" ref="V292">SUM(IF((Tabela_padrão__GM_CONTAS_PAGAR_ABERTOS[COD_CONTA]='Resumo Realizar'!$B292)*(Tabela_padrão__GM_CONTAS_PAGAR_ABERTOS[DATA_VCTO]&gt;='Resumo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2" s="108">
        <f t="array" ref="W292">SUM(IF((Tabela_padrão__GM_CONTAS_PAGAR_ABERTOS[COD_CONTA]='Resumo Realizar'!$B292)*(Tabela_padrão__GM_CONTAS_PAGAR_ABERTOS[DATA_VCTO]&gt;='Resumo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2" s="108">
        <f t="array" ref="X292">SUM(IF((Tabela_padrão__GM_CONTAS_PAGAR_ABERTOS[COD_CONTA]='Resumo Realizar'!$B292)*(Tabela_padrão__GM_CONTAS_PAGAR_ABERTOS[DATA_VCTO]&gt;='Resumo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2" s="108">
        <f t="array" ref="Y292">SUM(IF((Tabela_padrão__GM_CONTAS_PAGAR_ABERTOS[COD_CONTA]='Resumo Realizar'!$B292)*(Tabela_padrão__GM_CONTAS_PAGAR_ABERTOS[DATA_VCTO]&gt;='Resumo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2" s="108">
        <f t="array" ref="Z292">SUM(IF((Tabela_padrão__GM_CONTAS_PAGAR_ABERTOS[COD_CONTA]='Resumo Realizar'!$B292)*(Tabela_padrão__GM_CONTAS_PAGAR_ABERTOS[DATA_VCTO]&gt;='Resumo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2" s="108"/>
      <c r="AB292" s="108">
        <f t="array" ref="AB292">SUM(IF((Tabela_padrão__GM_CONTAS_PAGAR_ABERTOS[COD_CONTA]='Resumo Realizar'!$B292)*(Tabela_padrão__GM_CONTAS_PAGAR_ABERTOS[DATA_VCTO]&gt;='Resumo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2" s="108">
        <f t="array" ref="AC292">SUM(IF((Tabela_padrão__GM_CONTAS_PAGAR_ABERTOS[COD_CONTA]='Resumo Realizar'!$B292)*(Tabela_padrão__GM_CONTAS_PAGAR_ABERTOS[DATA_VCTO]&gt;='Resumo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2" s="108">
        <f t="array" ref="AD292">SUM(IF((Tabela_padrão__GM_CONTAS_PAGAR_ABERTOS[COD_CONTA]='Resumo Realizar'!$B292)*(Tabela_padrão__GM_CONTAS_PAGAR_ABERTOS[DATA_VCTO]&gt;='Resumo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2" s="108">
        <f t="array" ref="AE292">SUM(IF((Tabela_padrão__GM_CONTAS_PAGAR_ABERTOS[COD_CONTA]='Resumo Realizar'!$B292)*(Tabela_padrão__GM_CONTAS_PAGAR_ABERTOS[DATA_VCTO]&gt;='Resumo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2" s="108">
        <f t="array" ref="AF292">SUM(IF((Tabela_padrão__GM_CONTAS_PAGAR_ABERTOS[COD_CONTA]='Resumo Realizar'!$B292)*(Tabela_padrão__GM_CONTAS_PAGAR_ABERTOS[DATA_VCTO]&gt;='Resumo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2" s="108">
        <f t="array" ref="AG292">SUM(IF((Tabela_padrão__GM_CONTAS_PAGAR_ABERTOS[COD_CONTA]='Resumo Realizar'!$B292)*(Tabela_padrão__GM_CONTAS_PAGAR_ABERTOS[DATA_VCTO]&gt;='Resumo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3" spans="2:33" s="63" customFormat="1" collapsed="1" thickBot="1">
      <c r="B293" s="103">
        <v>15103</v>
      </c>
      <c r="C293" s="103" t="s">
        <v>62</v>
      </c>
      <c r="D293" s="104">
        <f t="shared" ref="D293:E293" si="307">SUM(D294:D306)</f>
        <v>0</v>
      </c>
      <c r="E293" s="104">
        <f t="shared" si="307"/>
        <v>0</v>
      </c>
      <c r="F293" s="105"/>
      <c r="G293" s="104">
        <f>SUM(G294:G306)</f>
        <v>0</v>
      </c>
      <c r="H293" s="104">
        <f t="shared" ref="H293" si="308">SUM(H294:H306)</f>
        <v>0</v>
      </c>
      <c r="I293" s="104">
        <f t="shared" ref="I293" si="309">SUM(I294:I306)</f>
        <v>0</v>
      </c>
      <c r="J293" s="104">
        <f t="shared" ref="J293:K293" si="310">SUM(J294:J306)</f>
        <v>0</v>
      </c>
      <c r="K293" s="104">
        <f t="shared" si="310"/>
        <v>0</v>
      </c>
      <c r="L293" s="104">
        <f t="shared" ref="L293" si="311">SUM(L294:L306)</f>
        <v>0</v>
      </c>
      <c r="M293" s="105"/>
      <c r="N293" s="104">
        <f t="shared" ref="N293:O293" si="312">SUM(N294:N306)</f>
        <v>0</v>
      </c>
      <c r="O293" s="104">
        <f t="shared" si="312"/>
        <v>0</v>
      </c>
      <c r="P293" s="104">
        <f t="shared" ref="P293" si="313">SUM(P294:P306)</f>
        <v>0</v>
      </c>
      <c r="Q293" s="104">
        <f t="shared" ref="Q293" si="314">SUM(Q294:Q306)</f>
        <v>0</v>
      </c>
      <c r="R293" s="104">
        <f t="shared" ref="R293:S293" si="315">SUM(R294:R306)</f>
        <v>0</v>
      </c>
      <c r="S293" s="104">
        <f t="shared" si="315"/>
        <v>0</v>
      </c>
      <c r="T293" s="105"/>
      <c r="U293" s="104">
        <f t="shared" ref="U293" si="316">SUM(U294:U306)</f>
        <v>0</v>
      </c>
      <c r="V293" s="104">
        <f t="shared" ref="V293:W293" si="317">SUM(V294:V306)</f>
        <v>0</v>
      </c>
      <c r="W293" s="104">
        <f t="shared" si="317"/>
        <v>0</v>
      </c>
      <c r="X293" s="104">
        <f t="shared" ref="X293" si="318">SUM(X294:X306)</f>
        <v>0</v>
      </c>
      <c r="Y293" s="104">
        <f t="shared" ref="Y293" si="319">SUM(Y294:Y306)</f>
        <v>0</v>
      </c>
      <c r="Z293" s="104">
        <f t="shared" ref="Z293" si="320">SUM(Z294:Z306)</f>
        <v>0</v>
      </c>
      <c r="AA293" s="105"/>
      <c r="AB293" s="104">
        <f t="shared" ref="AB293" si="321">SUM(AB294:AB306)</f>
        <v>0</v>
      </c>
      <c r="AC293" s="104">
        <f t="shared" ref="AC293" si="322">SUM(AC294:AC306)</f>
        <v>0</v>
      </c>
      <c r="AD293" s="104">
        <f t="shared" ref="AD293:AE293" si="323">SUM(AD294:AD306)</f>
        <v>0</v>
      </c>
      <c r="AE293" s="104">
        <f t="shared" si="323"/>
        <v>0</v>
      </c>
      <c r="AF293" s="104">
        <f t="shared" ref="AF293" si="324">SUM(AF294:AF306)</f>
        <v>0</v>
      </c>
      <c r="AG293" s="104">
        <f t="shared" ref="AG293" si="325">SUM(AG294:AG306)</f>
        <v>0</v>
      </c>
    </row>
    <row r="294" spans="2:33" hidden="1" outlineLevel="1" thickBot="1">
      <c r="B294" s="73">
        <v>15103001</v>
      </c>
      <c r="C294" s="73" t="s">
        <v>319</v>
      </c>
      <c r="D294" s="68">
        <f t="shared" ref="D294:D306" si="326">G294+I294+K294+N294+P294+R294+U294+W294+Y294+AB294+AD294+AF294</f>
        <v>0</v>
      </c>
      <c r="E294" s="68">
        <f t="shared" ref="E294:E306" si="327">H294+J294+L294+O294+Q294+S294+V294+X294+Z294+AC294+AE294+AG294</f>
        <v>0</v>
      </c>
      <c r="F294" s="69"/>
      <c r="G294" s="69">
        <f t="array" ref="G294">SUM(IF((Tabela_padrão__GM_CONTAS_PAGAR_ABERTOS[COD_CONTA]='Resumo Realizar'!$B294)*(Tabela_padrão__GM_CONTAS_PAGAR_ABERTOS[DATA_VCTO]&gt;='Resumo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4" s="69">
        <f t="array" ref="H294">SUM(IF((Tabela_padrão__GM_CONTAS_PAGAR_ABERTOS[COD_CONTA]='Resumo Realizar'!$B294)*(Tabela_padrão__GM_CONTAS_PAGAR_ABERTOS[DATA_VCTO]&gt;='Resumo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4" s="69">
        <f t="array" ref="I294">SUM(IF((Tabela_padrão__GM_CONTAS_PAGAR_ABERTOS[COD_CONTA]='Resumo Realizar'!$B294)*(Tabela_padrão__GM_CONTAS_PAGAR_ABERTOS[DATA_VCTO]&gt;='Resumo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4" s="69">
        <f t="array" ref="J294">SUM(IF((Tabela_padrão__GM_CONTAS_PAGAR_ABERTOS[COD_CONTA]='Resumo Realizar'!$B294)*(Tabela_padrão__GM_CONTAS_PAGAR_ABERTOS[DATA_VCTO]&gt;='Resumo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4" s="69">
        <f t="array" ref="K294">SUM(IF((Tabela_padrão__GM_CONTAS_PAGAR_ABERTOS[COD_CONTA]='Resumo Realizar'!$B294)*(Tabela_padrão__GM_CONTAS_PAGAR_ABERTOS[DATA_VCTO]&gt;='Resumo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4" s="69">
        <f t="array" ref="L294">SUM(IF((Tabela_padrão__GM_CONTAS_PAGAR_ABERTOS[COD_CONTA]='Resumo Realizar'!$B294)*(Tabela_padrão__GM_CONTAS_PAGAR_ABERTOS[DATA_VCTO]&gt;='Resumo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4" s="69"/>
      <c r="N294" s="69">
        <f t="array" ref="N294">SUM(IF((Tabela_padrão__GM_CONTAS_PAGAR_ABERTOS[COD_CONTA]='Resumo Realizar'!$B294)*(Tabela_padrão__GM_CONTAS_PAGAR_ABERTOS[DATA_VCTO]&gt;='Resumo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4" s="69">
        <f t="array" ref="O294">SUM(IF((Tabela_padrão__GM_CONTAS_PAGAR_ABERTOS[COD_CONTA]='Resumo Realizar'!$B294)*(Tabela_padrão__GM_CONTAS_PAGAR_ABERTOS[DATA_VCTO]&gt;='Resumo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4" s="69">
        <f t="array" ref="P294">SUM(IF((Tabela_padrão__GM_CONTAS_PAGAR_ABERTOS[COD_CONTA]='Resumo Realizar'!$B294)*(Tabela_padrão__GM_CONTAS_PAGAR_ABERTOS[DATA_VCTO]&gt;='Resumo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4" s="69">
        <f t="array" ref="Q294">SUM(IF((Tabela_padrão__GM_CONTAS_PAGAR_ABERTOS[COD_CONTA]='Resumo Realizar'!$B294)*(Tabela_padrão__GM_CONTAS_PAGAR_ABERTOS[DATA_VCTO]&gt;='Resumo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4" s="69">
        <f t="array" ref="R294">SUM(IF((Tabela_padrão__GM_CONTAS_PAGAR_ABERTOS[COD_CONTA]='Resumo Realizar'!$B294)*(Tabela_padrão__GM_CONTAS_PAGAR_ABERTOS[DATA_VCTO]&gt;='Resumo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4" s="69">
        <f t="array" ref="S294">SUM(IF((Tabela_padrão__GM_CONTAS_PAGAR_ABERTOS[COD_CONTA]='Resumo Realizar'!$B294)*(Tabela_padrão__GM_CONTAS_PAGAR_ABERTOS[DATA_VCTO]&gt;='Resumo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4" s="69"/>
      <c r="U294" s="69">
        <f t="array" ref="U294">SUM(IF((Tabela_padrão__GM_CONTAS_PAGAR_ABERTOS[COD_CONTA]='Resumo Realizar'!$B294)*(Tabela_padrão__GM_CONTAS_PAGAR_ABERTOS[DATA_VCTO]&gt;='Resumo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4" s="69">
        <f t="array" ref="V294">SUM(IF((Tabela_padrão__GM_CONTAS_PAGAR_ABERTOS[COD_CONTA]='Resumo Realizar'!$B294)*(Tabela_padrão__GM_CONTAS_PAGAR_ABERTOS[DATA_VCTO]&gt;='Resumo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4" s="69">
        <f t="array" ref="W294">SUM(IF((Tabela_padrão__GM_CONTAS_PAGAR_ABERTOS[COD_CONTA]='Resumo Realizar'!$B294)*(Tabela_padrão__GM_CONTAS_PAGAR_ABERTOS[DATA_VCTO]&gt;='Resumo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4" s="69">
        <f t="array" ref="X294">SUM(IF((Tabela_padrão__GM_CONTAS_PAGAR_ABERTOS[COD_CONTA]='Resumo Realizar'!$B294)*(Tabela_padrão__GM_CONTAS_PAGAR_ABERTOS[DATA_VCTO]&gt;='Resumo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4" s="69">
        <f t="array" ref="Y294">SUM(IF((Tabela_padrão__GM_CONTAS_PAGAR_ABERTOS[COD_CONTA]='Resumo Realizar'!$B294)*(Tabela_padrão__GM_CONTAS_PAGAR_ABERTOS[DATA_VCTO]&gt;='Resumo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4" s="69">
        <f t="array" ref="Z294">SUM(IF((Tabela_padrão__GM_CONTAS_PAGAR_ABERTOS[COD_CONTA]='Resumo Realizar'!$B294)*(Tabela_padrão__GM_CONTAS_PAGAR_ABERTOS[DATA_VCTO]&gt;='Resumo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4" s="69"/>
      <c r="AB294" s="69">
        <f t="array" ref="AB294">SUM(IF((Tabela_padrão__GM_CONTAS_PAGAR_ABERTOS[COD_CONTA]='Resumo Realizar'!$B294)*(Tabela_padrão__GM_CONTAS_PAGAR_ABERTOS[DATA_VCTO]&gt;='Resumo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4" s="69">
        <f t="array" ref="AC294">SUM(IF((Tabela_padrão__GM_CONTAS_PAGAR_ABERTOS[COD_CONTA]='Resumo Realizar'!$B294)*(Tabela_padrão__GM_CONTAS_PAGAR_ABERTOS[DATA_VCTO]&gt;='Resumo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4" s="69">
        <f t="array" ref="AD294">SUM(IF((Tabela_padrão__GM_CONTAS_PAGAR_ABERTOS[COD_CONTA]='Resumo Realizar'!$B294)*(Tabela_padrão__GM_CONTAS_PAGAR_ABERTOS[DATA_VCTO]&gt;='Resumo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4" s="69">
        <f t="array" ref="AE294">SUM(IF((Tabela_padrão__GM_CONTAS_PAGAR_ABERTOS[COD_CONTA]='Resumo Realizar'!$B294)*(Tabela_padrão__GM_CONTAS_PAGAR_ABERTOS[DATA_VCTO]&gt;='Resumo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4" s="69">
        <f t="array" ref="AF294">SUM(IF((Tabela_padrão__GM_CONTAS_PAGAR_ABERTOS[COD_CONTA]='Resumo Realizar'!$B294)*(Tabela_padrão__GM_CONTAS_PAGAR_ABERTOS[DATA_VCTO]&gt;='Resumo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4" s="69">
        <f t="array" ref="AG294">SUM(IF((Tabela_padrão__GM_CONTAS_PAGAR_ABERTOS[COD_CONTA]='Resumo Realizar'!$B294)*(Tabela_padrão__GM_CONTAS_PAGAR_ABERTOS[DATA_VCTO]&gt;='Resumo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5" spans="2:33" hidden="1" outlineLevel="1" thickBot="1">
      <c r="B295" s="73">
        <v>15103002</v>
      </c>
      <c r="C295" s="73" t="s">
        <v>320</v>
      </c>
      <c r="D295" s="68">
        <f t="shared" si="326"/>
        <v>0</v>
      </c>
      <c r="E295" s="68">
        <f t="shared" si="327"/>
        <v>0</v>
      </c>
      <c r="F295" s="69"/>
      <c r="G295" s="69">
        <f t="array" ref="G295">SUM(IF((Tabela_padrão__GM_CONTAS_PAGAR_ABERTOS[COD_CONTA]='Resumo Realizar'!$B295)*(Tabela_padrão__GM_CONTAS_PAGAR_ABERTOS[DATA_VCTO]&gt;='Resumo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5" s="69">
        <f t="array" ref="H295">SUM(IF((Tabela_padrão__GM_CONTAS_PAGAR_ABERTOS[COD_CONTA]='Resumo Realizar'!$B295)*(Tabela_padrão__GM_CONTAS_PAGAR_ABERTOS[DATA_VCTO]&gt;='Resumo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5" s="69">
        <f t="array" ref="I295">SUM(IF((Tabela_padrão__GM_CONTAS_PAGAR_ABERTOS[COD_CONTA]='Resumo Realizar'!$B295)*(Tabela_padrão__GM_CONTAS_PAGAR_ABERTOS[DATA_VCTO]&gt;='Resumo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5" s="69">
        <f t="array" ref="J295">SUM(IF((Tabela_padrão__GM_CONTAS_PAGAR_ABERTOS[COD_CONTA]='Resumo Realizar'!$B295)*(Tabela_padrão__GM_CONTAS_PAGAR_ABERTOS[DATA_VCTO]&gt;='Resumo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5" s="69">
        <f t="array" ref="K295">SUM(IF((Tabela_padrão__GM_CONTAS_PAGAR_ABERTOS[COD_CONTA]='Resumo Realizar'!$B295)*(Tabela_padrão__GM_CONTAS_PAGAR_ABERTOS[DATA_VCTO]&gt;='Resumo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5" s="69">
        <f t="array" ref="L295">SUM(IF((Tabela_padrão__GM_CONTAS_PAGAR_ABERTOS[COD_CONTA]='Resumo Realizar'!$B295)*(Tabela_padrão__GM_CONTAS_PAGAR_ABERTOS[DATA_VCTO]&gt;='Resumo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5" s="69"/>
      <c r="N295" s="69">
        <f t="array" ref="N295">SUM(IF((Tabela_padrão__GM_CONTAS_PAGAR_ABERTOS[COD_CONTA]='Resumo Realizar'!$B295)*(Tabela_padrão__GM_CONTAS_PAGAR_ABERTOS[DATA_VCTO]&gt;='Resumo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5" s="69">
        <f t="array" ref="O295">SUM(IF((Tabela_padrão__GM_CONTAS_PAGAR_ABERTOS[COD_CONTA]='Resumo Realizar'!$B295)*(Tabela_padrão__GM_CONTAS_PAGAR_ABERTOS[DATA_VCTO]&gt;='Resumo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5" s="69">
        <f t="array" ref="P295">SUM(IF((Tabela_padrão__GM_CONTAS_PAGAR_ABERTOS[COD_CONTA]='Resumo Realizar'!$B295)*(Tabela_padrão__GM_CONTAS_PAGAR_ABERTOS[DATA_VCTO]&gt;='Resumo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5" s="69">
        <f t="array" ref="Q295">SUM(IF((Tabela_padrão__GM_CONTAS_PAGAR_ABERTOS[COD_CONTA]='Resumo Realizar'!$B295)*(Tabela_padrão__GM_CONTAS_PAGAR_ABERTOS[DATA_VCTO]&gt;='Resumo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5" s="69">
        <f t="array" ref="R295">SUM(IF((Tabela_padrão__GM_CONTAS_PAGAR_ABERTOS[COD_CONTA]='Resumo Realizar'!$B295)*(Tabela_padrão__GM_CONTAS_PAGAR_ABERTOS[DATA_VCTO]&gt;='Resumo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5" s="69">
        <f t="array" ref="S295">SUM(IF((Tabela_padrão__GM_CONTAS_PAGAR_ABERTOS[COD_CONTA]='Resumo Realizar'!$B295)*(Tabela_padrão__GM_CONTAS_PAGAR_ABERTOS[DATA_VCTO]&gt;='Resumo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5" s="69"/>
      <c r="U295" s="69">
        <f t="array" ref="U295">SUM(IF((Tabela_padrão__GM_CONTAS_PAGAR_ABERTOS[COD_CONTA]='Resumo Realizar'!$B295)*(Tabela_padrão__GM_CONTAS_PAGAR_ABERTOS[DATA_VCTO]&gt;='Resumo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5" s="69">
        <f t="array" ref="V295">SUM(IF((Tabela_padrão__GM_CONTAS_PAGAR_ABERTOS[COD_CONTA]='Resumo Realizar'!$B295)*(Tabela_padrão__GM_CONTAS_PAGAR_ABERTOS[DATA_VCTO]&gt;='Resumo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5" s="69">
        <f t="array" ref="W295">SUM(IF((Tabela_padrão__GM_CONTAS_PAGAR_ABERTOS[COD_CONTA]='Resumo Realizar'!$B295)*(Tabela_padrão__GM_CONTAS_PAGAR_ABERTOS[DATA_VCTO]&gt;='Resumo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5" s="69">
        <f t="array" ref="X295">SUM(IF((Tabela_padrão__GM_CONTAS_PAGAR_ABERTOS[COD_CONTA]='Resumo Realizar'!$B295)*(Tabela_padrão__GM_CONTAS_PAGAR_ABERTOS[DATA_VCTO]&gt;='Resumo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5" s="69">
        <f t="array" ref="Y295">SUM(IF((Tabela_padrão__GM_CONTAS_PAGAR_ABERTOS[COD_CONTA]='Resumo Realizar'!$B295)*(Tabela_padrão__GM_CONTAS_PAGAR_ABERTOS[DATA_VCTO]&gt;='Resumo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5" s="69">
        <f t="array" ref="Z295">SUM(IF((Tabela_padrão__GM_CONTAS_PAGAR_ABERTOS[COD_CONTA]='Resumo Realizar'!$B295)*(Tabela_padrão__GM_CONTAS_PAGAR_ABERTOS[DATA_VCTO]&gt;='Resumo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5" s="69"/>
      <c r="AB295" s="69">
        <f t="array" ref="AB295">SUM(IF((Tabela_padrão__GM_CONTAS_PAGAR_ABERTOS[COD_CONTA]='Resumo Realizar'!$B295)*(Tabela_padrão__GM_CONTAS_PAGAR_ABERTOS[DATA_VCTO]&gt;='Resumo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5" s="69">
        <f t="array" ref="AC295">SUM(IF((Tabela_padrão__GM_CONTAS_PAGAR_ABERTOS[COD_CONTA]='Resumo Realizar'!$B295)*(Tabela_padrão__GM_CONTAS_PAGAR_ABERTOS[DATA_VCTO]&gt;='Resumo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5" s="69">
        <f t="array" ref="AD295">SUM(IF((Tabela_padrão__GM_CONTAS_PAGAR_ABERTOS[COD_CONTA]='Resumo Realizar'!$B295)*(Tabela_padrão__GM_CONTAS_PAGAR_ABERTOS[DATA_VCTO]&gt;='Resumo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5" s="69">
        <f t="array" ref="AE295">SUM(IF((Tabela_padrão__GM_CONTAS_PAGAR_ABERTOS[COD_CONTA]='Resumo Realizar'!$B295)*(Tabela_padrão__GM_CONTAS_PAGAR_ABERTOS[DATA_VCTO]&gt;='Resumo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5" s="69">
        <f t="array" ref="AF295">SUM(IF((Tabela_padrão__GM_CONTAS_PAGAR_ABERTOS[COD_CONTA]='Resumo Realizar'!$B295)*(Tabela_padrão__GM_CONTAS_PAGAR_ABERTOS[DATA_VCTO]&gt;='Resumo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5" s="69">
        <f t="array" ref="AG295">SUM(IF((Tabela_padrão__GM_CONTAS_PAGAR_ABERTOS[COD_CONTA]='Resumo Realizar'!$B295)*(Tabela_padrão__GM_CONTAS_PAGAR_ABERTOS[DATA_VCTO]&gt;='Resumo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6" spans="2:33" hidden="1" outlineLevel="1" thickBot="1">
      <c r="B296" s="73">
        <v>15103003</v>
      </c>
      <c r="C296" s="73" t="s">
        <v>321</v>
      </c>
      <c r="D296" s="68">
        <f t="shared" si="326"/>
        <v>0</v>
      </c>
      <c r="E296" s="68">
        <f t="shared" si="327"/>
        <v>0</v>
      </c>
      <c r="F296" s="69"/>
      <c r="G296" s="69">
        <f t="array" ref="G296">SUM(IF((Tabela_padrão__GM_CONTAS_PAGAR_ABERTOS[COD_CONTA]='Resumo Realizar'!$B296)*(Tabela_padrão__GM_CONTAS_PAGAR_ABERTOS[DATA_VCTO]&gt;='Resumo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6" s="69">
        <f t="array" ref="H296">SUM(IF((Tabela_padrão__GM_CONTAS_PAGAR_ABERTOS[COD_CONTA]='Resumo Realizar'!$B296)*(Tabela_padrão__GM_CONTAS_PAGAR_ABERTOS[DATA_VCTO]&gt;='Resumo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6" s="69">
        <f t="array" ref="I296">SUM(IF((Tabela_padrão__GM_CONTAS_PAGAR_ABERTOS[COD_CONTA]='Resumo Realizar'!$B296)*(Tabela_padrão__GM_CONTAS_PAGAR_ABERTOS[DATA_VCTO]&gt;='Resumo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6" s="69">
        <f t="array" ref="J296">SUM(IF((Tabela_padrão__GM_CONTAS_PAGAR_ABERTOS[COD_CONTA]='Resumo Realizar'!$B296)*(Tabela_padrão__GM_CONTAS_PAGAR_ABERTOS[DATA_VCTO]&gt;='Resumo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6" s="69">
        <f t="array" ref="K296">SUM(IF((Tabela_padrão__GM_CONTAS_PAGAR_ABERTOS[COD_CONTA]='Resumo Realizar'!$B296)*(Tabela_padrão__GM_CONTAS_PAGAR_ABERTOS[DATA_VCTO]&gt;='Resumo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6" s="69">
        <f t="array" ref="L296">SUM(IF((Tabela_padrão__GM_CONTAS_PAGAR_ABERTOS[COD_CONTA]='Resumo Realizar'!$B296)*(Tabela_padrão__GM_CONTAS_PAGAR_ABERTOS[DATA_VCTO]&gt;='Resumo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6" s="69"/>
      <c r="N296" s="69">
        <f t="array" ref="N296">SUM(IF((Tabela_padrão__GM_CONTAS_PAGAR_ABERTOS[COD_CONTA]='Resumo Realizar'!$B296)*(Tabela_padrão__GM_CONTAS_PAGAR_ABERTOS[DATA_VCTO]&gt;='Resumo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6" s="69">
        <f t="array" ref="O296">SUM(IF((Tabela_padrão__GM_CONTAS_PAGAR_ABERTOS[COD_CONTA]='Resumo Realizar'!$B296)*(Tabela_padrão__GM_CONTAS_PAGAR_ABERTOS[DATA_VCTO]&gt;='Resumo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6" s="69">
        <f t="array" ref="P296">SUM(IF((Tabela_padrão__GM_CONTAS_PAGAR_ABERTOS[COD_CONTA]='Resumo Realizar'!$B296)*(Tabela_padrão__GM_CONTAS_PAGAR_ABERTOS[DATA_VCTO]&gt;='Resumo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6" s="69">
        <f t="array" ref="Q296">SUM(IF((Tabela_padrão__GM_CONTAS_PAGAR_ABERTOS[COD_CONTA]='Resumo Realizar'!$B296)*(Tabela_padrão__GM_CONTAS_PAGAR_ABERTOS[DATA_VCTO]&gt;='Resumo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6" s="69">
        <f t="array" ref="R296">SUM(IF((Tabela_padrão__GM_CONTAS_PAGAR_ABERTOS[COD_CONTA]='Resumo Realizar'!$B296)*(Tabela_padrão__GM_CONTAS_PAGAR_ABERTOS[DATA_VCTO]&gt;='Resumo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6" s="69">
        <f t="array" ref="S296">SUM(IF((Tabela_padrão__GM_CONTAS_PAGAR_ABERTOS[COD_CONTA]='Resumo Realizar'!$B296)*(Tabela_padrão__GM_CONTAS_PAGAR_ABERTOS[DATA_VCTO]&gt;='Resumo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6" s="69"/>
      <c r="U296" s="69">
        <f t="array" ref="U296">SUM(IF((Tabela_padrão__GM_CONTAS_PAGAR_ABERTOS[COD_CONTA]='Resumo Realizar'!$B296)*(Tabela_padrão__GM_CONTAS_PAGAR_ABERTOS[DATA_VCTO]&gt;='Resumo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6" s="69">
        <f t="array" ref="V296">SUM(IF((Tabela_padrão__GM_CONTAS_PAGAR_ABERTOS[COD_CONTA]='Resumo Realizar'!$B296)*(Tabela_padrão__GM_CONTAS_PAGAR_ABERTOS[DATA_VCTO]&gt;='Resumo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6" s="69">
        <f t="array" ref="W296">SUM(IF((Tabela_padrão__GM_CONTAS_PAGAR_ABERTOS[COD_CONTA]='Resumo Realizar'!$B296)*(Tabela_padrão__GM_CONTAS_PAGAR_ABERTOS[DATA_VCTO]&gt;='Resumo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6" s="69">
        <f t="array" ref="X296">SUM(IF((Tabela_padrão__GM_CONTAS_PAGAR_ABERTOS[COD_CONTA]='Resumo Realizar'!$B296)*(Tabela_padrão__GM_CONTAS_PAGAR_ABERTOS[DATA_VCTO]&gt;='Resumo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6" s="69">
        <f t="array" ref="Y296">SUM(IF((Tabela_padrão__GM_CONTAS_PAGAR_ABERTOS[COD_CONTA]='Resumo Realizar'!$B296)*(Tabela_padrão__GM_CONTAS_PAGAR_ABERTOS[DATA_VCTO]&gt;='Resumo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6" s="69">
        <f t="array" ref="Z296">SUM(IF((Tabela_padrão__GM_CONTAS_PAGAR_ABERTOS[COD_CONTA]='Resumo Realizar'!$B296)*(Tabela_padrão__GM_CONTAS_PAGAR_ABERTOS[DATA_VCTO]&gt;='Resumo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6" s="69"/>
      <c r="AB296" s="69">
        <f t="array" ref="AB296">SUM(IF((Tabela_padrão__GM_CONTAS_PAGAR_ABERTOS[COD_CONTA]='Resumo Realizar'!$B296)*(Tabela_padrão__GM_CONTAS_PAGAR_ABERTOS[DATA_VCTO]&gt;='Resumo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6" s="69">
        <f t="array" ref="AC296">SUM(IF((Tabela_padrão__GM_CONTAS_PAGAR_ABERTOS[COD_CONTA]='Resumo Realizar'!$B296)*(Tabela_padrão__GM_CONTAS_PAGAR_ABERTOS[DATA_VCTO]&gt;='Resumo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6" s="69">
        <f t="array" ref="AD296">SUM(IF((Tabela_padrão__GM_CONTAS_PAGAR_ABERTOS[COD_CONTA]='Resumo Realizar'!$B296)*(Tabela_padrão__GM_CONTAS_PAGAR_ABERTOS[DATA_VCTO]&gt;='Resumo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6" s="69">
        <f t="array" ref="AE296">SUM(IF((Tabela_padrão__GM_CONTAS_PAGAR_ABERTOS[COD_CONTA]='Resumo Realizar'!$B296)*(Tabela_padrão__GM_CONTAS_PAGAR_ABERTOS[DATA_VCTO]&gt;='Resumo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6" s="69">
        <f t="array" ref="AF296">SUM(IF((Tabela_padrão__GM_CONTAS_PAGAR_ABERTOS[COD_CONTA]='Resumo Realizar'!$B296)*(Tabela_padrão__GM_CONTAS_PAGAR_ABERTOS[DATA_VCTO]&gt;='Resumo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6" s="69">
        <f t="array" ref="AG296">SUM(IF((Tabela_padrão__GM_CONTAS_PAGAR_ABERTOS[COD_CONTA]='Resumo Realizar'!$B296)*(Tabela_padrão__GM_CONTAS_PAGAR_ABERTOS[DATA_VCTO]&gt;='Resumo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7" spans="2:33" hidden="1" outlineLevel="1" thickBot="1">
      <c r="B297" s="73">
        <v>15103004</v>
      </c>
      <c r="C297" s="73" t="s">
        <v>322</v>
      </c>
      <c r="D297" s="68">
        <f t="shared" si="326"/>
        <v>0</v>
      </c>
      <c r="E297" s="68">
        <f t="shared" si="327"/>
        <v>0</v>
      </c>
      <c r="F297" s="69"/>
      <c r="G297" s="69">
        <f t="array" ref="G297">SUM(IF((Tabela_padrão__GM_CONTAS_PAGAR_ABERTOS[COD_CONTA]='Resumo Realizar'!$B297)*(Tabela_padrão__GM_CONTAS_PAGAR_ABERTOS[DATA_VCTO]&gt;='Resumo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7" s="69">
        <f t="array" ref="H297">SUM(IF((Tabela_padrão__GM_CONTAS_PAGAR_ABERTOS[COD_CONTA]='Resumo Realizar'!$B297)*(Tabela_padrão__GM_CONTAS_PAGAR_ABERTOS[DATA_VCTO]&gt;='Resumo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7" s="69">
        <f t="array" ref="I297">SUM(IF((Tabela_padrão__GM_CONTAS_PAGAR_ABERTOS[COD_CONTA]='Resumo Realizar'!$B297)*(Tabela_padrão__GM_CONTAS_PAGAR_ABERTOS[DATA_VCTO]&gt;='Resumo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7" s="69">
        <f t="array" ref="J297">SUM(IF((Tabela_padrão__GM_CONTAS_PAGAR_ABERTOS[COD_CONTA]='Resumo Realizar'!$B297)*(Tabela_padrão__GM_CONTAS_PAGAR_ABERTOS[DATA_VCTO]&gt;='Resumo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7" s="69">
        <f t="array" ref="K297">SUM(IF((Tabela_padrão__GM_CONTAS_PAGAR_ABERTOS[COD_CONTA]='Resumo Realizar'!$B297)*(Tabela_padrão__GM_CONTAS_PAGAR_ABERTOS[DATA_VCTO]&gt;='Resumo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7" s="69">
        <f t="array" ref="L297">SUM(IF((Tabela_padrão__GM_CONTAS_PAGAR_ABERTOS[COD_CONTA]='Resumo Realizar'!$B297)*(Tabela_padrão__GM_CONTAS_PAGAR_ABERTOS[DATA_VCTO]&gt;='Resumo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7" s="69"/>
      <c r="N297" s="69">
        <f t="array" ref="N297">SUM(IF((Tabela_padrão__GM_CONTAS_PAGAR_ABERTOS[COD_CONTA]='Resumo Realizar'!$B297)*(Tabela_padrão__GM_CONTAS_PAGAR_ABERTOS[DATA_VCTO]&gt;='Resumo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7" s="69">
        <f t="array" ref="O297">SUM(IF((Tabela_padrão__GM_CONTAS_PAGAR_ABERTOS[COD_CONTA]='Resumo Realizar'!$B297)*(Tabela_padrão__GM_CONTAS_PAGAR_ABERTOS[DATA_VCTO]&gt;='Resumo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7" s="69">
        <f t="array" ref="P297">SUM(IF((Tabela_padrão__GM_CONTAS_PAGAR_ABERTOS[COD_CONTA]='Resumo Realizar'!$B297)*(Tabela_padrão__GM_CONTAS_PAGAR_ABERTOS[DATA_VCTO]&gt;='Resumo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7" s="69">
        <f t="array" ref="Q297">SUM(IF((Tabela_padrão__GM_CONTAS_PAGAR_ABERTOS[COD_CONTA]='Resumo Realizar'!$B297)*(Tabela_padrão__GM_CONTAS_PAGAR_ABERTOS[DATA_VCTO]&gt;='Resumo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7" s="69">
        <f t="array" ref="R297">SUM(IF((Tabela_padrão__GM_CONTAS_PAGAR_ABERTOS[COD_CONTA]='Resumo Realizar'!$B297)*(Tabela_padrão__GM_CONTAS_PAGAR_ABERTOS[DATA_VCTO]&gt;='Resumo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7" s="69">
        <f t="array" ref="S297">SUM(IF((Tabela_padrão__GM_CONTAS_PAGAR_ABERTOS[COD_CONTA]='Resumo Realizar'!$B297)*(Tabela_padrão__GM_CONTAS_PAGAR_ABERTOS[DATA_VCTO]&gt;='Resumo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7" s="69"/>
      <c r="U297" s="69">
        <f t="array" ref="U297">SUM(IF((Tabela_padrão__GM_CONTAS_PAGAR_ABERTOS[COD_CONTA]='Resumo Realizar'!$B297)*(Tabela_padrão__GM_CONTAS_PAGAR_ABERTOS[DATA_VCTO]&gt;='Resumo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7" s="69">
        <f t="array" ref="V297">SUM(IF((Tabela_padrão__GM_CONTAS_PAGAR_ABERTOS[COD_CONTA]='Resumo Realizar'!$B297)*(Tabela_padrão__GM_CONTAS_PAGAR_ABERTOS[DATA_VCTO]&gt;='Resumo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7" s="69">
        <f t="array" ref="W297">SUM(IF((Tabela_padrão__GM_CONTAS_PAGAR_ABERTOS[COD_CONTA]='Resumo Realizar'!$B297)*(Tabela_padrão__GM_CONTAS_PAGAR_ABERTOS[DATA_VCTO]&gt;='Resumo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7" s="69">
        <f t="array" ref="X297">SUM(IF((Tabela_padrão__GM_CONTAS_PAGAR_ABERTOS[COD_CONTA]='Resumo Realizar'!$B297)*(Tabela_padrão__GM_CONTAS_PAGAR_ABERTOS[DATA_VCTO]&gt;='Resumo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7" s="69">
        <f t="array" ref="Y297">SUM(IF((Tabela_padrão__GM_CONTAS_PAGAR_ABERTOS[COD_CONTA]='Resumo Realizar'!$B297)*(Tabela_padrão__GM_CONTAS_PAGAR_ABERTOS[DATA_VCTO]&gt;='Resumo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7" s="69">
        <f t="array" ref="Z297">SUM(IF((Tabela_padrão__GM_CONTAS_PAGAR_ABERTOS[COD_CONTA]='Resumo Realizar'!$B297)*(Tabela_padrão__GM_CONTAS_PAGAR_ABERTOS[DATA_VCTO]&gt;='Resumo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7" s="69"/>
      <c r="AB297" s="69">
        <f t="array" ref="AB297">SUM(IF((Tabela_padrão__GM_CONTAS_PAGAR_ABERTOS[COD_CONTA]='Resumo Realizar'!$B297)*(Tabela_padrão__GM_CONTAS_PAGAR_ABERTOS[DATA_VCTO]&gt;='Resumo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7" s="69">
        <f t="array" ref="AC297">SUM(IF((Tabela_padrão__GM_CONTAS_PAGAR_ABERTOS[COD_CONTA]='Resumo Realizar'!$B297)*(Tabela_padrão__GM_CONTAS_PAGAR_ABERTOS[DATA_VCTO]&gt;='Resumo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7" s="69">
        <f t="array" ref="AD297">SUM(IF((Tabela_padrão__GM_CONTAS_PAGAR_ABERTOS[COD_CONTA]='Resumo Realizar'!$B297)*(Tabela_padrão__GM_CONTAS_PAGAR_ABERTOS[DATA_VCTO]&gt;='Resumo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7" s="69">
        <f t="array" ref="AE297">SUM(IF((Tabela_padrão__GM_CONTAS_PAGAR_ABERTOS[COD_CONTA]='Resumo Realizar'!$B297)*(Tabela_padrão__GM_CONTAS_PAGAR_ABERTOS[DATA_VCTO]&gt;='Resumo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7" s="69">
        <f t="array" ref="AF297">SUM(IF((Tabela_padrão__GM_CONTAS_PAGAR_ABERTOS[COD_CONTA]='Resumo Realizar'!$B297)*(Tabela_padrão__GM_CONTAS_PAGAR_ABERTOS[DATA_VCTO]&gt;='Resumo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7" s="69">
        <f t="array" ref="AG297">SUM(IF((Tabela_padrão__GM_CONTAS_PAGAR_ABERTOS[COD_CONTA]='Resumo Realizar'!$B297)*(Tabela_padrão__GM_CONTAS_PAGAR_ABERTOS[DATA_VCTO]&gt;='Resumo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8" spans="2:33" hidden="1" outlineLevel="1" thickBot="1">
      <c r="B298" s="73">
        <v>15103005</v>
      </c>
      <c r="C298" s="73" t="s">
        <v>323</v>
      </c>
      <c r="D298" s="68">
        <f t="shared" si="326"/>
        <v>0</v>
      </c>
      <c r="E298" s="68">
        <f t="shared" si="327"/>
        <v>0</v>
      </c>
      <c r="F298" s="69"/>
      <c r="G298" s="69">
        <f t="array" ref="G298">SUM(IF((Tabela_padrão__GM_CONTAS_PAGAR_ABERTOS[COD_CONTA]='Resumo Realizar'!$B298)*(Tabela_padrão__GM_CONTAS_PAGAR_ABERTOS[DATA_VCTO]&gt;='Resumo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8" s="69">
        <f t="array" ref="H298">SUM(IF((Tabela_padrão__GM_CONTAS_PAGAR_ABERTOS[COD_CONTA]='Resumo Realizar'!$B298)*(Tabela_padrão__GM_CONTAS_PAGAR_ABERTOS[DATA_VCTO]&gt;='Resumo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8" s="69">
        <f t="array" ref="I298">SUM(IF((Tabela_padrão__GM_CONTAS_PAGAR_ABERTOS[COD_CONTA]='Resumo Realizar'!$B298)*(Tabela_padrão__GM_CONTAS_PAGAR_ABERTOS[DATA_VCTO]&gt;='Resumo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8" s="69">
        <f t="array" ref="J298">SUM(IF((Tabela_padrão__GM_CONTAS_PAGAR_ABERTOS[COD_CONTA]='Resumo Realizar'!$B298)*(Tabela_padrão__GM_CONTAS_PAGAR_ABERTOS[DATA_VCTO]&gt;='Resumo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8" s="69">
        <f t="array" ref="K298">SUM(IF((Tabela_padrão__GM_CONTAS_PAGAR_ABERTOS[COD_CONTA]='Resumo Realizar'!$B298)*(Tabela_padrão__GM_CONTAS_PAGAR_ABERTOS[DATA_VCTO]&gt;='Resumo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8" s="69">
        <f t="array" ref="L298">SUM(IF((Tabela_padrão__GM_CONTAS_PAGAR_ABERTOS[COD_CONTA]='Resumo Realizar'!$B298)*(Tabela_padrão__GM_CONTAS_PAGAR_ABERTOS[DATA_VCTO]&gt;='Resumo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8" s="69"/>
      <c r="N298" s="69">
        <f t="array" ref="N298">SUM(IF((Tabela_padrão__GM_CONTAS_PAGAR_ABERTOS[COD_CONTA]='Resumo Realizar'!$B298)*(Tabela_padrão__GM_CONTAS_PAGAR_ABERTOS[DATA_VCTO]&gt;='Resumo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8" s="69">
        <f t="array" ref="O298">SUM(IF((Tabela_padrão__GM_CONTAS_PAGAR_ABERTOS[COD_CONTA]='Resumo Realizar'!$B298)*(Tabela_padrão__GM_CONTAS_PAGAR_ABERTOS[DATA_VCTO]&gt;='Resumo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8" s="69">
        <f t="array" ref="P298">SUM(IF((Tabela_padrão__GM_CONTAS_PAGAR_ABERTOS[COD_CONTA]='Resumo Realizar'!$B298)*(Tabela_padrão__GM_CONTAS_PAGAR_ABERTOS[DATA_VCTO]&gt;='Resumo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8" s="69">
        <f t="array" ref="Q298">SUM(IF((Tabela_padrão__GM_CONTAS_PAGAR_ABERTOS[COD_CONTA]='Resumo Realizar'!$B298)*(Tabela_padrão__GM_CONTAS_PAGAR_ABERTOS[DATA_VCTO]&gt;='Resumo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8" s="69">
        <f t="array" ref="R298">SUM(IF((Tabela_padrão__GM_CONTAS_PAGAR_ABERTOS[COD_CONTA]='Resumo Realizar'!$B298)*(Tabela_padrão__GM_CONTAS_PAGAR_ABERTOS[DATA_VCTO]&gt;='Resumo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8" s="69">
        <f t="array" ref="S298">SUM(IF((Tabela_padrão__GM_CONTAS_PAGAR_ABERTOS[COD_CONTA]='Resumo Realizar'!$B298)*(Tabela_padrão__GM_CONTAS_PAGAR_ABERTOS[DATA_VCTO]&gt;='Resumo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8" s="69"/>
      <c r="U298" s="69">
        <f t="array" ref="U298">SUM(IF((Tabela_padrão__GM_CONTAS_PAGAR_ABERTOS[COD_CONTA]='Resumo Realizar'!$B298)*(Tabela_padrão__GM_CONTAS_PAGAR_ABERTOS[DATA_VCTO]&gt;='Resumo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8" s="69">
        <f t="array" ref="V298">SUM(IF((Tabela_padrão__GM_CONTAS_PAGAR_ABERTOS[COD_CONTA]='Resumo Realizar'!$B298)*(Tabela_padrão__GM_CONTAS_PAGAR_ABERTOS[DATA_VCTO]&gt;='Resumo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8" s="69">
        <f t="array" ref="W298">SUM(IF((Tabela_padrão__GM_CONTAS_PAGAR_ABERTOS[COD_CONTA]='Resumo Realizar'!$B298)*(Tabela_padrão__GM_CONTAS_PAGAR_ABERTOS[DATA_VCTO]&gt;='Resumo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8" s="69">
        <f t="array" ref="X298">SUM(IF((Tabela_padrão__GM_CONTAS_PAGAR_ABERTOS[COD_CONTA]='Resumo Realizar'!$B298)*(Tabela_padrão__GM_CONTAS_PAGAR_ABERTOS[DATA_VCTO]&gt;='Resumo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8" s="69">
        <f t="array" ref="Y298">SUM(IF((Tabela_padrão__GM_CONTAS_PAGAR_ABERTOS[COD_CONTA]='Resumo Realizar'!$B298)*(Tabela_padrão__GM_CONTAS_PAGAR_ABERTOS[DATA_VCTO]&gt;='Resumo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8" s="69">
        <f t="array" ref="Z298">SUM(IF((Tabela_padrão__GM_CONTAS_PAGAR_ABERTOS[COD_CONTA]='Resumo Realizar'!$B298)*(Tabela_padrão__GM_CONTAS_PAGAR_ABERTOS[DATA_VCTO]&gt;='Resumo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8" s="69"/>
      <c r="AB298" s="69">
        <f t="array" ref="AB298">SUM(IF((Tabela_padrão__GM_CONTAS_PAGAR_ABERTOS[COD_CONTA]='Resumo Realizar'!$B298)*(Tabela_padrão__GM_CONTAS_PAGAR_ABERTOS[DATA_VCTO]&gt;='Resumo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8" s="69">
        <f t="array" ref="AC298">SUM(IF((Tabela_padrão__GM_CONTAS_PAGAR_ABERTOS[COD_CONTA]='Resumo Realizar'!$B298)*(Tabela_padrão__GM_CONTAS_PAGAR_ABERTOS[DATA_VCTO]&gt;='Resumo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8" s="69">
        <f t="array" ref="AD298">SUM(IF((Tabela_padrão__GM_CONTAS_PAGAR_ABERTOS[COD_CONTA]='Resumo Realizar'!$B298)*(Tabela_padrão__GM_CONTAS_PAGAR_ABERTOS[DATA_VCTO]&gt;='Resumo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8" s="69">
        <f t="array" ref="AE298">SUM(IF((Tabela_padrão__GM_CONTAS_PAGAR_ABERTOS[COD_CONTA]='Resumo Realizar'!$B298)*(Tabela_padrão__GM_CONTAS_PAGAR_ABERTOS[DATA_VCTO]&gt;='Resumo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8" s="69">
        <f t="array" ref="AF298">SUM(IF((Tabela_padrão__GM_CONTAS_PAGAR_ABERTOS[COD_CONTA]='Resumo Realizar'!$B298)*(Tabela_padrão__GM_CONTAS_PAGAR_ABERTOS[DATA_VCTO]&gt;='Resumo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8" s="69">
        <f t="array" ref="AG298">SUM(IF((Tabela_padrão__GM_CONTAS_PAGAR_ABERTOS[COD_CONTA]='Resumo Realizar'!$B298)*(Tabela_padrão__GM_CONTAS_PAGAR_ABERTOS[DATA_VCTO]&gt;='Resumo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299" spans="2:33" hidden="1" outlineLevel="1" thickBot="1">
      <c r="B299" s="73">
        <v>15103006</v>
      </c>
      <c r="C299" s="73" t="s">
        <v>324</v>
      </c>
      <c r="D299" s="68">
        <f t="shared" si="326"/>
        <v>0</v>
      </c>
      <c r="E299" s="68">
        <f t="shared" si="327"/>
        <v>0</v>
      </c>
      <c r="F299" s="69"/>
      <c r="G299" s="69">
        <f t="array" ref="G299">SUM(IF((Tabela_padrão__GM_CONTAS_PAGAR_ABERTOS[COD_CONTA]='Resumo Realizar'!$B299)*(Tabela_padrão__GM_CONTAS_PAGAR_ABERTOS[DATA_VCTO]&gt;='Resumo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299" s="69">
        <f t="array" ref="H299">SUM(IF((Tabela_padrão__GM_CONTAS_PAGAR_ABERTOS[COD_CONTA]='Resumo Realizar'!$B299)*(Tabela_padrão__GM_CONTAS_PAGAR_ABERTOS[DATA_VCTO]&gt;='Resumo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299" s="69">
        <f t="array" ref="I299">SUM(IF((Tabela_padrão__GM_CONTAS_PAGAR_ABERTOS[COD_CONTA]='Resumo Realizar'!$B299)*(Tabela_padrão__GM_CONTAS_PAGAR_ABERTOS[DATA_VCTO]&gt;='Resumo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299" s="69">
        <f t="array" ref="J299">SUM(IF((Tabela_padrão__GM_CONTAS_PAGAR_ABERTOS[COD_CONTA]='Resumo Realizar'!$B299)*(Tabela_padrão__GM_CONTAS_PAGAR_ABERTOS[DATA_VCTO]&gt;='Resumo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299" s="69">
        <f t="array" ref="K299">SUM(IF((Tabela_padrão__GM_CONTAS_PAGAR_ABERTOS[COD_CONTA]='Resumo Realizar'!$B299)*(Tabela_padrão__GM_CONTAS_PAGAR_ABERTOS[DATA_VCTO]&gt;='Resumo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299" s="69">
        <f t="array" ref="L299">SUM(IF((Tabela_padrão__GM_CONTAS_PAGAR_ABERTOS[COD_CONTA]='Resumo Realizar'!$B299)*(Tabela_padrão__GM_CONTAS_PAGAR_ABERTOS[DATA_VCTO]&gt;='Resumo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299" s="69"/>
      <c r="N299" s="69">
        <f t="array" ref="N299">SUM(IF((Tabela_padrão__GM_CONTAS_PAGAR_ABERTOS[COD_CONTA]='Resumo Realizar'!$B299)*(Tabela_padrão__GM_CONTAS_PAGAR_ABERTOS[DATA_VCTO]&gt;='Resumo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299" s="69">
        <f t="array" ref="O299">SUM(IF((Tabela_padrão__GM_CONTAS_PAGAR_ABERTOS[COD_CONTA]='Resumo Realizar'!$B299)*(Tabela_padrão__GM_CONTAS_PAGAR_ABERTOS[DATA_VCTO]&gt;='Resumo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299" s="69">
        <f t="array" ref="P299">SUM(IF((Tabela_padrão__GM_CONTAS_PAGAR_ABERTOS[COD_CONTA]='Resumo Realizar'!$B299)*(Tabela_padrão__GM_CONTAS_PAGAR_ABERTOS[DATA_VCTO]&gt;='Resumo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299" s="69">
        <f t="array" ref="Q299">SUM(IF((Tabela_padrão__GM_CONTAS_PAGAR_ABERTOS[COD_CONTA]='Resumo Realizar'!$B299)*(Tabela_padrão__GM_CONTAS_PAGAR_ABERTOS[DATA_VCTO]&gt;='Resumo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299" s="69">
        <f t="array" ref="R299">SUM(IF((Tabela_padrão__GM_CONTAS_PAGAR_ABERTOS[COD_CONTA]='Resumo Realizar'!$B299)*(Tabela_padrão__GM_CONTAS_PAGAR_ABERTOS[DATA_VCTO]&gt;='Resumo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299" s="69">
        <f t="array" ref="S299">SUM(IF((Tabela_padrão__GM_CONTAS_PAGAR_ABERTOS[COD_CONTA]='Resumo Realizar'!$B299)*(Tabela_padrão__GM_CONTAS_PAGAR_ABERTOS[DATA_VCTO]&gt;='Resumo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299" s="69"/>
      <c r="U299" s="69">
        <f t="array" ref="U299">SUM(IF((Tabela_padrão__GM_CONTAS_PAGAR_ABERTOS[COD_CONTA]='Resumo Realizar'!$B299)*(Tabela_padrão__GM_CONTAS_PAGAR_ABERTOS[DATA_VCTO]&gt;='Resumo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299" s="69">
        <f t="array" ref="V299">SUM(IF((Tabela_padrão__GM_CONTAS_PAGAR_ABERTOS[COD_CONTA]='Resumo Realizar'!$B299)*(Tabela_padrão__GM_CONTAS_PAGAR_ABERTOS[DATA_VCTO]&gt;='Resumo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299" s="69">
        <f t="array" ref="W299">SUM(IF((Tabela_padrão__GM_CONTAS_PAGAR_ABERTOS[COD_CONTA]='Resumo Realizar'!$B299)*(Tabela_padrão__GM_CONTAS_PAGAR_ABERTOS[DATA_VCTO]&gt;='Resumo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299" s="69">
        <f t="array" ref="X299">SUM(IF((Tabela_padrão__GM_CONTAS_PAGAR_ABERTOS[COD_CONTA]='Resumo Realizar'!$B299)*(Tabela_padrão__GM_CONTAS_PAGAR_ABERTOS[DATA_VCTO]&gt;='Resumo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299" s="69">
        <f t="array" ref="Y299">SUM(IF((Tabela_padrão__GM_CONTAS_PAGAR_ABERTOS[COD_CONTA]='Resumo Realizar'!$B299)*(Tabela_padrão__GM_CONTAS_PAGAR_ABERTOS[DATA_VCTO]&gt;='Resumo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299" s="69">
        <f t="array" ref="Z299">SUM(IF((Tabela_padrão__GM_CONTAS_PAGAR_ABERTOS[COD_CONTA]='Resumo Realizar'!$B299)*(Tabela_padrão__GM_CONTAS_PAGAR_ABERTOS[DATA_VCTO]&gt;='Resumo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299" s="69"/>
      <c r="AB299" s="69">
        <f t="array" ref="AB299">SUM(IF((Tabela_padrão__GM_CONTAS_PAGAR_ABERTOS[COD_CONTA]='Resumo Realizar'!$B299)*(Tabela_padrão__GM_CONTAS_PAGAR_ABERTOS[DATA_VCTO]&gt;='Resumo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299" s="69">
        <f t="array" ref="AC299">SUM(IF((Tabela_padrão__GM_CONTAS_PAGAR_ABERTOS[COD_CONTA]='Resumo Realizar'!$B299)*(Tabela_padrão__GM_CONTAS_PAGAR_ABERTOS[DATA_VCTO]&gt;='Resumo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299" s="69">
        <f t="array" ref="AD299">SUM(IF((Tabela_padrão__GM_CONTAS_PAGAR_ABERTOS[COD_CONTA]='Resumo Realizar'!$B299)*(Tabela_padrão__GM_CONTAS_PAGAR_ABERTOS[DATA_VCTO]&gt;='Resumo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299" s="69">
        <f t="array" ref="AE299">SUM(IF((Tabela_padrão__GM_CONTAS_PAGAR_ABERTOS[COD_CONTA]='Resumo Realizar'!$B299)*(Tabela_padrão__GM_CONTAS_PAGAR_ABERTOS[DATA_VCTO]&gt;='Resumo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299" s="69">
        <f t="array" ref="AF299">SUM(IF((Tabela_padrão__GM_CONTAS_PAGAR_ABERTOS[COD_CONTA]='Resumo Realizar'!$B299)*(Tabela_padrão__GM_CONTAS_PAGAR_ABERTOS[DATA_VCTO]&gt;='Resumo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299" s="69">
        <f t="array" ref="AG299">SUM(IF((Tabela_padrão__GM_CONTAS_PAGAR_ABERTOS[COD_CONTA]='Resumo Realizar'!$B299)*(Tabela_padrão__GM_CONTAS_PAGAR_ABERTOS[DATA_VCTO]&gt;='Resumo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0" spans="2:33" hidden="1" outlineLevel="1" thickBot="1">
      <c r="B300" s="73">
        <v>15103007</v>
      </c>
      <c r="C300" s="73" t="s">
        <v>325</v>
      </c>
      <c r="D300" s="68">
        <f t="shared" si="326"/>
        <v>0</v>
      </c>
      <c r="E300" s="68">
        <f t="shared" si="327"/>
        <v>0</v>
      </c>
      <c r="F300" s="69"/>
      <c r="G300" s="69">
        <f t="array" ref="G300">SUM(IF((Tabela_padrão__GM_CONTAS_PAGAR_ABERTOS[COD_CONTA]='Resumo Realizar'!$B300)*(Tabela_padrão__GM_CONTAS_PAGAR_ABERTOS[DATA_VCTO]&gt;='Resumo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0" s="69">
        <f t="array" ref="H300">SUM(IF((Tabela_padrão__GM_CONTAS_PAGAR_ABERTOS[COD_CONTA]='Resumo Realizar'!$B300)*(Tabela_padrão__GM_CONTAS_PAGAR_ABERTOS[DATA_VCTO]&gt;='Resumo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0" s="69">
        <f t="array" ref="I300">SUM(IF((Tabela_padrão__GM_CONTAS_PAGAR_ABERTOS[COD_CONTA]='Resumo Realizar'!$B300)*(Tabela_padrão__GM_CONTAS_PAGAR_ABERTOS[DATA_VCTO]&gt;='Resumo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0" s="69">
        <f t="array" ref="J300">SUM(IF((Tabela_padrão__GM_CONTAS_PAGAR_ABERTOS[COD_CONTA]='Resumo Realizar'!$B300)*(Tabela_padrão__GM_CONTAS_PAGAR_ABERTOS[DATA_VCTO]&gt;='Resumo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0" s="69">
        <f t="array" ref="K300">SUM(IF((Tabela_padrão__GM_CONTAS_PAGAR_ABERTOS[COD_CONTA]='Resumo Realizar'!$B300)*(Tabela_padrão__GM_CONTAS_PAGAR_ABERTOS[DATA_VCTO]&gt;='Resumo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0" s="69">
        <f t="array" ref="L300">SUM(IF((Tabela_padrão__GM_CONTAS_PAGAR_ABERTOS[COD_CONTA]='Resumo Realizar'!$B300)*(Tabela_padrão__GM_CONTAS_PAGAR_ABERTOS[DATA_VCTO]&gt;='Resumo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0" s="69"/>
      <c r="N300" s="69">
        <f t="array" ref="N300">SUM(IF((Tabela_padrão__GM_CONTAS_PAGAR_ABERTOS[COD_CONTA]='Resumo Realizar'!$B300)*(Tabela_padrão__GM_CONTAS_PAGAR_ABERTOS[DATA_VCTO]&gt;='Resumo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0" s="69">
        <f t="array" ref="O300">SUM(IF((Tabela_padrão__GM_CONTAS_PAGAR_ABERTOS[COD_CONTA]='Resumo Realizar'!$B300)*(Tabela_padrão__GM_CONTAS_PAGAR_ABERTOS[DATA_VCTO]&gt;='Resumo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0" s="69">
        <f t="array" ref="P300">SUM(IF((Tabela_padrão__GM_CONTAS_PAGAR_ABERTOS[COD_CONTA]='Resumo Realizar'!$B300)*(Tabela_padrão__GM_CONTAS_PAGAR_ABERTOS[DATA_VCTO]&gt;='Resumo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0" s="69">
        <f t="array" ref="Q300">SUM(IF((Tabela_padrão__GM_CONTAS_PAGAR_ABERTOS[COD_CONTA]='Resumo Realizar'!$B300)*(Tabela_padrão__GM_CONTAS_PAGAR_ABERTOS[DATA_VCTO]&gt;='Resumo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0" s="69">
        <f t="array" ref="R300">SUM(IF((Tabela_padrão__GM_CONTAS_PAGAR_ABERTOS[COD_CONTA]='Resumo Realizar'!$B300)*(Tabela_padrão__GM_CONTAS_PAGAR_ABERTOS[DATA_VCTO]&gt;='Resumo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0" s="69">
        <f t="array" ref="S300">SUM(IF((Tabela_padrão__GM_CONTAS_PAGAR_ABERTOS[COD_CONTA]='Resumo Realizar'!$B300)*(Tabela_padrão__GM_CONTAS_PAGAR_ABERTOS[DATA_VCTO]&gt;='Resumo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0" s="69"/>
      <c r="U300" s="69">
        <f t="array" ref="U300">SUM(IF((Tabela_padrão__GM_CONTAS_PAGAR_ABERTOS[COD_CONTA]='Resumo Realizar'!$B300)*(Tabela_padrão__GM_CONTAS_PAGAR_ABERTOS[DATA_VCTO]&gt;='Resumo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0" s="69">
        <f t="array" ref="V300">SUM(IF((Tabela_padrão__GM_CONTAS_PAGAR_ABERTOS[COD_CONTA]='Resumo Realizar'!$B300)*(Tabela_padrão__GM_CONTAS_PAGAR_ABERTOS[DATA_VCTO]&gt;='Resumo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0" s="69">
        <f t="array" ref="W300">SUM(IF((Tabela_padrão__GM_CONTAS_PAGAR_ABERTOS[COD_CONTA]='Resumo Realizar'!$B300)*(Tabela_padrão__GM_CONTAS_PAGAR_ABERTOS[DATA_VCTO]&gt;='Resumo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0" s="69">
        <f t="array" ref="X300">SUM(IF((Tabela_padrão__GM_CONTAS_PAGAR_ABERTOS[COD_CONTA]='Resumo Realizar'!$B300)*(Tabela_padrão__GM_CONTAS_PAGAR_ABERTOS[DATA_VCTO]&gt;='Resumo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0" s="69">
        <f t="array" ref="Y300">SUM(IF((Tabela_padrão__GM_CONTAS_PAGAR_ABERTOS[COD_CONTA]='Resumo Realizar'!$B300)*(Tabela_padrão__GM_CONTAS_PAGAR_ABERTOS[DATA_VCTO]&gt;='Resumo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0" s="69">
        <f t="array" ref="Z300">SUM(IF((Tabela_padrão__GM_CONTAS_PAGAR_ABERTOS[COD_CONTA]='Resumo Realizar'!$B300)*(Tabela_padrão__GM_CONTAS_PAGAR_ABERTOS[DATA_VCTO]&gt;='Resumo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0" s="69"/>
      <c r="AB300" s="69">
        <f t="array" ref="AB300">SUM(IF((Tabela_padrão__GM_CONTAS_PAGAR_ABERTOS[COD_CONTA]='Resumo Realizar'!$B300)*(Tabela_padrão__GM_CONTAS_PAGAR_ABERTOS[DATA_VCTO]&gt;='Resumo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0" s="69">
        <f t="array" ref="AC300">SUM(IF((Tabela_padrão__GM_CONTAS_PAGAR_ABERTOS[COD_CONTA]='Resumo Realizar'!$B300)*(Tabela_padrão__GM_CONTAS_PAGAR_ABERTOS[DATA_VCTO]&gt;='Resumo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0" s="69">
        <f t="array" ref="AD300">SUM(IF((Tabela_padrão__GM_CONTAS_PAGAR_ABERTOS[COD_CONTA]='Resumo Realizar'!$B300)*(Tabela_padrão__GM_CONTAS_PAGAR_ABERTOS[DATA_VCTO]&gt;='Resumo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0" s="69">
        <f t="array" ref="AE300">SUM(IF((Tabela_padrão__GM_CONTAS_PAGAR_ABERTOS[COD_CONTA]='Resumo Realizar'!$B300)*(Tabela_padrão__GM_CONTAS_PAGAR_ABERTOS[DATA_VCTO]&gt;='Resumo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0" s="69">
        <f t="array" ref="AF300">SUM(IF((Tabela_padrão__GM_CONTAS_PAGAR_ABERTOS[COD_CONTA]='Resumo Realizar'!$B300)*(Tabela_padrão__GM_CONTAS_PAGAR_ABERTOS[DATA_VCTO]&gt;='Resumo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0" s="69">
        <f t="array" ref="AG300">SUM(IF((Tabela_padrão__GM_CONTAS_PAGAR_ABERTOS[COD_CONTA]='Resumo Realizar'!$B300)*(Tabela_padrão__GM_CONTAS_PAGAR_ABERTOS[DATA_VCTO]&gt;='Resumo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1" spans="2:33" hidden="1" outlineLevel="1" thickBot="1">
      <c r="B301" s="73">
        <v>15103008</v>
      </c>
      <c r="C301" s="73" t="s">
        <v>326</v>
      </c>
      <c r="D301" s="68">
        <f t="shared" si="326"/>
        <v>0</v>
      </c>
      <c r="E301" s="68">
        <f t="shared" si="327"/>
        <v>0</v>
      </c>
      <c r="F301" s="69"/>
      <c r="G301" s="69">
        <f t="array" ref="G301">SUM(IF((Tabela_padrão__GM_CONTAS_PAGAR_ABERTOS[COD_CONTA]='Resumo Realizar'!$B301)*(Tabela_padrão__GM_CONTAS_PAGAR_ABERTOS[DATA_VCTO]&gt;='Resumo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1" s="69">
        <f t="array" ref="H301">SUM(IF((Tabela_padrão__GM_CONTAS_PAGAR_ABERTOS[COD_CONTA]='Resumo Realizar'!$B301)*(Tabela_padrão__GM_CONTAS_PAGAR_ABERTOS[DATA_VCTO]&gt;='Resumo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1" s="69">
        <f t="array" ref="I301">SUM(IF((Tabela_padrão__GM_CONTAS_PAGAR_ABERTOS[COD_CONTA]='Resumo Realizar'!$B301)*(Tabela_padrão__GM_CONTAS_PAGAR_ABERTOS[DATA_VCTO]&gt;='Resumo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1" s="69">
        <f t="array" ref="J301">SUM(IF((Tabela_padrão__GM_CONTAS_PAGAR_ABERTOS[COD_CONTA]='Resumo Realizar'!$B301)*(Tabela_padrão__GM_CONTAS_PAGAR_ABERTOS[DATA_VCTO]&gt;='Resumo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1" s="69">
        <f t="array" ref="K301">SUM(IF((Tabela_padrão__GM_CONTAS_PAGAR_ABERTOS[COD_CONTA]='Resumo Realizar'!$B301)*(Tabela_padrão__GM_CONTAS_PAGAR_ABERTOS[DATA_VCTO]&gt;='Resumo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1" s="69">
        <f t="array" ref="L301">SUM(IF((Tabela_padrão__GM_CONTAS_PAGAR_ABERTOS[COD_CONTA]='Resumo Realizar'!$B301)*(Tabela_padrão__GM_CONTAS_PAGAR_ABERTOS[DATA_VCTO]&gt;='Resumo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1" s="69"/>
      <c r="N301" s="69">
        <f t="array" ref="N301">SUM(IF((Tabela_padrão__GM_CONTAS_PAGAR_ABERTOS[COD_CONTA]='Resumo Realizar'!$B301)*(Tabela_padrão__GM_CONTAS_PAGAR_ABERTOS[DATA_VCTO]&gt;='Resumo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1" s="69">
        <f t="array" ref="O301">SUM(IF((Tabela_padrão__GM_CONTAS_PAGAR_ABERTOS[COD_CONTA]='Resumo Realizar'!$B301)*(Tabela_padrão__GM_CONTAS_PAGAR_ABERTOS[DATA_VCTO]&gt;='Resumo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1" s="69">
        <f t="array" ref="P301">SUM(IF((Tabela_padrão__GM_CONTAS_PAGAR_ABERTOS[COD_CONTA]='Resumo Realizar'!$B301)*(Tabela_padrão__GM_CONTAS_PAGAR_ABERTOS[DATA_VCTO]&gt;='Resumo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1" s="69">
        <f t="array" ref="Q301">SUM(IF((Tabela_padrão__GM_CONTAS_PAGAR_ABERTOS[COD_CONTA]='Resumo Realizar'!$B301)*(Tabela_padrão__GM_CONTAS_PAGAR_ABERTOS[DATA_VCTO]&gt;='Resumo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1" s="69">
        <f t="array" ref="R301">SUM(IF((Tabela_padrão__GM_CONTAS_PAGAR_ABERTOS[COD_CONTA]='Resumo Realizar'!$B301)*(Tabela_padrão__GM_CONTAS_PAGAR_ABERTOS[DATA_VCTO]&gt;='Resumo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1" s="69">
        <f t="array" ref="S301">SUM(IF((Tabela_padrão__GM_CONTAS_PAGAR_ABERTOS[COD_CONTA]='Resumo Realizar'!$B301)*(Tabela_padrão__GM_CONTAS_PAGAR_ABERTOS[DATA_VCTO]&gt;='Resumo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1" s="69"/>
      <c r="U301" s="69">
        <f t="array" ref="U301">SUM(IF((Tabela_padrão__GM_CONTAS_PAGAR_ABERTOS[COD_CONTA]='Resumo Realizar'!$B301)*(Tabela_padrão__GM_CONTAS_PAGAR_ABERTOS[DATA_VCTO]&gt;='Resumo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1" s="69">
        <f t="array" ref="V301">SUM(IF((Tabela_padrão__GM_CONTAS_PAGAR_ABERTOS[COD_CONTA]='Resumo Realizar'!$B301)*(Tabela_padrão__GM_CONTAS_PAGAR_ABERTOS[DATA_VCTO]&gt;='Resumo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1" s="69">
        <f t="array" ref="W301">SUM(IF((Tabela_padrão__GM_CONTAS_PAGAR_ABERTOS[COD_CONTA]='Resumo Realizar'!$B301)*(Tabela_padrão__GM_CONTAS_PAGAR_ABERTOS[DATA_VCTO]&gt;='Resumo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1" s="69">
        <f t="array" ref="X301">SUM(IF((Tabela_padrão__GM_CONTAS_PAGAR_ABERTOS[COD_CONTA]='Resumo Realizar'!$B301)*(Tabela_padrão__GM_CONTAS_PAGAR_ABERTOS[DATA_VCTO]&gt;='Resumo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1" s="69">
        <f t="array" ref="Y301">SUM(IF((Tabela_padrão__GM_CONTAS_PAGAR_ABERTOS[COD_CONTA]='Resumo Realizar'!$B301)*(Tabela_padrão__GM_CONTAS_PAGAR_ABERTOS[DATA_VCTO]&gt;='Resumo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1" s="69">
        <f t="array" ref="Z301">SUM(IF((Tabela_padrão__GM_CONTAS_PAGAR_ABERTOS[COD_CONTA]='Resumo Realizar'!$B301)*(Tabela_padrão__GM_CONTAS_PAGAR_ABERTOS[DATA_VCTO]&gt;='Resumo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1" s="69"/>
      <c r="AB301" s="69">
        <f t="array" ref="AB301">SUM(IF((Tabela_padrão__GM_CONTAS_PAGAR_ABERTOS[COD_CONTA]='Resumo Realizar'!$B301)*(Tabela_padrão__GM_CONTAS_PAGAR_ABERTOS[DATA_VCTO]&gt;='Resumo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1" s="69">
        <f t="array" ref="AC301">SUM(IF((Tabela_padrão__GM_CONTAS_PAGAR_ABERTOS[COD_CONTA]='Resumo Realizar'!$B301)*(Tabela_padrão__GM_CONTAS_PAGAR_ABERTOS[DATA_VCTO]&gt;='Resumo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1" s="69">
        <f t="array" ref="AD301">SUM(IF((Tabela_padrão__GM_CONTAS_PAGAR_ABERTOS[COD_CONTA]='Resumo Realizar'!$B301)*(Tabela_padrão__GM_CONTAS_PAGAR_ABERTOS[DATA_VCTO]&gt;='Resumo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1" s="69">
        <f t="array" ref="AE301">SUM(IF((Tabela_padrão__GM_CONTAS_PAGAR_ABERTOS[COD_CONTA]='Resumo Realizar'!$B301)*(Tabela_padrão__GM_CONTAS_PAGAR_ABERTOS[DATA_VCTO]&gt;='Resumo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1" s="69">
        <f t="array" ref="AF301">SUM(IF((Tabela_padrão__GM_CONTAS_PAGAR_ABERTOS[COD_CONTA]='Resumo Realizar'!$B301)*(Tabela_padrão__GM_CONTAS_PAGAR_ABERTOS[DATA_VCTO]&gt;='Resumo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1" s="69">
        <f t="array" ref="AG301">SUM(IF((Tabela_padrão__GM_CONTAS_PAGAR_ABERTOS[COD_CONTA]='Resumo Realizar'!$B301)*(Tabela_padrão__GM_CONTAS_PAGAR_ABERTOS[DATA_VCTO]&gt;='Resumo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2" spans="2:33" hidden="1" outlineLevel="1" thickBot="1">
      <c r="B302" s="73">
        <v>15103009</v>
      </c>
      <c r="C302" s="73" t="s">
        <v>327</v>
      </c>
      <c r="D302" s="68">
        <f t="shared" si="326"/>
        <v>0</v>
      </c>
      <c r="E302" s="68">
        <f t="shared" si="327"/>
        <v>0</v>
      </c>
      <c r="F302" s="69"/>
      <c r="G302" s="69">
        <f t="array" ref="G302">SUM(IF((Tabela_padrão__GM_CONTAS_PAGAR_ABERTOS[COD_CONTA]='Resumo Realizar'!$B302)*(Tabela_padrão__GM_CONTAS_PAGAR_ABERTOS[DATA_VCTO]&gt;='Resumo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2" s="69">
        <f t="array" ref="H302">SUM(IF((Tabela_padrão__GM_CONTAS_PAGAR_ABERTOS[COD_CONTA]='Resumo Realizar'!$B302)*(Tabela_padrão__GM_CONTAS_PAGAR_ABERTOS[DATA_VCTO]&gt;='Resumo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2" s="69">
        <f t="array" ref="I302">SUM(IF((Tabela_padrão__GM_CONTAS_PAGAR_ABERTOS[COD_CONTA]='Resumo Realizar'!$B302)*(Tabela_padrão__GM_CONTAS_PAGAR_ABERTOS[DATA_VCTO]&gt;='Resumo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2" s="69">
        <f t="array" ref="J302">SUM(IF((Tabela_padrão__GM_CONTAS_PAGAR_ABERTOS[COD_CONTA]='Resumo Realizar'!$B302)*(Tabela_padrão__GM_CONTAS_PAGAR_ABERTOS[DATA_VCTO]&gt;='Resumo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2" s="69">
        <f t="array" ref="K302">SUM(IF((Tabela_padrão__GM_CONTAS_PAGAR_ABERTOS[COD_CONTA]='Resumo Realizar'!$B302)*(Tabela_padrão__GM_CONTAS_PAGAR_ABERTOS[DATA_VCTO]&gt;='Resumo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2" s="69">
        <f t="array" ref="L302">SUM(IF((Tabela_padrão__GM_CONTAS_PAGAR_ABERTOS[COD_CONTA]='Resumo Realizar'!$B302)*(Tabela_padrão__GM_CONTAS_PAGAR_ABERTOS[DATA_VCTO]&gt;='Resumo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2" s="69"/>
      <c r="N302" s="69">
        <f t="array" ref="N302">SUM(IF((Tabela_padrão__GM_CONTAS_PAGAR_ABERTOS[COD_CONTA]='Resumo Realizar'!$B302)*(Tabela_padrão__GM_CONTAS_PAGAR_ABERTOS[DATA_VCTO]&gt;='Resumo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2" s="69">
        <f t="array" ref="O302">SUM(IF((Tabela_padrão__GM_CONTAS_PAGAR_ABERTOS[COD_CONTA]='Resumo Realizar'!$B302)*(Tabela_padrão__GM_CONTAS_PAGAR_ABERTOS[DATA_VCTO]&gt;='Resumo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2" s="69">
        <f t="array" ref="P302">SUM(IF((Tabela_padrão__GM_CONTAS_PAGAR_ABERTOS[COD_CONTA]='Resumo Realizar'!$B302)*(Tabela_padrão__GM_CONTAS_PAGAR_ABERTOS[DATA_VCTO]&gt;='Resumo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2" s="69">
        <f t="array" ref="Q302">SUM(IF((Tabela_padrão__GM_CONTAS_PAGAR_ABERTOS[COD_CONTA]='Resumo Realizar'!$B302)*(Tabela_padrão__GM_CONTAS_PAGAR_ABERTOS[DATA_VCTO]&gt;='Resumo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2" s="69">
        <f t="array" ref="R302">SUM(IF((Tabela_padrão__GM_CONTAS_PAGAR_ABERTOS[COD_CONTA]='Resumo Realizar'!$B302)*(Tabela_padrão__GM_CONTAS_PAGAR_ABERTOS[DATA_VCTO]&gt;='Resumo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2" s="69">
        <f t="array" ref="S302">SUM(IF((Tabela_padrão__GM_CONTAS_PAGAR_ABERTOS[COD_CONTA]='Resumo Realizar'!$B302)*(Tabela_padrão__GM_CONTAS_PAGAR_ABERTOS[DATA_VCTO]&gt;='Resumo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2" s="69"/>
      <c r="U302" s="69">
        <f t="array" ref="U302">SUM(IF((Tabela_padrão__GM_CONTAS_PAGAR_ABERTOS[COD_CONTA]='Resumo Realizar'!$B302)*(Tabela_padrão__GM_CONTAS_PAGAR_ABERTOS[DATA_VCTO]&gt;='Resumo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2" s="69">
        <f t="array" ref="V302">SUM(IF((Tabela_padrão__GM_CONTAS_PAGAR_ABERTOS[COD_CONTA]='Resumo Realizar'!$B302)*(Tabela_padrão__GM_CONTAS_PAGAR_ABERTOS[DATA_VCTO]&gt;='Resumo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2" s="69">
        <f t="array" ref="W302">SUM(IF((Tabela_padrão__GM_CONTAS_PAGAR_ABERTOS[COD_CONTA]='Resumo Realizar'!$B302)*(Tabela_padrão__GM_CONTAS_PAGAR_ABERTOS[DATA_VCTO]&gt;='Resumo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2" s="69">
        <f t="array" ref="X302">SUM(IF((Tabela_padrão__GM_CONTAS_PAGAR_ABERTOS[COD_CONTA]='Resumo Realizar'!$B302)*(Tabela_padrão__GM_CONTAS_PAGAR_ABERTOS[DATA_VCTO]&gt;='Resumo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2" s="69">
        <f t="array" ref="Y302">SUM(IF((Tabela_padrão__GM_CONTAS_PAGAR_ABERTOS[COD_CONTA]='Resumo Realizar'!$B302)*(Tabela_padrão__GM_CONTAS_PAGAR_ABERTOS[DATA_VCTO]&gt;='Resumo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2" s="69">
        <f t="array" ref="Z302">SUM(IF((Tabela_padrão__GM_CONTAS_PAGAR_ABERTOS[COD_CONTA]='Resumo Realizar'!$B302)*(Tabela_padrão__GM_CONTAS_PAGAR_ABERTOS[DATA_VCTO]&gt;='Resumo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2" s="69"/>
      <c r="AB302" s="69">
        <f t="array" ref="AB302">SUM(IF((Tabela_padrão__GM_CONTAS_PAGAR_ABERTOS[COD_CONTA]='Resumo Realizar'!$B302)*(Tabela_padrão__GM_CONTAS_PAGAR_ABERTOS[DATA_VCTO]&gt;='Resumo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2" s="69">
        <f t="array" ref="AC302">SUM(IF((Tabela_padrão__GM_CONTAS_PAGAR_ABERTOS[COD_CONTA]='Resumo Realizar'!$B302)*(Tabela_padrão__GM_CONTAS_PAGAR_ABERTOS[DATA_VCTO]&gt;='Resumo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2" s="69">
        <f t="array" ref="AD302">SUM(IF((Tabela_padrão__GM_CONTAS_PAGAR_ABERTOS[COD_CONTA]='Resumo Realizar'!$B302)*(Tabela_padrão__GM_CONTAS_PAGAR_ABERTOS[DATA_VCTO]&gt;='Resumo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2" s="69">
        <f t="array" ref="AE302">SUM(IF((Tabela_padrão__GM_CONTAS_PAGAR_ABERTOS[COD_CONTA]='Resumo Realizar'!$B302)*(Tabela_padrão__GM_CONTAS_PAGAR_ABERTOS[DATA_VCTO]&gt;='Resumo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2" s="69">
        <f t="array" ref="AF302">SUM(IF((Tabela_padrão__GM_CONTAS_PAGAR_ABERTOS[COD_CONTA]='Resumo Realizar'!$B302)*(Tabela_padrão__GM_CONTAS_PAGAR_ABERTOS[DATA_VCTO]&gt;='Resumo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2" s="69">
        <f t="array" ref="AG302">SUM(IF((Tabela_padrão__GM_CONTAS_PAGAR_ABERTOS[COD_CONTA]='Resumo Realizar'!$B302)*(Tabela_padrão__GM_CONTAS_PAGAR_ABERTOS[DATA_VCTO]&gt;='Resumo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3" spans="2:33" hidden="1" outlineLevel="1" thickBot="1">
      <c r="B303" s="73">
        <v>15103010</v>
      </c>
      <c r="C303" s="73" t="s">
        <v>328</v>
      </c>
      <c r="D303" s="68">
        <f t="shared" si="326"/>
        <v>0</v>
      </c>
      <c r="E303" s="68">
        <f t="shared" si="327"/>
        <v>0</v>
      </c>
      <c r="F303" s="69"/>
      <c r="G303" s="69">
        <f t="array" ref="G303">SUM(IF((Tabela_padrão__GM_CONTAS_PAGAR_ABERTOS[COD_CONTA]='Resumo Realizar'!$B303)*(Tabela_padrão__GM_CONTAS_PAGAR_ABERTOS[DATA_VCTO]&gt;='Resumo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3" s="69">
        <f t="array" ref="H303">SUM(IF((Tabela_padrão__GM_CONTAS_PAGAR_ABERTOS[COD_CONTA]='Resumo Realizar'!$B303)*(Tabela_padrão__GM_CONTAS_PAGAR_ABERTOS[DATA_VCTO]&gt;='Resumo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3" s="69">
        <f t="array" ref="I303">SUM(IF((Tabela_padrão__GM_CONTAS_PAGAR_ABERTOS[COD_CONTA]='Resumo Realizar'!$B303)*(Tabela_padrão__GM_CONTAS_PAGAR_ABERTOS[DATA_VCTO]&gt;='Resumo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3" s="69">
        <f t="array" ref="J303">SUM(IF((Tabela_padrão__GM_CONTAS_PAGAR_ABERTOS[COD_CONTA]='Resumo Realizar'!$B303)*(Tabela_padrão__GM_CONTAS_PAGAR_ABERTOS[DATA_VCTO]&gt;='Resumo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3" s="69">
        <f t="array" ref="K303">SUM(IF((Tabela_padrão__GM_CONTAS_PAGAR_ABERTOS[COD_CONTA]='Resumo Realizar'!$B303)*(Tabela_padrão__GM_CONTAS_PAGAR_ABERTOS[DATA_VCTO]&gt;='Resumo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3" s="69">
        <f t="array" ref="L303">SUM(IF((Tabela_padrão__GM_CONTAS_PAGAR_ABERTOS[COD_CONTA]='Resumo Realizar'!$B303)*(Tabela_padrão__GM_CONTAS_PAGAR_ABERTOS[DATA_VCTO]&gt;='Resumo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3" s="69"/>
      <c r="N303" s="69">
        <f t="array" ref="N303">SUM(IF((Tabela_padrão__GM_CONTAS_PAGAR_ABERTOS[COD_CONTA]='Resumo Realizar'!$B303)*(Tabela_padrão__GM_CONTAS_PAGAR_ABERTOS[DATA_VCTO]&gt;='Resumo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3" s="69">
        <f t="array" ref="O303">SUM(IF((Tabela_padrão__GM_CONTAS_PAGAR_ABERTOS[COD_CONTA]='Resumo Realizar'!$B303)*(Tabela_padrão__GM_CONTAS_PAGAR_ABERTOS[DATA_VCTO]&gt;='Resumo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3" s="69">
        <f t="array" ref="P303">SUM(IF((Tabela_padrão__GM_CONTAS_PAGAR_ABERTOS[COD_CONTA]='Resumo Realizar'!$B303)*(Tabela_padrão__GM_CONTAS_PAGAR_ABERTOS[DATA_VCTO]&gt;='Resumo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3" s="69">
        <f t="array" ref="Q303">SUM(IF((Tabela_padrão__GM_CONTAS_PAGAR_ABERTOS[COD_CONTA]='Resumo Realizar'!$B303)*(Tabela_padrão__GM_CONTAS_PAGAR_ABERTOS[DATA_VCTO]&gt;='Resumo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3" s="69">
        <f t="array" ref="R303">SUM(IF((Tabela_padrão__GM_CONTAS_PAGAR_ABERTOS[COD_CONTA]='Resumo Realizar'!$B303)*(Tabela_padrão__GM_CONTAS_PAGAR_ABERTOS[DATA_VCTO]&gt;='Resumo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3" s="69">
        <f t="array" ref="S303">SUM(IF((Tabela_padrão__GM_CONTAS_PAGAR_ABERTOS[COD_CONTA]='Resumo Realizar'!$B303)*(Tabela_padrão__GM_CONTAS_PAGAR_ABERTOS[DATA_VCTO]&gt;='Resumo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3" s="69"/>
      <c r="U303" s="69">
        <f t="array" ref="U303">SUM(IF((Tabela_padrão__GM_CONTAS_PAGAR_ABERTOS[COD_CONTA]='Resumo Realizar'!$B303)*(Tabela_padrão__GM_CONTAS_PAGAR_ABERTOS[DATA_VCTO]&gt;='Resumo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3" s="69">
        <f t="array" ref="V303">SUM(IF((Tabela_padrão__GM_CONTAS_PAGAR_ABERTOS[COD_CONTA]='Resumo Realizar'!$B303)*(Tabela_padrão__GM_CONTAS_PAGAR_ABERTOS[DATA_VCTO]&gt;='Resumo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3" s="69">
        <f t="array" ref="W303">SUM(IF((Tabela_padrão__GM_CONTAS_PAGAR_ABERTOS[COD_CONTA]='Resumo Realizar'!$B303)*(Tabela_padrão__GM_CONTAS_PAGAR_ABERTOS[DATA_VCTO]&gt;='Resumo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3" s="69">
        <f t="array" ref="X303">SUM(IF((Tabela_padrão__GM_CONTAS_PAGAR_ABERTOS[COD_CONTA]='Resumo Realizar'!$B303)*(Tabela_padrão__GM_CONTAS_PAGAR_ABERTOS[DATA_VCTO]&gt;='Resumo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3" s="69">
        <f t="array" ref="Y303">SUM(IF((Tabela_padrão__GM_CONTAS_PAGAR_ABERTOS[COD_CONTA]='Resumo Realizar'!$B303)*(Tabela_padrão__GM_CONTAS_PAGAR_ABERTOS[DATA_VCTO]&gt;='Resumo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3" s="69">
        <f t="array" ref="Z303">SUM(IF((Tabela_padrão__GM_CONTAS_PAGAR_ABERTOS[COD_CONTA]='Resumo Realizar'!$B303)*(Tabela_padrão__GM_CONTAS_PAGAR_ABERTOS[DATA_VCTO]&gt;='Resumo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3" s="69"/>
      <c r="AB303" s="69">
        <f t="array" ref="AB303">SUM(IF((Tabela_padrão__GM_CONTAS_PAGAR_ABERTOS[COD_CONTA]='Resumo Realizar'!$B303)*(Tabela_padrão__GM_CONTAS_PAGAR_ABERTOS[DATA_VCTO]&gt;='Resumo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3" s="69">
        <f t="array" ref="AC303">SUM(IF((Tabela_padrão__GM_CONTAS_PAGAR_ABERTOS[COD_CONTA]='Resumo Realizar'!$B303)*(Tabela_padrão__GM_CONTAS_PAGAR_ABERTOS[DATA_VCTO]&gt;='Resumo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3" s="69">
        <f t="array" ref="AD303">SUM(IF((Tabela_padrão__GM_CONTAS_PAGAR_ABERTOS[COD_CONTA]='Resumo Realizar'!$B303)*(Tabela_padrão__GM_CONTAS_PAGAR_ABERTOS[DATA_VCTO]&gt;='Resumo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3" s="69">
        <f t="array" ref="AE303">SUM(IF((Tabela_padrão__GM_CONTAS_PAGAR_ABERTOS[COD_CONTA]='Resumo Realizar'!$B303)*(Tabela_padrão__GM_CONTAS_PAGAR_ABERTOS[DATA_VCTO]&gt;='Resumo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3" s="69">
        <f t="array" ref="AF303">SUM(IF((Tabela_padrão__GM_CONTAS_PAGAR_ABERTOS[COD_CONTA]='Resumo Realizar'!$B303)*(Tabela_padrão__GM_CONTAS_PAGAR_ABERTOS[DATA_VCTO]&gt;='Resumo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3" s="69">
        <f t="array" ref="AG303">SUM(IF((Tabela_padrão__GM_CONTAS_PAGAR_ABERTOS[COD_CONTA]='Resumo Realizar'!$B303)*(Tabela_padrão__GM_CONTAS_PAGAR_ABERTOS[DATA_VCTO]&gt;='Resumo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4" spans="2:33" hidden="1" outlineLevel="1" thickBot="1">
      <c r="B304" s="73">
        <v>15103011</v>
      </c>
      <c r="C304" s="73" t="s">
        <v>329</v>
      </c>
      <c r="D304" s="68">
        <f t="shared" si="326"/>
        <v>0</v>
      </c>
      <c r="E304" s="68">
        <f t="shared" si="327"/>
        <v>0</v>
      </c>
      <c r="F304" s="69"/>
      <c r="G304" s="69">
        <f t="array" ref="G304">SUM(IF((Tabela_padrão__GM_CONTAS_PAGAR_ABERTOS[COD_CONTA]='Resumo Realizar'!$B304)*(Tabela_padrão__GM_CONTAS_PAGAR_ABERTOS[DATA_VCTO]&gt;='Resumo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4" s="69">
        <f t="array" ref="H304">SUM(IF((Tabela_padrão__GM_CONTAS_PAGAR_ABERTOS[COD_CONTA]='Resumo Realizar'!$B304)*(Tabela_padrão__GM_CONTAS_PAGAR_ABERTOS[DATA_VCTO]&gt;='Resumo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4" s="69">
        <f t="array" ref="I304">SUM(IF((Tabela_padrão__GM_CONTAS_PAGAR_ABERTOS[COD_CONTA]='Resumo Realizar'!$B304)*(Tabela_padrão__GM_CONTAS_PAGAR_ABERTOS[DATA_VCTO]&gt;='Resumo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4" s="69">
        <f t="array" ref="J304">SUM(IF((Tabela_padrão__GM_CONTAS_PAGAR_ABERTOS[COD_CONTA]='Resumo Realizar'!$B304)*(Tabela_padrão__GM_CONTAS_PAGAR_ABERTOS[DATA_VCTO]&gt;='Resumo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4" s="69">
        <f t="array" ref="K304">SUM(IF((Tabela_padrão__GM_CONTAS_PAGAR_ABERTOS[COD_CONTA]='Resumo Realizar'!$B304)*(Tabela_padrão__GM_CONTAS_PAGAR_ABERTOS[DATA_VCTO]&gt;='Resumo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4" s="69">
        <f t="array" ref="L304">SUM(IF((Tabela_padrão__GM_CONTAS_PAGAR_ABERTOS[COD_CONTA]='Resumo Realizar'!$B304)*(Tabela_padrão__GM_CONTAS_PAGAR_ABERTOS[DATA_VCTO]&gt;='Resumo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4" s="69"/>
      <c r="N304" s="69">
        <f t="array" ref="N304">SUM(IF((Tabela_padrão__GM_CONTAS_PAGAR_ABERTOS[COD_CONTA]='Resumo Realizar'!$B304)*(Tabela_padrão__GM_CONTAS_PAGAR_ABERTOS[DATA_VCTO]&gt;='Resumo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4" s="69">
        <f t="array" ref="O304">SUM(IF((Tabela_padrão__GM_CONTAS_PAGAR_ABERTOS[COD_CONTA]='Resumo Realizar'!$B304)*(Tabela_padrão__GM_CONTAS_PAGAR_ABERTOS[DATA_VCTO]&gt;='Resumo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4" s="69">
        <f t="array" ref="P304">SUM(IF((Tabela_padrão__GM_CONTAS_PAGAR_ABERTOS[COD_CONTA]='Resumo Realizar'!$B304)*(Tabela_padrão__GM_CONTAS_PAGAR_ABERTOS[DATA_VCTO]&gt;='Resumo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4" s="69">
        <f t="array" ref="Q304">SUM(IF((Tabela_padrão__GM_CONTAS_PAGAR_ABERTOS[COD_CONTA]='Resumo Realizar'!$B304)*(Tabela_padrão__GM_CONTAS_PAGAR_ABERTOS[DATA_VCTO]&gt;='Resumo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4" s="69">
        <f t="array" ref="R304">SUM(IF((Tabela_padrão__GM_CONTAS_PAGAR_ABERTOS[COD_CONTA]='Resumo Realizar'!$B304)*(Tabela_padrão__GM_CONTAS_PAGAR_ABERTOS[DATA_VCTO]&gt;='Resumo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4" s="69">
        <f t="array" ref="S304">SUM(IF((Tabela_padrão__GM_CONTAS_PAGAR_ABERTOS[COD_CONTA]='Resumo Realizar'!$B304)*(Tabela_padrão__GM_CONTAS_PAGAR_ABERTOS[DATA_VCTO]&gt;='Resumo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4" s="69"/>
      <c r="U304" s="69">
        <f t="array" ref="U304">SUM(IF((Tabela_padrão__GM_CONTAS_PAGAR_ABERTOS[COD_CONTA]='Resumo Realizar'!$B304)*(Tabela_padrão__GM_CONTAS_PAGAR_ABERTOS[DATA_VCTO]&gt;='Resumo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4" s="69">
        <f t="array" ref="V304">SUM(IF((Tabela_padrão__GM_CONTAS_PAGAR_ABERTOS[COD_CONTA]='Resumo Realizar'!$B304)*(Tabela_padrão__GM_CONTAS_PAGAR_ABERTOS[DATA_VCTO]&gt;='Resumo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4" s="69">
        <f t="array" ref="W304">SUM(IF((Tabela_padrão__GM_CONTAS_PAGAR_ABERTOS[COD_CONTA]='Resumo Realizar'!$B304)*(Tabela_padrão__GM_CONTAS_PAGAR_ABERTOS[DATA_VCTO]&gt;='Resumo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4" s="69">
        <f t="array" ref="X304">SUM(IF((Tabela_padrão__GM_CONTAS_PAGAR_ABERTOS[COD_CONTA]='Resumo Realizar'!$B304)*(Tabela_padrão__GM_CONTAS_PAGAR_ABERTOS[DATA_VCTO]&gt;='Resumo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4" s="69">
        <f t="array" ref="Y304">SUM(IF((Tabela_padrão__GM_CONTAS_PAGAR_ABERTOS[COD_CONTA]='Resumo Realizar'!$B304)*(Tabela_padrão__GM_CONTAS_PAGAR_ABERTOS[DATA_VCTO]&gt;='Resumo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4" s="69">
        <f t="array" ref="Z304">SUM(IF((Tabela_padrão__GM_CONTAS_PAGAR_ABERTOS[COD_CONTA]='Resumo Realizar'!$B304)*(Tabela_padrão__GM_CONTAS_PAGAR_ABERTOS[DATA_VCTO]&gt;='Resumo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4" s="69"/>
      <c r="AB304" s="69">
        <f t="array" ref="AB304">SUM(IF((Tabela_padrão__GM_CONTAS_PAGAR_ABERTOS[COD_CONTA]='Resumo Realizar'!$B304)*(Tabela_padrão__GM_CONTAS_PAGAR_ABERTOS[DATA_VCTO]&gt;='Resumo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4" s="69">
        <f t="array" ref="AC304">SUM(IF((Tabela_padrão__GM_CONTAS_PAGAR_ABERTOS[COD_CONTA]='Resumo Realizar'!$B304)*(Tabela_padrão__GM_CONTAS_PAGAR_ABERTOS[DATA_VCTO]&gt;='Resumo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4" s="69">
        <f t="array" ref="AD304">SUM(IF((Tabela_padrão__GM_CONTAS_PAGAR_ABERTOS[COD_CONTA]='Resumo Realizar'!$B304)*(Tabela_padrão__GM_CONTAS_PAGAR_ABERTOS[DATA_VCTO]&gt;='Resumo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4" s="69">
        <f t="array" ref="AE304">SUM(IF((Tabela_padrão__GM_CONTAS_PAGAR_ABERTOS[COD_CONTA]='Resumo Realizar'!$B304)*(Tabela_padrão__GM_CONTAS_PAGAR_ABERTOS[DATA_VCTO]&gt;='Resumo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4" s="69">
        <f t="array" ref="AF304">SUM(IF((Tabela_padrão__GM_CONTAS_PAGAR_ABERTOS[COD_CONTA]='Resumo Realizar'!$B304)*(Tabela_padrão__GM_CONTAS_PAGAR_ABERTOS[DATA_VCTO]&gt;='Resumo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4" s="69">
        <f t="array" ref="AG304">SUM(IF((Tabela_padrão__GM_CONTAS_PAGAR_ABERTOS[COD_CONTA]='Resumo Realizar'!$B304)*(Tabela_padrão__GM_CONTAS_PAGAR_ABERTOS[DATA_VCTO]&gt;='Resumo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5" spans="2:33" hidden="1" outlineLevel="1" thickBot="1">
      <c r="B305" s="73">
        <v>15103012</v>
      </c>
      <c r="C305" s="73" t="s">
        <v>330</v>
      </c>
      <c r="D305" s="68">
        <f t="shared" si="326"/>
        <v>0</v>
      </c>
      <c r="E305" s="68">
        <f t="shared" si="327"/>
        <v>0</v>
      </c>
      <c r="F305" s="69"/>
      <c r="G305" s="69">
        <f t="array" ref="G305">SUM(IF((Tabela_padrão__GM_CONTAS_PAGAR_ABERTOS[COD_CONTA]='Resumo Realizar'!$B305)*(Tabela_padrão__GM_CONTAS_PAGAR_ABERTOS[DATA_VCTO]&gt;='Resumo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5" s="69">
        <f t="array" ref="H305">SUM(IF((Tabela_padrão__GM_CONTAS_PAGAR_ABERTOS[COD_CONTA]='Resumo Realizar'!$B305)*(Tabela_padrão__GM_CONTAS_PAGAR_ABERTOS[DATA_VCTO]&gt;='Resumo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5" s="69">
        <f t="array" ref="I305">SUM(IF((Tabela_padrão__GM_CONTAS_PAGAR_ABERTOS[COD_CONTA]='Resumo Realizar'!$B305)*(Tabela_padrão__GM_CONTAS_PAGAR_ABERTOS[DATA_VCTO]&gt;='Resumo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5" s="69">
        <f t="array" ref="J305">SUM(IF((Tabela_padrão__GM_CONTAS_PAGAR_ABERTOS[COD_CONTA]='Resumo Realizar'!$B305)*(Tabela_padrão__GM_CONTAS_PAGAR_ABERTOS[DATA_VCTO]&gt;='Resumo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5" s="69">
        <f t="array" ref="K305">SUM(IF((Tabela_padrão__GM_CONTAS_PAGAR_ABERTOS[COD_CONTA]='Resumo Realizar'!$B305)*(Tabela_padrão__GM_CONTAS_PAGAR_ABERTOS[DATA_VCTO]&gt;='Resumo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5" s="69">
        <f t="array" ref="L305">SUM(IF((Tabela_padrão__GM_CONTAS_PAGAR_ABERTOS[COD_CONTA]='Resumo Realizar'!$B305)*(Tabela_padrão__GM_CONTAS_PAGAR_ABERTOS[DATA_VCTO]&gt;='Resumo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5" s="69"/>
      <c r="N305" s="69">
        <f t="array" ref="N305">SUM(IF((Tabela_padrão__GM_CONTAS_PAGAR_ABERTOS[COD_CONTA]='Resumo Realizar'!$B305)*(Tabela_padrão__GM_CONTAS_PAGAR_ABERTOS[DATA_VCTO]&gt;='Resumo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5" s="69">
        <f t="array" ref="O305">SUM(IF((Tabela_padrão__GM_CONTAS_PAGAR_ABERTOS[COD_CONTA]='Resumo Realizar'!$B305)*(Tabela_padrão__GM_CONTAS_PAGAR_ABERTOS[DATA_VCTO]&gt;='Resumo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5" s="69">
        <f t="array" ref="P305">SUM(IF((Tabela_padrão__GM_CONTAS_PAGAR_ABERTOS[COD_CONTA]='Resumo Realizar'!$B305)*(Tabela_padrão__GM_CONTAS_PAGAR_ABERTOS[DATA_VCTO]&gt;='Resumo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5" s="69">
        <f t="array" ref="Q305">SUM(IF((Tabela_padrão__GM_CONTAS_PAGAR_ABERTOS[COD_CONTA]='Resumo Realizar'!$B305)*(Tabela_padrão__GM_CONTAS_PAGAR_ABERTOS[DATA_VCTO]&gt;='Resumo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5" s="69">
        <f t="array" ref="R305">SUM(IF((Tabela_padrão__GM_CONTAS_PAGAR_ABERTOS[COD_CONTA]='Resumo Realizar'!$B305)*(Tabela_padrão__GM_CONTAS_PAGAR_ABERTOS[DATA_VCTO]&gt;='Resumo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5" s="69">
        <f t="array" ref="S305">SUM(IF((Tabela_padrão__GM_CONTAS_PAGAR_ABERTOS[COD_CONTA]='Resumo Realizar'!$B305)*(Tabela_padrão__GM_CONTAS_PAGAR_ABERTOS[DATA_VCTO]&gt;='Resumo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5" s="69"/>
      <c r="U305" s="69">
        <f t="array" ref="U305">SUM(IF((Tabela_padrão__GM_CONTAS_PAGAR_ABERTOS[COD_CONTA]='Resumo Realizar'!$B305)*(Tabela_padrão__GM_CONTAS_PAGAR_ABERTOS[DATA_VCTO]&gt;='Resumo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5" s="69">
        <f t="array" ref="V305">SUM(IF((Tabela_padrão__GM_CONTAS_PAGAR_ABERTOS[COD_CONTA]='Resumo Realizar'!$B305)*(Tabela_padrão__GM_CONTAS_PAGAR_ABERTOS[DATA_VCTO]&gt;='Resumo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5" s="69">
        <f t="array" ref="W305">SUM(IF((Tabela_padrão__GM_CONTAS_PAGAR_ABERTOS[COD_CONTA]='Resumo Realizar'!$B305)*(Tabela_padrão__GM_CONTAS_PAGAR_ABERTOS[DATA_VCTO]&gt;='Resumo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5" s="69">
        <f t="array" ref="X305">SUM(IF((Tabela_padrão__GM_CONTAS_PAGAR_ABERTOS[COD_CONTA]='Resumo Realizar'!$B305)*(Tabela_padrão__GM_CONTAS_PAGAR_ABERTOS[DATA_VCTO]&gt;='Resumo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5" s="69">
        <f t="array" ref="Y305">SUM(IF((Tabela_padrão__GM_CONTAS_PAGAR_ABERTOS[COD_CONTA]='Resumo Realizar'!$B305)*(Tabela_padrão__GM_CONTAS_PAGAR_ABERTOS[DATA_VCTO]&gt;='Resumo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5" s="69">
        <f t="array" ref="Z305">SUM(IF((Tabela_padrão__GM_CONTAS_PAGAR_ABERTOS[COD_CONTA]='Resumo Realizar'!$B305)*(Tabela_padrão__GM_CONTAS_PAGAR_ABERTOS[DATA_VCTO]&gt;='Resumo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5" s="69"/>
      <c r="AB305" s="69">
        <f t="array" ref="AB305">SUM(IF((Tabela_padrão__GM_CONTAS_PAGAR_ABERTOS[COD_CONTA]='Resumo Realizar'!$B305)*(Tabela_padrão__GM_CONTAS_PAGAR_ABERTOS[DATA_VCTO]&gt;='Resumo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5" s="69">
        <f t="array" ref="AC305">SUM(IF((Tabela_padrão__GM_CONTAS_PAGAR_ABERTOS[COD_CONTA]='Resumo Realizar'!$B305)*(Tabela_padrão__GM_CONTAS_PAGAR_ABERTOS[DATA_VCTO]&gt;='Resumo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5" s="69">
        <f t="array" ref="AD305">SUM(IF((Tabela_padrão__GM_CONTAS_PAGAR_ABERTOS[COD_CONTA]='Resumo Realizar'!$B305)*(Tabela_padrão__GM_CONTAS_PAGAR_ABERTOS[DATA_VCTO]&gt;='Resumo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5" s="69">
        <f t="array" ref="AE305">SUM(IF((Tabela_padrão__GM_CONTAS_PAGAR_ABERTOS[COD_CONTA]='Resumo Realizar'!$B305)*(Tabela_padrão__GM_CONTAS_PAGAR_ABERTOS[DATA_VCTO]&gt;='Resumo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5" s="69">
        <f t="array" ref="AF305">SUM(IF((Tabela_padrão__GM_CONTAS_PAGAR_ABERTOS[COD_CONTA]='Resumo Realizar'!$B305)*(Tabela_padrão__GM_CONTAS_PAGAR_ABERTOS[DATA_VCTO]&gt;='Resumo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5" s="69">
        <f t="array" ref="AG305">SUM(IF((Tabela_padrão__GM_CONTAS_PAGAR_ABERTOS[COD_CONTA]='Resumo Realizar'!$B305)*(Tabela_padrão__GM_CONTAS_PAGAR_ABERTOS[DATA_VCTO]&gt;='Resumo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6" spans="2:33" hidden="1" outlineLevel="1" thickBot="1">
      <c r="B306" s="73">
        <v>15103013</v>
      </c>
      <c r="C306" s="73" t="s">
        <v>331</v>
      </c>
      <c r="D306" s="68">
        <f t="shared" si="326"/>
        <v>0</v>
      </c>
      <c r="E306" s="68">
        <f t="shared" si="327"/>
        <v>0</v>
      </c>
      <c r="F306" s="69"/>
      <c r="G306" s="69">
        <f t="array" ref="G306">SUM(IF((Tabela_padrão__GM_CONTAS_PAGAR_ABERTOS[COD_CONTA]='Resumo Realizar'!$B306)*(Tabela_padrão__GM_CONTAS_PAGAR_ABERTOS[DATA_VCTO]&gt;='Resumo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6" s="69">
        <f t="array" ref="H306">SUM(IF((Tabela_padrão__GM_CONTAS_PAGAR_ABERTOS[COD_CONTA]='Resumo Realizar'!$B306)*(Tabela_padrão__GM_CONTAS_PAGAR_ABERTOS[DATA_VCTO]&gt;='Resumo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6" s="69">
        <f t="array" ref="I306">SUM(IF((Tabela_padrão__GM_CONTAS_PAGAR_ABERTOS[COD_CONTA]='Resumo Realizar'!$B306)*(Tabela_padrão__GM_CONTAS_PAGAR_ABERTOS[DATA_VCTO]&gt;='Resumo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6" s="69">
        <f t="array" ref="J306">SUM(IF((Tabela_padrão__GM_CONTAS_PAGAR_ABERTOS[COD_CONTA]='Resumo Realizar'!$B306)*(Tabela_padrão__GM_CONTAS_PAGAR_ABERTOS[DATA_VCTO]&gt;='Resumo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6" s="69">
        <f t="array" ref="K306">SUM(IF((Tabela_padrão__GM_CONTAS_PAGAR_ABERTOS[COD_CONTA]='Resumo Realizar'!$B306)*(Tabela_padrão__GM_CONTAS_PAGAR_ABERTOS[DATA_VCTO]&gt;='Resumo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6" s="69">
        <f t="array" ref="L306">SUM(IF((Tabela_padrão__GM_CONTAS_PAGAR_ABERTOS[COD_CONTA]='Resumo Realizar'!$B306)*(Tabela_padrão__GM_CONTAS_PAGAR_ABERTOS[DATA_VCTO]&gt;='Resumo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6" s="69"/>
      <c r="N306" s="69">
        <f t="array" ref="N306">SUM(IF((Tabela_padrão__GM_CONTAS_PAGAR_ABERTOS[COD_CONTA]='Resumo Realizar'!$B306)*(Tabela_padrão__GM_CONTAS_PAGAR_ABERTOS[DATA_VCTO]&gt;='Resumo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6" s="69">
        <f t="array" ref="O306">SUM(IF((Tabela_padrão__GM_CONTAS_PAGAR_ABERTOS[COD_CONTA]='Resumo Realizar'!$B306)*(Tabela_padrão__GM_CONTAS_PAGAR_ABERTOS[DATA_VCTO]&gt;='Resumo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6" s="69">
        <f t="array" ref="P306">SUM(IF((Tabela_padrão__GM_CONTAS_PAGAR_ABERTOS[COD_CONTA]='Resumo Realizar'!$B306)*(Tabela_padrão__GM_CONTAS_PAGAR_ABERTOS[DATA_VCTO]&gt;='Resumo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6" s="69">
        <f t="array" ref="Q306">SUM(IF((Tabela_padrão__GM_CONTAS_PAGAR_ABERTOS[COD_CONTA]='Resumo Realizar'!$B306)*(Tabela_padrão__GM_CONTAS_PAGAR_ABERTOS[DATA_VCTO]&gt;='Resumo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6" s="69">
        <f t="array" ref="R306">SUM(IF((Tabela_padrão__GM_CONTAS_PAGAR_ABERTOS[COD_CONTA]='Resumo Realizar'!$B306)*(Tabela_padrão__GM_CONTAS_PAGAR_ABERTOS[DATA_VCTO]&gt;='Resumo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6" s="69">
        <f t="array" ref="S306">SUM(IF((Tabela_padrão__GM_CONTAS_PAGAR_ABERTOS[COD_CONTA]='Resumo Realizar'!$B306)*(Tabela_padrão__GM_CONTAS_PAGAR_ABERTOS[DATA_VCTO]&gt;='Resumo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6" s="69"/>
      <c r="U306" s="69">
        <f t="array" ref="U306">SUM(IF((Tabela_padrão__GM_CONTAS_PAGAR_ABERTOS[COD_CONTA]='Resumo Realizar'!$B306)*(Tabela_padrão__GM_CONTAS_PAGAR_ABERTOS[DATA_VCTO]&gt;='Resumo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6" s="69">
        <f t="array" ref="V306">SUM(IF((Tabela_padrão__GM_CONTAS_PAGAR_ABERTOS[COD_CONTA]='Resumo Realizar'!$B306)*(Tabela_padrão__GM_CONTAS_PAGAR_ABERTOS[DATA_VCTO]&gt;='Resumo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6" s="69">
        <f t="array" ref="W306">SUM(IF((Tabela_padrão__GM_CONTAS_PAGAR_ABERTOS[COD_CONTA]='Resumo Realizar'!$B306)*(Tabela_padrão__GM_CONTAS_PAGAR_ABERTOS[DATA_VCTO]&gt;='Resumo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6" s="69">
        <f t="array" ref="X306">SUM(IF((Tabela_padrão__GM_CONTAS_PAGAR_ABERTOS[COD_CONTA]='Resumo Realizar'!$B306)*(Tabela_padrão__GM_CONTAS_PAGAR_ABERTOS[DATA_VCTO]&gt;='Resumo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6" s="69">
        <f t="array" ref="Y306">SUM(IF((Tabela_padrão__GM_CONTAS_PAGAR_ABERTOS[COD_CONTA]='Resumo Realizar'!$B306)*(Tabela_padrão__GM_CONTAS_PAGAR_ABERTOS[DATA_VCTO]&gt;='Resumo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6" s="69">
        <f t="array" ref="Z306">SUM(IF((Tabela_padrão__GM_CONTAS_PAGAR_ABERTOS[COD_CONTA]='Resumo Realizar'!$B306)*(Tabela_padrão__GM_CONTAS_PAGAR_ABERTOS[DATA_VCTO]&gt;='Resumo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6" s="69"/>
      <c r="AB306" s="69">
        <f t="array" ref="AB306">SUM(IF((Tabela_padrão__GM_CONTAS_PAGAR_ABERTOS[COD_CONTA]='Resumo Realizar'!$B306)*(Tabela_padrão__GM_CONTAS_PAGAR_ABERTOS[DATA_VCTO]&gt;='Resumo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6" s="69">
        <f t="array" ref="AC306">SUM(IF((Tabela_padrão__GM_CONTAS_PAGAR_ABERTOS[COD_CONTA]='Resumo Realizar'!$B306)*(Tabela_padrão__GM_CONTAS_PAGAR_ABERTOS[DATA_VCTO]&gt;='Resumo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6" s="69">
        <f t="array" ref="AD306">SUM(IF((Tabela_padrão__GM_CONTAS_PAGAR_ABERTOS[COD_CONTA]='Resumo Realizar'!$B306)*(Tabela_padrão__GM_CONTAS_PAGAR_ABERTOS[DATA_VCTO]&gt;='Resumo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6" s="69">
        <f t="array" ref="AE306">SUM(IF((Tabela_padrão__GM_CONTAS_PAGAR_ABERTOS[COD_CONTA]='Resumo Realizar'!$B306)*(Tabela_padrão__GM_CONTAS_PAGAR_ABERTOS[DATA_VCTO]&gt;='Resumo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6" s="69">
        <f t="array" ref="AF306">SUM(IF((Tabela_padrão__GM_CONTAS_PAGAR_ABERTOS[COD_CONTA]='Resumo Realizar'!$B306)*(Tabela_padrão__GM_CONTAS_PAGAR_ABERTOS[DATA_VCTO]&gt;='Resumo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6" s="69">
        <f t="array" ref="AG306">SUM(IF((Tabela_padrão__GM_CONTAS_PAGAR_ABERTOS[COD_CONTA]='Resumo Realizar'!$B306)*(Tabela_padrão__GM_CONTAS_PAGAR_ABERTOS[DATA_VCTO]&gt;='Resumo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7" spans="2:33" s="63" customFormat="1" hidden="1" outlineLevel="1" collapsed="1" thickBot="1">
      <c r="B307" s="64">
        <v>15110</v>
      </c>
      <c r="C307" s="64" t="s">
        <v>63</v>
      </c>
      <c r="D307" s="65">
        <f t="shared" ref="D307:E307" si="328">SUM(D308:D310)</f>
        <v>0</v>
      </c>
      <c r="E307" s="65">
        <f t="shared" si="328"/>
        <v>0</v>
      </c>
      <c r="F307" s="66"/>
      <c r="G307" s="65">
        <f>SUM(G308:G310)</f>
        <v>0</v>
      </c>
      <c r="H307" s="65">
        <f t="shared" ref="H307" si="329">SUM(H308:H310)</f>
        <v>0</v>
      </c>
      <c r="I307" s="65">
        <f t="shared" ref="I307" si="330">SUM(I308:I310)</f>
        <v>0</v>
      </c>
      <c r="J307" s="65">
        <f t="shared" ref="J307:K307" si="331">SUM(J308:J310)</f>
        <v>0</v>
      </c>
      <c r="K307" s="65">
        <f t="shared" si="331"/>
        <v>0</v>
      </c>
      <c r="L307" s="65">
        <f t="shared" ref="L307" si="332">SUM(L308:L310)</f>
        <v>0</v>
      </c>
      <c r="M307" s="66"/>
      <c r="N307" s="65">
        <f t="shared" ref="N307:O307" si="333">SUM(N308:N310)</f>
        <v>0</v>
      </c>
      <c r="O307" s="65">
        <f t="shared" si="333"/>
        <v>0</v>
      </c>
      <c r="P307" s="65">
        <f t="shared" ref="P307" si="334">SUM(P308:P310)</f>
        <v>0</v>
      </c>
      <c r="Q307" s="65">
        <f t="shared" ref="Q307" si="335">SUM(Q308:Q310)</f>
        <v>0</v>
      </c>
      <c r="R307" s="65">
        <f t="shared" ref="R307:S307" si="336">SUM(R308:R310)</f>
        <v>0</v>
      </c>
      <c r="S307" s="65">
        <f t="shared" si="336"/>
        <v>0</v>
      </c>
      <c r="T307" s="66"/>
      <c r="U307" s="65">
        <f t="shared" ref="U307" si="337">SUM(U308:U310)</f>
        <v>0</v>
      </c>
      <c r="V307" s="65">
        <f t="shared" ref="V307:W307" si="338">SUM(V308:V310)</f>
        <v>0</v>
      </c>
      <c r="W307" s="65">
        <f t="shared" si="338"/>
        <v>0</v>
      </c>
      <c r="X307" s="65">
        <f t="shared" ref="X307" si="339">SUM(X308:X310)</f>
        <v>0</v>
      </c>
      <c r="Y307" s="65">
        <f t="shared" ref="Y307" si="340">SUM(Y308:Y310)</f>
        <v>0</v>
      </c>
      <c r="Z307" s="65">
        <f t="shared" ref="Z307" si="341">SUM(Z308:Z310)</f>
        <v>0</v>
      </c>
      <c r="AA307" s="66"/>
      <c r="AB307" s="65">
        <f t="shared" ref="AB307" si="342">SUM(AB308:AB310)</f>
        <v>0</v>
      </c>
      <c r="AC307" s="65">
        <f t="shared" ref="AC307" si="343">SUM(AC308:AC310)</f>
        <v>0</v>
      </c>
      <c r="AD307" s="65">
        <f t="shared" ref="AD307:AE307" si="344">SUM(AD308:AD310)</f>
        <v>0</v>
      </c>
      <c r="AE307" s="65">
        <f t="shared" si="344"/>
        <v>0</v>
      </c>
      <c r="AF307" s="65">
        <f t="shared" ref="AF307" si="345">SUM(AF308:AF310)</f>
        <v>0</v>
      </c>
      <c r="AG307" s="65">
        <f t="shared" ref="AG307" si="346">SUM(AG308:AG310)</f>
        <v>0</v>
      </c>
    </row>
    <row r="308" spans="2:33" hidden="1" outlineLevel="2" thickBot="1">
      <c r="B308" s="73">
        <v>15110001</v>
      </c>
      <c r="C308" s="73" t="s">
        <v>332</v>
      </c>
      <c r="D308" s="68">
        <f t="shared" ref="D308:E310" si="347">G308+I308+K308+N308+P308+R308+U308+W308+Y308+AB308+AD308+AF308</f>
        <v>0</v>
      </c>
      <c r="E308" s="68">
        <f t="shared" si="347"/>
        <v>0</v>
      </c>
      <c r="F308" s="69"/>
      <c r="G308" s="69">
        <f t="array" ref="G308">SUM(IF((Tabela_padrão__GM_CONTAS_PAGAR_ABERTOS[COD_CONTA]='Resumo Realizar'!$B308)*(Tabela_padrão__GM_CONTAS_PAGAR_ABERTOS[DATA_VCTO]&gt;='Resumo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8" s="69">
        <f t="array" ref="H308">SUM(IF((Tabela_padrão__GM_CONTAS_PAGAR_ABERTOS[COD_CONTA]='Resumo Realizar'!$B308)*(Tabela_padrão__GM_CONTAS_PAGAR_ABERTOS[DATA_VCTO]&gt;='Resumo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8" s="69">
        <f t="array" ref="I308">SUM(IF((Tabela_padrão__GM_CONTAS_PAGAR_ABERTOS[COD_CONTA]='Resumo Realizar'!$B308)*(Tabela_padrão__GM_CONTAS_PAGAR_ABERTOS[DATA_VCTO]&gt;='Resumo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8" s="69">
        <f t="array" ref="J308">SUM(IF((Tabela_padrão__GM_CONTAS_PAGAR_ABERTOS[COD_CONTA]='Resumo Realizar'!$B308)*(Tabela_padrão__GM_CONTAS_PAGAR_ABERTOS[DATA_VCTO]&gt;='Resumo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8" s="69">
        <f t="array" ref="K308">SUM(IF((Tabela_padrão__GM_CONTAS_PAGAR_ABERTOS[COD_CONTA]='Resumo Realizar'!$B308)*(Tabela_padrão__GM_CONTAS_PAGAR_ABERTOS[DATA_VCTO]&gt;='Resumo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8" s="69">
        <f t="array" ref="L308">SUM(IF((Tabela_padrão__GM_CONTAS_PAGAR_ABERTOS[COD_CONTA]='Resumo Realizar'!$B308)*(Tabela_padrão__GM_CONTAS_PAGAR_ABERTOS[DATA_VCTO]&gt;='Resumo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8" s="69"/>
      <c r="N308" s="69">
        <f t="array" ref="N308">SUM(IF((Tabela_padrão__GM_CONTAS_PAGAR_ABERTOS[COD_CONTA]='Resumo Realizar'!$B308)*(Tabela_padrão__GM_CONTAS_PAGAR_ABERTOS[DATA_VCTO]&gt;='Resumo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8" s="69">
        <f t="array" ref="O308">SUM(IF((Tabela_padrão__GM_CONTAS_PAGAR_ABERTOS[COD_CONTA]='Resumo Realizar'!$B308)*(Tabela_padrão__GM_CONTAS_PAGAR_ABERTOS[DATA_VCTO]&gt;='Resumo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8" s="69">
        <f t="array" ref="P308">SUM(IF((Tabela_padrão__GM_CONTAS_PAGAR_ABERTOS[COD_CONTA]='Resumo Realizar'!$B308)*(Tabela_padrão__GM_CONTAS_PAGAR_ABERTOS[DATA_VCTO]&gt;='Resumo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8" s="69">
        <f t="array" ref="Q308">SUM(IF((Tabela_padrão__GM_CONTAS_PAGAR_ABERTOS[COD_CONTA]='Resumo Realizar'!$B308)*(Tabela_padrão__GM_CONTAS_PAGAR_ABERTOS[DATA_VCTO]&gt;='Resumo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8" s="69">
        <f t="array" ref="R308">SUM(IF((Tabela_padrão__GM_CONTAS_PAGAR_ABERTOS[COD_CONTA]='Resumo Realizar'!$B308)*(Tabela_padrão__GM_CONTAS_PAGAR_ABERTOS[DATA_VCTO]&gt;='Resumo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8" s="69">
        <f t="array" ref="S308">SUM(IF((Tabela_padrão__GM_CONTAS_PAGAR_ABERTOS[COD_CONTA]='Resumo Realizar'!$B308)*(Tabela_padrão__GM_CONTAS_PAGAR_ABERTOS[DATA_VCTO]&gt;='Resumo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8" s="69"/>
      <c r="U308" s="69">
        <f t="array" ref="U308">SUM(IF((Tabela_padrão__GM_CONTAS_PAGAR_ABERTOS[COD_CONTA]='Resumo Realizar'!$B308)*(Tabela_padrão__GM_CONTAS_PAGAR_ABERTOS[DATA_VCTO]&gt;='Resumo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8" s="69">
        <f t="array" ref="V308">SUM(IF((Tabela_padrão__GM_CONTAS_PAGAR_ABERTOS[COD_CONTA]='Resumo Realizar'!$B308)*(Tabela_padrão__GM_CONTAS_PAGAR_ABERTOS[DATA_VCTO]&gt;='Resumo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8" s="69">
        <f t="array" ref="W308">SUM(IF((Tabela_padrão__GM_CONTAS_PAGAR_ABERTOS[COD_CONTA]='Resumo Realizar'!$B308)*(Tabela_padrão__GM_CONTAS_PAGAR_ABERTOS[DATA_VCTO]&gt;='Resumo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8" s="69">
        <f t="array" ref="X308">SUM(IF((Tabela_padrão__GM_CONTAS_PAGAR_ABERTOS[COD_CONTA]='Resumo Realizar'!$B308)*(Tabela_padrão__GM_CONTAS_PAGAR_ABERTOS[DATA_VCTO]&gt;='Resumo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8" s="69">
        <f t="array" ref="Y308">SUM(IF((Tabela_padrão__GM_CONTAS_PAGAR_ABERTOS[COD_CONTA]='Resumo Realizar'!$B308)*(Tabela_padrão__GM_CONTAS_PAGAR_ABERTOS[DATA_VCTO]&gt;='Resumo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8" s="69">
        <f t="array" ref="Z308">SUM(IF((Tabela_padrão__GM_CONTAS_PAGAR_ABERTOS[COD_CONTA]='Resumo Realizar'!$B308)*(Tabela_padrão__GM_CONTAS_PAGAR_ABERTOS[DATA_VCTO]&gt;='Resumo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8" s="69"/>
      <c r="AB308" s="69">
        <f t="array" ref="AB308">SUM(IF((Tabela_padrão__GM_CONTAS_PAGAR_ABERTOS[COD_CONTA]='Resumo Realizar'!$B308)*(Tabela_padrão__GM_CONTAS_PAGAR_ABERTOS[DATA_VCTO]&gt;='Resumo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8" s="69">
        <f t="array" ref="AC308">SUM(IF((Tabela_padrão__GM_CONTAS_PAGAR_ABERTOS[COD_CONTA]='Resumo Realizar'!$B308)*(Tabela_padrão__GM_CONTAS_PAGAR_ABERTOS[DATA_VCTO]&gt;='Resumo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8" s="69">
        <f t="array" ref="AD308">SUM(IF((Tabela_padrão__GM_CONTAS_PAGAR_ABERTOS[COD_CONTA]='Resumo Realizar'!$B308)*(Tabela_padrão__GM_CONTAS_PAGAR_ABERTOS[DATA_VCTO]&gt;='Resumo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8" s="69">
        <f t="array" ref="AE308">SUM(IF((Tabela_padrão__GM_CONTAS_PAGAR_ABERTOS[COD_CONTA]='Resumo Realizar'!$B308)*(Tabela_padrão__GM_CONTAS_PAGAR_ABERTOS[DATA_VCTO]&gt;='Resumo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8" s="69">
        <f t="array" ref="AF308">SUM(IF((Tabela_padrão__GM_CONTAS_PAGAR_ABERTOS[COD_CONTA]='Resumo Realizar'!$B308)*(Tabela_padrão__GM_CONTAS_PAGAR_ABERTOS[DATA_VCTO]&gt;='Resumo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8" s="69">
        <f t="array" ref="AG308">SUM(IF((Tabela_padrão__GM_CONTAS_PAGAR_ABERTOS[COD_CONTA]='Resumo Realizar'!$B308)*(Tabela_padrão__GM_CONTAS_PAGAR_ABERTOS[DATA_VCTO]&gt;='Resumo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09" spans="2:33" hidden="1" outlineLevel="2" thickBot="1">
      <c r="B309" s="73">
        <v>15110002</v>
      </c>
      <c r="C309" s="73" t="s">
        <v>333</v>
      </c>
      <c r="D309" s="68">
        <f t="shared" si="347"/>
        <v>0</v>
      </c>
      <c r="E309" s="68">
        <f t="shared" si="347"/>
        <v>0</v>
      </c>
      <c r="F309" s="69"/>
      <c r="G309" s="69">
        <f t="array" ref="G309">SUM(IF((Tabela_padrão__GM_CONTAS_PAGAR_ABERTOS[COD_CONTA]='Resumo Realizar'!$B309)*(Tabela_padrão__GM_CONTAS_PAGAR_ABERTOS[DATA_VCTO]&gt;='Resumo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09" s="69">
        <f t="array" ref="H309">SUM(IF((Tabela_padrão__GM_CONTAS_PAGAR_ABERTOS[COD_CONTA]='Resumo Realizar'!$B309)*(Tabela_padrão__GM_CONTAS_PAGAR_ABERTOS[DATA_VCTO]&gt;='Resumo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09" s="69">
        <f t="array" ref="I309">SUM(IF((Tabela_padrão__GM_CONTAS_PAGAR_ABERTOS[COD_CONTA]='Resumo Realizar'!$B309)*(Tabela_padrão__GM_CONTAS_PAGAR_ABERTOS[DATA_VCTO]&gt;='Resumo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09" s="69">
        <f t="array" ref="J309">SUM(IF((Tabela_padrão__GM_CONTAS_PAGAR_ABERTOS[COD_CONTA]='Resumo Realizar'!$B309)*(Tabela_padrão__GM_CONTAS_PAGAR_ABERTOS[DATA_VCTO]&gt;='Resumo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09" s="69">
        <f t="array" ref="K309">SUM(IF((Tabela_padrão__GM_CONTAS_PAGAR_ABERTOS[COD_CONTA]='Resumo Realizar'!$B309)*(Tabela_padrão__GM_CONTAS_PAGAR_ABERTOS[DATA_VCTO]&gt;='Resumo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09" s="69">
        <f t="array" ref="L309">SUM(IF((Tabela_padrão__GM_CONTAS_PAGAR_ABERTOS[COD_CONTA]='Resumo Realizar'!$B309)*(Tabela_padrão__GM_CONTAS_PAGAR_ABERTOS[DATA_VCTO]&gt;='Resumo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09" s="69"/>
      <c r="N309" s="69">
        <f t="array" ref="N309">SUM(IF((Tabela_padrão__GM_CONTAS_PAGAR_ABERTOS[COD_CONTA]='Resumo Realizar'!$B309)*(Tabela_padrão__GM_CONTAS_PAGAR_ABERTOS[DATA_VCTO]&gt;='Resumo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09" s="69">
        <f t="array" ref="O309">SUM(IF((Tabela_padrão__GM_CONTAS_PAGAR_ABERTOS[COD_CONTA]='Resumo Realizar'!$B309)*(Tabela_padrão__GM_CONTAS_PAGAR_ABERTOS[DATA_VCTO]&gt;='Resumo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09" s="69">
        <f t="array" ref="P309">SUM(IF((Tabela_padrão__GM_CONTAS_PAGAR_ABERTOS[COD_CONTA]='Resumo Realizar'!$B309)*(Tabela_padrão__GM_CONTAS_PAGAR_ABERTOS[DATA_VCTO]&gt;='Resumo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09" s="69">
        <f t="array" ref="Q309">SUM(IF((Tabela_padrão__GM_CONTAS_PAGAR_ABERTOS[COD_CONTA]='Resumo Realizar'!$B309)*(Tabela_padrão__GM_CONTAS_PAGAR_ABERTOS[DATA_VCTO]&gt;='Resumo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09" s="69">
        <f t="array" ref="R309">SUM(IF((Tabela_padrão__GM_CONTAS_PAGAR_ABERTOS[COD_CONTA]='Resumo Realizar'!$B309)*(Tabela_padrão__GM_CONTAS_PAGAR_ABERTOS[DATA_VCTO]&gt;='Resumo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09" s="69">
        <f t="array" ref="S309">SUM(IF((Tabela_padrão__GM_CONTAS_PAGAR_ABERTOS[COD_CONTA]='Resumo Realizar'!$B309)*(Tabela_padrão__GM_CONTAS_PAGAR_ABERTOS[DATA_VCTO]&gt;='Resumo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09" s="69"/>
      <c r="U309" s="69">
        <f t="array" ref="U309">SUM(IF((Tabela_padrão__GM_CONTAS_PAGAR_ABERTOS[COD_CONTA]='Resumo Realizar'!$B309)*(Tabela_padrão__GM_CONTAS_PAGAR_ABERTOS[DATA_VCTO]&gt;='Resumo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09" s="69">
        <f t="array" ref="V309">SUM(IF((Tabela_padrão__GM_CONTAS_PAGAR_ABERTOS[COD_CONTA]='Resumo Realizar'!$B309)*(Tabela_padrão__GM_CONTAS_PAGAR_ABERTOS[DATA_VCTO]&gt;='Resumo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09" s="69">
        <f t="array" ref="W309">SUM(IF((Tabela_padrão__GM_CONTAS_PAGAR_ABERTOS[COD_CONTA]='Resumo Realizar'!$B309)*(Tabela_padrão__GM_CONTAS_PAGAR_ABERTOS[DATA_VCTO]&gt;='Resumo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09" s="69">
        <f t="array" ref="X309">SUM(IF((Tabela_padrão__GM_CONTAS_PAGAR_ABERTOS[COD_CONTA]='Resumo Realizar'!$B309)*(Tabela_padrão__GM_CONTAS_PAGAR_ABERTOS[DATA_VCTO]&gt;='Resumo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09" s="69">
        <f t="array" ref="Y309">SUM(IF((Tabela_padrão__GM_CONTAS_PAGAR_ABERTOS[COD_CONTA]='Resumo Realizar'!$B309)*(Tabela_padrão__GM_CONTAS_PAGAR_ABERTOS[DATA_VCTO]&gt;='Resumo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09" s="69">
        <f t="array" ref="Z309">SUM(IF((Tabela_padrão__GM_CONTAS_PAGAR_ABERTOS[COD_CONTA]='Resumo Realizar'!$B309)*(Tabela_padrão__GM_CONTAS_PAGAR_ABERTOS[DATA_VCTO]&gt;='Resumo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09" s="69"/>
      <c r="AB309" s="69">
        <f t="array" ref="AB309">SUM(IF((Tabela_padrão__GM_CONTAS_PAGAR_ABERTOS[COD_CONTA]='Resumo Realizar'!$B309)*(Tabela_padrão__GM_CONTAS_PAGAR_ABERTOS[DATA_VCTO]&gt;='Resumo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09" s="69">
        <f t="array" ref="AC309">SUM(IF((Tabela_padrão__GM_CONTAS_PAGAR_ABERTOS[COD_CONTA]='Resumo Realizar'!$B309)*(Tabela_padrão__GM_CONTAS_PAGAR_ABERTOS[DATA_VCTO]&gt;='Resumo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09" s="69">
        <f t="array" ref="AD309">SUM(IF((Tabela_padrão__GM_CONTAS_PAGAR_ABERTOS[COD_CONTA]='Resumo Realizar'!$B309)*(Tabela_padrão__GM_CONTAS_PAGAR_ABERTOS[DATA_VCTO]&gt;='Resumo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09" s="69">
        <f t="array" ref="AE309">SUM(IF((Tabela_padrão__GM_CONTAS_PAGAR_ABERTOS[COD_CONTA]='Resumo Realizar'!$B309)*(Tabela_padrão__GM_CONTAS_PAGAR_ABERTOS[DATA_VCTO]&gt;='Resumo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09" s="69">
        <f t="array" ref="AF309">SUM(IF((Tabela_padrão__GM_CONTAS_PAGAR_ABERTOS[COD_CONTA]='Resumo Realizar'!$B309)*(Tabela_padrão__GM_CONTAS_PAGAR_ABERTOS[DATA_VCTO]&gt;='Resumo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09" s="69">
        <f t="array" ref="AG309">SUM(IF((Tabela_padrão__GM_CONTAS_PAGAR_ABERTOS[COD_CONTA]='Resumo Realizar'!$B309)*(Tabela_padrão__GM_CONTAS_PAGAR_ABERTOS[DATA_VCTO]&gt;='Resumo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0" spans="2:33" hidden="1" outlineLevel="2" thickBot="1">
      <c r="B310" s="73">
        <v>15110003</v>
      </c>
      <c r="C310" s="73" t="s">
        <v>334</v>
      </c>
      <c r="D310" s="68">
        <f t="shared" si="347"/>
        <v>0</v>
      </c>
      <c r="E310" s="68">
        <f t="shared" si="347"/>
        <v>0</v>
      </c>
      <c r="F310" s="69"/>
      <c r="G310" s="69">
        <f t="array" ref="G310">SUM(IF((Tabela_padrão__GM_CONTAS_PAGAR_ABERTOS[COD_CONTA]='Resumo Realizar'!$B310)*(Tabela_padrão__GM_CONTAS_PAGAR_ABERTOS[DATA_VCTO]&gt;='Resumo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0" s="69">
        <f t="array" ref="H310">SUM(IF((Tabela_padrão__GM_CONTAS_PAGAR_ABERTOS[COD_CONTA]='Resumo Realizar'!$B310)*(Tabela_padrão__GM_CONTAS_PAGAR_ABERTOS[DATA_VCTO]&gt;='Resumo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0" s="69">
        <f t="array" ref="I310">SUM(IF((Tabela_padrão__GM_CONTAS_PAGAR_ABERTOS[COD_CONTA]='Resumo Realizar'!$B310)*(Tabela_padrão__GM_CONTAS_PAGAR_ABERTOS[DATA_VCTO]&gt;='Resumo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0" s="69">
        <f t="array" ref="J310">SUM(IF((Tabela_padrão__GM_CONTAS_PAGAR_ABERTOS[COD_CONTA]='Resumo Realizar'!$B310)*(Tabela_padrão__GM_CONTAS_PAGAR_ABERTOS[DATA_VCTO]&gt;='Resumo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0" s="69">
        <f t="array" ref="K310">SUM(IF((Tabela_padrão__GM_CONTAS_PAGAR_ABERTOS[COD_CONTA]='Resumo Realizar'!$B310)*(Tabela_padrão__GM_CONTAS_PAGAR_ABERTOS[DATA_VCTO]&gt;='Resumo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0" s="69">
        <f t="array" ref="L310">SUM(IF((Tabela_padrão__GM_CONTAS_PAGAR_ABERTOS[COD_CONTA]='Resumo Realizar'!$B310)*(Tabela_padrão__GM_CONTAS_PAGAR_ABERTOS[DATA_VCTO]&gt;='Resumo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0" s="69"/>
      <c r="N310" s="69">
        <f t="array" ref="N310">SUM(IF((Tabela_padrão__GM_CONTAS_PAGAR_ABERTOS[COD_CONTA]='Resumo Realizar'!$B310)*(Tabela_padrão__GM_CONTAS_PAGAR_ABERTOS[DATA_VCTO]&gt;='Resumo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0" s="69">
        <f t="array" ref="O310">SUM(IF((Tabela_padrão__GM_CONTAS_PAGAR_ABERTOS[COD_CONTA]='Resumo Realizar'!$B310)*(Tabela_padrão__GM_CONTAS_PAGAR_ABERTOS[DATA_VCTO]&gt;='Resumo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0" s="69">
        <f t="array" ref="P310">SUM(IF((Tabela_padrão__GM_CONTAS_PAGAR_ABERTOS[COD_CONTA]='Resumo Realizar'!$B310)*(Tabela_padrão__GM_CONTAS_PAGAR_ABERTOS[DATA_VCTO]&gt;='Resumo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0" s="69">
        <f t="array" ref="Q310">SUM(IF((Tabela_padrão__GM_CONTAS_PAGAR_ABERTOS[COD_CONTA]='Resumo Realizar'!$B310)*(Tabela_padrão__GM_CONTAS_PAGAR_ABERTOS[DATA_VCTO]&gt;='Resumo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0" s="69">
        <f t="array" ref="R310">SUM(IF((Tabela_padrão__GM_CONTAS_PAGAR_ABERTOS[COD_CONTA]='Resumo Realizar'!$B310)*(Tabela_padrão__GM_CONTAS_PAGAR_ABERTOS[DATA_VCTO]&gt;='Resumo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0" s="69">
        <f t="array" ref="S310">SUM(IF((Tabela_padrão__GM_CONTAS_PAGAR_ABERTOS[COD_CONTA]='Resumo Realizar'!$B310)*(Tabela_padrão__GM_CONTAS_PAGAR_ABERTOS[DATA_VCTO]&gt;='Resumo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0" s="69"/>
      <c r="U310" s="69">
        <f t="array" ref="U310">SUM(IF((Tabela_padrão__GM_CONTAS_PAGAR_ABERTOS[COD_CONTA]='Resumo Realizar'!$B310)*(Tabela_padrão__GM_CONTAS_PAGAR_ABERTOS[DATA_VCTO]&gt;='Resumo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0" s="69">
        <f t="array" ref="V310">SUM(IF((Tabela_padrão__GM_CONTAS_PAGAR_ABERTOS[COD_CONTA]='Resumo Realizar'!$B310)*(Tabela_padrão__GM_CONTAS_PAGAR_ABERTOS[DATA_VCTO]&gt;='Resumo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0" s="69">
        <f t="array" ref="W310">SUM(IF((Tabela_padrão__GM_CONTAS_PAGAR_ABERTOS[COD_CONTA]='Resumo Realizar'!$B310)*(Tabela_padrão__GM_CONTAS_PAGAR_ABERTOS[DATA_VCTO]&gt;='Resumo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0" s="69">
        <f t="array" ref="X310">SUM(IF((Tabela_padrão__GM_CONTAS_PAGAR_ABERTOS[COD_CONTA]='Resumo Realizar'!$B310)*(Tabela_padrão__GM_CONTAS_PAGAR_ABERTOS[DATA_VCTO]&gt;='Resumo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0" s="69">
        <f t="array" ref="Y310">SUM(IF((Tabela_padrão__GM_CONTAS_PAGAR_ABERTOS[COD_CONTA]='Resumo Realizar'!$B310)*(Tabela_padrão__GM_CONTAS_PAGAR_ABERTOS[DATA_VCTO]&gt;='Resumo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0" s="69">
        <f t="array" ref="Z310">SUM(IF((Tabela_padrão__GM_CONTAS_PAGAR_ABERTOS[COD_CONTA]='Resumo Realizar'!$B310)*(Tabela_padrão__GM_CONTAS_PAGAR_ABERTOS[DATA_VCTO]&gt;='Resumo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0" s="69"/>
      <c r="AB310" s="69">
        <f t="array" ref="AB310">SUM(IF((Tabela_padrão__GM_CONTAS_PAGAR_ABERTOS[COD_CONTA]='Resumo Realizar'!$B310)*(Tabela_padrão__GM_CONTAS_PAGAR_ABERTOS[DATA_VCTO]&gt;='Resumo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0" s="69">
        <f t="array" ref="AC310">SUM(IF((Tabela_padrão__GM_CONTAS_PAGAR_ABERTOS[COD_CONTA]='Resumo Realizar'!$B310)*(Tabela_padrão__GM_CONTAS_PAGAR_ABERTOS[DATA_VCTO]&gt;='Resumo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0" s="69">
        <f t="array" ref="AD310">SUM(IF((Tabela_padrão__GM_CONTAS_PAGAR_ABERTOS[COD_CONTA]='Resumo Realizar'!$B310)*(Tabela_padrão__GM_CONTAS_PAGAR_ABERTOS[DATA_VCTO]&gt;='Resumo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0" s="69">
        <f t="array" ref="AE310">SUM(IF((Tabela_padrão__GM_CONTAS_PAGAR_ABERTOS[COD_CONTA]='Resumo Realizar'!$B310)*(Tabela_padrão__GM_CONTAS_PAGAR_ABERTOS[DATA_VCTO]&gt;='Resumo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0" s="69">
        <f t="array" ref="AF310">SUM(IF((Tabela_padrão__GM_CONTAS_PAGAR_ABERTOS[COD_CONTA]='Resumo Realizar'!$B310)*(Tabela_padrão__GM_CONTAS_PAGAR_ABERTOS[DATA_VCTO]&gt;='Resumo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0" s="69">
        <f t="array" ref="AG310">SUM(IF((Tabela_padrão__GM_CONTAS_PAGAR_ABERTOS[COD_CONTA]='Resumo Realizar'!$B310)*(Tabela_padrão__GM_CONTAS_PAGAR_ABERTOS[DATA_VCTO]&gt;='Resumo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1" spans="2:33" s="63" customFormat="1" hidden="1" outlineLevel="1" collapsed="1" thickBot="1">
      <c r="B311" s="64">
        <v>15301</v>
      </c>
      <c r="C311" s="64" t="s">
        <v>64</v>
      </c>
      <c r="D311" s="65">
        <f t="shared" ref="D311:E311" si="348">SUM(D312:D313)</f>
        <v>0</v>
      </c>
      <c r="E311" s="65">
        <f t="shared" si="348"/>
        <v>0</v>
      </c>
      <c r="F311" s="66"/>
      <c r="G311" s="65">
        <f>SUM(G312:G313)</f>
        <v>0</v>
      </c>
      <c r="H311" s="65">
        <f t="shared" ref="H311" si="349">SUM(H312:H313)</f>
        <v>0</v>
      </c>
      <c r="I311" s="65">
        <f t="shared" ref="I311" si="350">SUM(I312:I313)</f>
        <v>0</v>
      </c>
      <c r="J311" s="65">
        <f t="shared" ref="J311:K311" si="351">SUM(J312:J313)</f>
        <v>0</v>
      </c>
      <c r="K311" s="65">
        <f t="shared" si="351"/>
        <v>0</v>
      </c>
      <c r="L311" s="65">
        <f t="shared" ref="L311" si="352">SUM(L312:L313)</f>
        <v>0</v>
      </c>
      <c r="M311" s="66"/>
      <c r="N311" s="65">
        <f t="shared" ref="N311:O311" si="353">SUM(N312:N313)</f>
        <v>0</v>
      </c>
      <c r="O311" s="65">
        <f t="shared" si="353"/>
        <v>0</v>
      </c>
      <c r="P311" s="65">
        <f t="shared" ref="P311" si="354">SUM(P312:P313)</f>
        <v>0</v>
      </c>
      <c r="Q311" s="65">
        <f t="shared" ref="Q311" si="355">SUM(Q312:Q313)</f>
        <v>0</v>
      </c>
      <c r="R311" s="65">
        <f t="shared" ref="R311:S311" si="356">SUM(R312:R313)</f>
        <v>0</v>
      </c>
      <c r="S311" s="65">
        <f t="shared" si="356"/>
        <v>0</v>
      </c>
      <c r="T311" s="66"/>
      <c r="U311" s="65">
        <f t="shared" ref="U311" si="357">SUM(U312:U313)</f>
        <v>0</v>
      </c>
      <c r="V311" s="65">
        <f t="shared" ref="V311:W311" si="358">SUM(V312:V313)</f>
        <v>0</v>
      </c>
      <c r="W311" s="65">
        <f t="shared" si="358"/>
        <v>0</v>
      </c>
      <c r="X311" s="65">
        <f t="shared" ref="X311" si="359">SUM(X312:X313)</f>
        <v>0</v>
      </c>
      <c r="Y311" s="65">
        <f t="shared" ref="Y311" si="360">SUM(Y312:Y313)</f>
        <v>0</v>
      </c>
      <c r="Z311" s="65">
        <f t="shared" ref="Z311" si="361">SUM(Z312:Z313)</f>
        <v>0</v>
      </c>
      <c r="AA311" s="66"/>
      <c r="AB311" s="65">
        <f t="shared" ref="AB311" si="362">SUM(AB312:AB313)</f>
        <v>0</v>
      </c>
      <c r="AC311" s="65">
        <f t="shared" ref="AC311" si="363">SUM(AC312:AC313)</f>
        <v>0</v>
      </c>
      <c r="AD311" s="65">
        <f t="shared" ref="AD311:AE311" si="364">SUM(AD312:AD313)</f>
        <v>0</v>
      </c>
      <c r="AE311" s="65">
        <f t="shared" si="364"/>
        <v>0</v>
      </c>
      <c r="AF311" s="65">
        <f t="shared" ref="AF311" si="365">SUM(AF312:AF313)</f>
        <v>0</v>
      </c>
      <c r="AG311" s="65">
        <f t="shared" ref="AG311" si="366">SUM(AG312:AG313)</f>
        <v>0</v>
      </c>
    </row>
    <row r="312" spans="2:33" hidden="1" outlineLevel="2" thickBot="1">
      <c r="B312" s="73">
        <v>15301001</v>
      </c>
      <c r="C312" s="73" t="s">
        <v>336</v>
      </c>
      <c r="D312" s="68">
        <f>G312+I312+K312+N312+P312+R312+U312+W312+Y312+AB312+AD312+AF312</f>
        <v>0</v>
      </c>
      <c r="E312" s="68">
        <f>H312+J312+L312+O312+Q312+S312+V312+X312+Z312+AC312+AE312+AG312</f>
        <v>0</v>
      </c>
      <c r="F312" s="69"/>
      <c r="G312" s="69">
        <f t="array" ref="G312">SUM(IF((Tabela_padrão__GM_CONTAS_PAGAR_ABERTOS[COD_CONTA]='Resumo Realizar'!$B312)*(Tabela_padrão__GM_CONTAS_PAGAR_ABERTOS[DATA_VCTO]&gt;='Resumo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2" s="69">
        <f t="array" ref="H312">SUM(IF((Tabela_padrão__GM_CONTAS_PAGAR_ABERTOS[COD_CONTA]='Resumo Realizar'!$B312)*(Tabela_padrão__GM_CONTAS_PAGAR_ABERTOS[DATA_VCTO]&gt;='Resumo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2" s="69">
        <f t="array" ref="I312">SUM(IF((Tabela_padrão__GM_CONTAS_PAGAR_ABERTOS[COD_CONTA]='Resumo Realizar'!$B312)*(Tabela_padrão__GM_CONTAS_PAGAR_ABERTOS[DATA_VCTO]&gt;='Resumo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2" s="69">
        <f t="array" ref="J312">SUM(IF((Tabela_padrão__GM_CONTAS_PAGAR_ABERTOS[COD_CONTA]='Resumo Realizar'!$B312)*(Tabela_padrão__GM_CONTAS_PAGAR_ABERTOS[DATA_VCTO]&gt;='Resumo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2" s="69">
        <f t="array" ref="K312">SUM(IF((Tabela_padrão__GM_CONTAS_PAGAR_ABERTOS[COD_CONTA]='Resumo Realizar'!$B312)*(Tabela_padrão__GM_CONTAS_PAGAR_ABERTOS[DATA_VCTO]&gt;='Resumo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2" s="69">
        <f t="array" ref="L312">SUM(IF((Tabela_padrão__GM_CONTAS_PAGAR_ABERTOS[COD_CONTA]='Resumo Realizar'!$B312)*(Tabela_padrão__GM_CONTAS_PAGAR_ABERTOS[DATA_VCTO]&gt;='Resumo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2" s="69"/>
      <c r="N312" s="69">
        <f t="array" ref="N312">SUM(IF((Tabela_padrão__GM_CONTAS_PAGAR_ABERTOS[COD_CONTA]='Resumo Realizar'!$B312)*(Tabela_padrão__GM_CONTAS_PAGAR_ABERTOS[DATA_VCTO]&gt;='Resumo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2" s="69">
        <f t="array" ref="O312">SUM(IF((Tabela_padrão__GM_CONTAS_PAGAR_ABERTOS[COD_CONTA]='Resumo Realizar'!$B312)*(Tabela_padrão__GM_CONTAS_PAGAR_ABERTOS[DATA_VCTO]&gt;='Resumo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2" s="69">
        <f t="array" ref="P312">SUM(IF((Tabela_padrão__GM_CONTAS_PAGAR_ABERTOS[COD_CONTA]='Resumo Realizar'!$B312)*(Tabela_padrão__GM_CONTAS_PAGAR_ABERTOS[DATA_VCTO]&gt;='Resumo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2" s="69">
        <f t="array" ref="Q312">SUM(IF((Tabela_padrão__GM_CONTAS_PAGAR_ABERTOS[COD_CONTA]='Resumo Realizar'!$B312)*(Tabela_padrão__GM_CONTAS_PAGAR_ABERTOS[DATA_VCTO]&gt;='Resumo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2" s="69">
        <f t="array" ref="R312">SUM(IF((Tabela_padrão__GM_CONTAS_PAGAR_ABERTOS[COD_CONTA]='Resumo Realizar'!$B312)*(Tabela_padrão__GM_CONTAS_PAGAR_ABERTOS[DATA_VCTO]&gt;='Resumo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2" s="69">
        <f t="array" ref="S312">SUM(IF((Tabela_padrão__GM_CONTAS_PAGAR_ABERTOS[COD_CONTA]='Resumo Realizar'!$B312)*(Tabela_padrão__GM_CONTAS_PAGAR_ABERTOS[DATA_VCTO]&gt;='Resumo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2" s="69"/>
      <c r="U312" s="69">
        <f t="array" ref="U312">SUM(IF((Tabela_padrão__GM_CONTAS_PAGAR_ABERTOS[COD_CONTA]='Resumo Realizar'!$B312)*(Tabela_padrão__GM_CONTAS_PAGAR_ABERTOS[DATA_VCTO]&gt;='Resumo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2" s="69">
        <f t="array" ref="V312">SUM(IF((Tabela_padrão__GM_CONTAS_PAGAR_ABERTOS[COD_CONTA]='Resumo Realizar'!$B312)*(Tabela_padrão__GM_CONTAS_PAGAR_ABERTOS[DATA_VCTO]&gt;='Resumo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2" s="69">
        <f t="array" ref="W312">SUM(IF((Tabela_padrão__GM_CONTAS_PAGAR_ABERTOS[COD_CONTA]='Resumo Realizar'!$B312)*(Tabela_padrão__GM_CONTAS_PAGAR_ABERTOS[DATA_VCTO]&gt;='Resumo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2" s="69">
        <f t="array" ref="X312">SUM(IF((Tabela_padrão__GM_CONTAS_PAGAR_ABERTOS[COD_CONTA]='Resumo Realizar'!$B312)*(Tabela_padrão__GM_CONTAS_PAGAR_ABERTOS[DATA_VCTO]&gt;='Resumo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2" s="69">
        <f t="array" ref="Y312">SUM(IF((Tabela_padrão__GM_CONTAS_PAGAR_ABERTOS[COD_CONTA]='Resumo Realizar'!$B312)*(Tabela_padrão__GM_CONTAS_PAGAR_ABERTOS[DATA_VCTO]&gt;='Resumo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2" s="69">
        <f t="array" ref="Z312">SUM(IF((Tabela_padrão__GM_CONTAS_PAGAR_ABERTOS[COD_CONTA]='Resumo Realizar'!$B312)*(Tabela_padrão__GM_CONTAS_PAGAR_ABERTOS[DATA_VCTO]&gt;='Resumo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2" s="69"/>
      <c r="AB312" s="69">
        <f t="array" ref="AB312">SUM(IF((Tabela_padrão__GM_CONTAS_PAGAR_ABERTOS[COD_CONTA]='Resumo Realizar'!$B312)*(Tabela_padrão__GM_CONTAS_PAGAR_ABERTOS[DATA_VCTO]&gt;='Resumo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2" s="69">
        <f t="array" ref="AC312">SUM(IF((Tabela_padrão__GM_CONTAS_PAGAR_ABERTOS[COD_CONTA]='Resumo Realizar'!$B312)*(Tabela_padrão__GM_CONTAS_PAGAR_ABERTOS[DATA_VCTO]&gt;='Resumo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2" s="69">
        <f t="array" ref="AD312">SUM(IF((Tabela_padrão__GM_CONTAS_PAGAR_ABERTOS[COD_CONTA]='Resumo Realizar'!$B312)*(Tabela_padrão__GM_CONTAS_PAGAR_ABERTOS[DATA_VCTO]&gt;='Resumo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2" s="69">
        <f t="array" ref="AE312">SUM(IF((Tabela_padrão__GM_CONTAS_PAGAR_ABERTOS[COD_CONTA]='Resumo Realizar'!$B312)*(Tabela_padrão__GM_CONTAS_PAGAR_ABERTOS[DATA_VCTO]&gt;='Resumo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2" s="69">
        <f t="array" ref="AF312">SUM(IF((Tabela_padrão__GM_CONTAS_PAGAR_ABERTOS[COD_CONTA]='Resumo Realizar'!$B312)*(Tabela_padrão__GM_CONTAS_PAGAR_ABERTOS[DATA_VCTO]&gt;='Resumo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2" s="69">
        <f t="array" ref="AG312">SUM(IF((Tabela_padrão__GM_CONTAS_PAGAR_ABERTOS[COD_CONTA]='Resumo Realizar'!$B312)*(Tabela_padrão__GM_CONTAS_PAGAR_ABERTOS[DATA_VCTO]&gt;='Resumo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3" spans="2:33" hidden="1" outlineLevel="2" thickBot="1">
      <c r="B313" s="73">
        <v>15301002</v>
      </c>
      <c r="C313" s="73" t="s">
        <v>337</v>
      </c>
      <c r="D313" s="68">
        <f>G313+I313+K313+N313+P313+R313+U313+W313+Y313+AB313+AD313+AF313</f>
        <v>0</v>
      </c>
      <c r="E313" s="68">
        <f>H313+J313+L313+O313+Q313+S313+V313+X313+Z313+AC313+AE313+AG313</f>
        <v>0</v>
      </c>
      <c r="F313" s="69"/>
      <c r="G313" s="69">
        <f t="array" ref="G313">SUM(IF((Tabela_padrão__GM_CONTAS_PAGAR_ABERTOS[COD_CONTA]='Resumo Realizar'!$B313)*(Tabela_padrão__GM_CONTAS_PAGAR_ABERTOS[DATA_VCTO]&gt;='Resumo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3" s="69">
        <f t="array" ref="H313">SUM(IF((Tabela_padrão__GM_CONTAS_PAGAR_ABERTOS[COD_CONTA]='Resumo Realizar'!$B313)*(Tabela_padrão__GM_CONTAS_PAGAR_ABERTOS[DATA_VCTO]&gt;='Resumo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3" s="69">
        <f t="array" ref="I313">SUM(IF((Tabela_padrão__GM_CONTAS_PAGAR_ABERTOS[COD_CONTA]='Resumo Realizar'!$B313)*(Tabela_padrão__GM_CONTAS_PAGAR_ABERTOS[DATA_VCTO]&gt;='Resumo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3" s="69">
        <f t="array" ref="J313">SUM(IF((Tabela_padrão__GM_CONTAS_PAGAR_ABERTOS[COD_CONTA]='Resumo Realizar'!$B313)*(Tabela_padrão__GM_CONTAS_PAGAR_ABERTOS[DATA_VCTO]&gt;='Resumo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3" s="69">
        <f t="array" ref="K313">SUM(IF((Tabela_padrão__GM_CONTAS_PAGAR_ABERTOS[COD_CONTA]='Resumo Realizar'!$B313)*(Tabela_padrão__GM_CONTAS_PAGAR_ABERTOS[DATA_VCTO]&gt;='Resumo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3" s="69">
        <f t="array" ref="L313">SUM(IF((Tabela_padrão__GM_CONTAS_PAGAR_ABERTOS[COD_CONTA]='Resumo Realizar'!$B313)*(Tabela_padrão__GM_CONTAS_PAGAR_ABERTOS[DATA_VCTO]&gt;='Resumo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3" s="69"/>
      <c r="N313" s="69">
        <f t="array" ref="N313">SUM(IF((Tabela_padrão__GM_CONTAS_PAGAR_ABERTOS[COD_CONTA]='Resumo Realizar'!$B313)*(Tabela_padrão__GM_CONTAS_PAGAR_ABERTOS[DATA_VCTO]&gt;='Resumo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3" s="69">
        <f t="array" ref="O313">SUM(IF((Tabela_padrão__GM_CONTAS_PAGAR_ABERTOS[COD_CONTA]='Resumo Realizar'!$B313)*(Tabela_padrão__GM_CONTAS_PAGAR_ABERTOS[DATA_VCTO]&gt;='Resumo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3" s="69">
        <f t="array" ref="P313">SUM(IF((Tabela_padrão__GM_CONTAS_PAGAR_ABERTOS[COD_CONTA]='Resumo Realizar'!$B313)*(Tabela_padrão__GM_CONTAS_PAGAR_ABERTOS[DATA_VCTO]&gt;='Resumo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3" s="69">
        <f t="array" ref="Q313">SUM(IF((Tabela_padrão__GM_CONTAS_PAGAR_ABERTOS[COD_CONTA]='Resumo Realizar'!$B313)*(Tabela_padrão__GM_CONTAS_PAGAR_ABERTOS[DATA_VCTO]&gt;='Resumo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3" s="69">
        <f t="array" ref="R313">SUM(IF((Tabela_padrão__GM_CONTAS_PAGAR_ABERTOS[COD_CONTA]='Resumo Realizar'!$B313)*(Tabela_padrão__GM_CONTAS_PAGAR_ABERTOS[DATA_VCTO]&gt;='Resumo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3" s="69">
        <f t="array" ref="S313">SUM(IF((Tabela_padrão__GM_CONTAS_PAGAR_ABERTOS[COD_CONTA]='Resumo Realizar'!$B313)*(Tabela_padrão__GM_CONTAS_PAGAR_ABERTOS[DATA_VCTO]&gt;='Resumo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3" s="69"/>
      <c r="U313" s="69">
        <f t="array" ref="U313">SUM(IF((Tabela_padrão__GM_CONTAS_PAGAR_ABERTOS[COD_CONTA]='Resumo Realizar'!$B313)*(Tabela_padrão__GM_CONTAS_PAGAR_ABERTOS[DATA_VCTO]&gt;='Resumo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3" s="69">
        <f t="array" ref="V313">SUM(IF((Tabela_padrão__GM_CONTAS_PAGAR_ABERTOS[COD_CONTA]='Resumo Realizar'!$B313)*(Tabela_padrão__GM_CONTAS_PAGAR_ABERTOS[DATA_VCTO]&gt;='Resumo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3" s="69">
        <f t="array" ref="W313">SUM(IF((Tabela_padrão__GM_CONTAS_PAGAR_ABERTOS[COD_CONTA]='Resumo Realizar'!$B313)*(Tabela_padrão__GM_CONTAS_PAGAR_ABERTOS[DATA_VCTO]&gt;='Resumo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3" s="69">
        <f t="array" ref="X313">SUM(IF((Tabela_padrão__GM_CONTAS_PAGAR_ABERTOS[COD_CONTA]='Resumo Realizar'!$B313)*(Tabela_padrão__GM_CONTAS_PAGAR_ABERTOS[DATA_VCTO]&gt;='Resumo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3" s="69">
        <f t="array" ref="Y313">SUM(IF((Tabela_padrão__GM_CONTAS_PAGAR_ABERTOS[COD_CONTA]='Resumo Realizar'!$B313)*(Tabela_padrão__GM_CONTAS_PAGAR_ABERTOS[DATA_VCTO]&gt;='Resumo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3" s="69">
        <f t="array" ref="Z313">SUM(IF((Tabela_padrão__GM_CONTAS_PAGAR_ABERTOS[COD_CONTA]='Resumo Realizar'!$B313)*(Tabela_padrão__GM_CONTAS_PAGAR_ABERTOS[DATA_VCTO]&gt;='Resumo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3" s="69"/>
      <c r="AB313" s="69">
        <f t="array" ref="AB313">SUM(IF((Tabela_padrão__GM_CONTAS_PAGAR_ABERTOS[COD_CONTA]='Resumo Realizar'!$B313)*(Tabela_padrão__GM_CONTAS_PAGAR_ABERTOS[DATA_VCTO]&gt;='Resumo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3" s="69">
        <f t="array" ref="AC313">SUM(IF((Tabela_padrão__GM_CONTAS_PAGAR_ABERTOS[COD_CONTA]='Resumo Realizar'!$B313)*(Tabela_padrão__GM_CONTAS_PAGAR_ABERTOS[DATA_VCTO]&gt;='Resumo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3" s="69">
        <f t="array" ref="AD313">SUM(IF((Tabela_padrão__GM_CONTAS_PAGAR_ABERTOS[COD_CONTA]='Resumo Realizar'!$B313)*(Tabela_padrão__GM_CONTAS_PAGAR_ABERTOS[DATA_VCTO]&gt;='Resumo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3" s="69">
        <f t="array" ref="AE313">SUM(IF((Tabela_padrão__GM_CONTAS_PAGAR_ABERTOS[COD_CONTA]='Resumo Realizar'!$B313)*(Tabela_padrão__GM_CONTAS_PAGAR_ABERTOS[DATA_VCTO]&gt;='Resumo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3" s="69">
        <f t="array" ref="AF313">SUM(IF((Tabela_padrão__GM_CONTAS_PAGAR_ABERTOS[COD_CONTA]='Resumo Realizar'!$B313)*(Tabela_padrão__GM_CONTAS_PAGAR_ABERTOS[DATA_VCTO]&gt;='Resumo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3" s="69">
        <f t="array" ref="AG313">SUM(IF((Tabela_padrão__GM_CONTAS_PAGAR_ABERTOS[COD_CONTA]='Resumo Realizar'!$B313)*(Tabela_padrão__GM_CONTAS_PAGAR_ABERTOS[DATA_VCTO]&gt;='Resumo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4" spans="2:33" s="63" customFormat="1" hidden="1" outlineLevel="1" collapsed="1" thickBot="1">
      <c r="B314" s="64">
        <v>15305</v>
      </c>
      <c r="C314" s="64" t="s">
        <v>65</v>
      </c>
      <c r="D314" s="65">
        <f t="shared" ref="D314:E314" si="367">SUM(D315)</f>
        <v>0</v>
      </c>
      <c r="E314" s="65">
        <f t="shared" si="367"/>
        <v>0</v>
      </c>
      <c r="F314" s="66"/>
      <c r="G314" s="65">
        <f>SUM(G315)</f>
        <v>0</v>
      </c>
      <c r="H314" s="65">
        <f t="shared" ref="H314" si="368">SUM(H315)</f>
        <v>0</v>
      </c>
      <c r="I314" s="65">
        <f t="shared" ref="I314" si="369">SUM(I315)</f>
        <v>0</v>
      </c>
      <c r="J314" s="65">
        <f t="shared" ref="J314:K314" si="370">SUM(J315)</f>
        <v>0</v>
      </c>
      <c r="K314" s="65">
        <f t="shared" si="370"/>
        <v>0</v>
      </c>
      <c r="L314" s="65">
        <f t="shared" ref="L314" si="371">SUM(L315)</f>
        <v>0</v>
      </c>
      <c r="M314" s="66"/>
      <c r="N314" s="65">
        <f t="shared" ref="N314:O314" si="372">SUM(N315)</f>
        <v>0</v>
      </c>
      <c r="O314" s="65">
        <f t="shared" si="372"/>
        <v>0</v>
      </c>
      <c r="P314" s="65">
        <f t="shared" ref="P314" si="373">SUM(P315)</f>
        <v>0</v>
      </c>
      <c r="Q314" s="65">
        <f t="shared" ref="Q314" si="374">SUM(Q315)</f>
        <v>0</v>
      </c>
      <c r="R314" s="65">
        <f t="shared" ref="R314:S314" si="375">SUM(R315)</f>
        <v>0</v>
      </c>
      <c r="S314" s="65">
        <f t="shared" si="375"/>
        <v>0</v>
      </c>
      <c r="T314" s="66"/>
      <c r="U314" s="65">
        <f t="shared" ref="U314" si="376">SUM(U315)</f>
        <v>0</v>
      </c>
      <c r="V314" s="65">
        <f t="shared" ref="V314:W314" si="377">SUM(V315)</f>
        <v>0</v>
      </c>
      <c r="W314" s="65">
        <f t="shared" si="377"/>
        <v>0</v>
      </c>
      <c r="X314" s="65">
        <f t="shared" ref="X314" si="378">SUM(X315)</f>
        <v>0</v>
      </c>
      <c r="Y314" s="65">
        <f t="shared" ref="Y314" si="379">SUM(Y315)</f>
        <v>0</v>
      </c>
      <c r="Z314" s="65">
        <f t="shared" ref="Z314" si="380">SUM(Z315)</f>
        <v>0</v>
      </c>
      <c r="AA314" s="66"/>
      <c r="AB314" s="65">
        <f t="shared" ref="AB314" si="381">SUM(AB315)</f>
        <v>0</v>
      </c>
      <c r="AC314" s="65">
        <f t="shared" ref="AC314" si="382">SUM(AC315)</f>
        <v>0</v>
      </c>
      <c r="AD314" s="65">
        <f t="shared" ref="AD314:AE314" si="383">SUM(AD315)</f>
        <v>0</v>
      </c>
      <c r="AE314" s="65">
        <f t="shared" si="383"/>
        <v>0</v>
      </c>
      <c r="AF314" s="65">
        <f t="shared" ref="AF314" si="384">SUM(AF315)</f>
        <v>0</v>
      </c>
      <c r="AG314" s="65">
        <f t="shared" ref="AG314" si="385">SUM(AG315)</f>
        <v>0</v>
      </c>
    </row>
    <row r="315" spans="2:33" hidden="1" outlineLevel="1" thickBot="1">
      <c r="B315" s="73">
        <v>15305001</v>
      </c>
      <c r="C315" s="73" t="s">
        <v>338</v>
      </c>
      <c r="D315" s="68">
        <f>G315+I315+K315+N315+P315+R315+U315+W315+Y315+AB315+AD315+AF315</f>
        <v>0</v>
      </c>
      <c r="E315" s="68">
        <f>H315+J315+L315+O315+Q315+S315+V315+X315+Z315+AC315+AE315+AG315</f>
        <v>0</v>
      </c>
      <c r="F315" s="69"/>
      <c r="G315" s="69">
        <f t="array" ref="G315">SUM(IF((Tabela_padrão__GM_CONTAS_PAGAR_ABERTOS[COD_CONTA]='Resumo Realizar'!$B315)*(Tabela_padrão__GM_CONTAS_PAGAR_ABERTOS[DATA_VCTO]&gt;='Resumo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15" s="69">
        <f t="array" ref="H315">SUM(IF((Tabela_padrão__GM_CONTAS_PAGAR_ABERTOS[COD_CONTA]='Resumo Realizar'!$B315)*(Tabela_padrão__GM_CONTAS_PAGAR_ABERTOS[DATA_VCTO]&gt;='Resumo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15" s="69">
        <f t="array" ref="I315">SUM(IF((Tabela_padrão__GM_CONTAS_PAGAR_ABERTOS[COD_CONTA]='Resumo Realizar'!$B315)*(Tabela_padrão__GM_CONTAS_PAGAR_ABERTOS[DATA_VCTO]&gt;='Resumo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15" s="69">
        <f t="array" ref="J315">SUM(IF((Tabela_padrão__GM_CONTAS_PAGAR_ABERTOS[COD_CONTA]='Resumo Realizar'!$B315)*(Tabela_padrão__GM_CONTAS_PAGAR_ABERTOS[DATA_VCTO]&gt;='Resumo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15" s="69">
        <f t="array" ref="K315">SUM(IF((Tabela_padrão__GM_CONTAS_PAGAR_ABERTOS[COD_CONTA]='Resumo Realizar'!$B315)*(Tabela_padrão__GM_CONTAS_PAGAR_ABERTOS[DATA_VCTO]&gt;='Resumo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15" s="69">
        <f t="array" ref="L315">SUM(IF((Tabela_padrão__GM_CONTAS_PAGAR_ABERTOS[COD_CONTA]='Resumo Realizar'!$B315)*(Tabela_padrão__GM_CONTAS_PAGAR_ABERTOS[DATA_VCTO]&gt;='Resumo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15" s="69"/>
      <c r="N315" s="69">
        <f t="array" ref="N315">SUM(IF((Tabela_padrão__GM_CONTAS_PAGAR_ABERTOS[COD_CONTA]='Resumo Realizar'!$B315)*(Tabela_padrão__GM_CONTAS_PAGAR_ABERTOS[DATA_VCTO]&gt;='Resumo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15" s="69">
        <f t="array" ref="O315">SUM(IF((Tabela_padrão__GM_CONTAS_PAGAR_ABERTOS[COD_CONTA]='Resumo Realizar'!$B315)*(Tabela_padrão__GM_CONTAS_PAGAR_ABERTOS[DATA_VCTO]&gt;='Resumo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15" s="69">
        <f t="array" ref="P315">SUM(IF((Tabela_padrão__GM_CONTAS_PAGAR_ABERTOS[COD_CONTA]='Resumo Realizar'!$B315)*(Tabela_padrão__GM_CONTAS_PAGAR_ABERTOS[DATA_VCTO]&gt;='Resumo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15" s="69">
        <f t="array" ref="Q315">SUM(IF((Tabela_padrão__GM_CONTAS_PAGAR_ABERTOS[COD_CONTA]='Resumo Realizar'!$B315)*(Tabela_padrão__GM_CONTAS_PAGAR_ABERTOS[DATA_VCTO]&gt;='Resumo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15" s="69">
        <f t="array" ref="R315">SUM(IF((Tabela_padrão__GM_CONTAS_PAGAR_ABERTOS[COD_CONTA]='Resumo Realizar'!$B315)*(Tabela_padrão__GM_CONTAS_PAGAR_ABERTOS[DATA_VCTO]&gt;='Resumo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15" s="69">
        <f t="array" ref="S315">SUM(IF((Tabela_padrão__GM_CONTAS_PAGAR_ABERTOS[COD_CONTA]='Resumo Realizar'!$B315)*(Tabela_padrão__GM_CONTAS_PAGAR_ABERTOS[DATA_VCTO]&gt;='Resumo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15" s="69"/>
      <c r="U315" s="69">
        <f t="array" ref="U315">SUM(IF((Tabela_padrão__GM_CONTAS_PAGAR_ABERTOS[COD_CONTA]='Resumo Realizar'!$B315)*(Tabela_padrão__GM_CONTAS_PAGAR_ABERTOS[DATA_VCTO]&gt;='Resumo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15" s="69">
        <f t="array" ref="V315">SUM(IF((Tabela_padrão__GM_CONTAS_PAGAR_ABERTOS[COD_CONTA]='Resumo Realizar'!$B315)*(Tabela_padrão__GM_CONTAS_PAGAR_ABERTOS[DATA_VCTO]&gt;='Resumo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15" s="69">
        <f t="array" ref="W315">SUM(IF((Tabela_padrão__GM_CONTAS_PAGAR_ABERTOS[COD_CONTA]='Resumo Realizar'!$B315)*(Tabela_padrão__GM_CONTAS_PAGAR_ABERTOS[DATA_VCTO]&gt;='Resumo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15" s="69">
        <f t="array" ref="X315">SUM(IF((Tabela_padrão__GM_CONTAS_PAGAR_ABERTOS[COD_CONTA]='Resumo Realizar'!$B315)*(Tabela_padrão__GM_CONTAS_PAGAR_ABERTOS[DATA_VCTO]&gt;='Resumo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15" s="69">
        <f t="array" ref="Y315">SUM(IF((Tabela_padrão__GM_CONTAS_PAGAR_ABERTOS[COD_CONTA]='Resumo Realizar'!$B315)*(Tabela_padrão__GM_CONTAS_PAGAR_ABERTOS[DATA_VCTO]&gt;='Resumo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15" s="69">
        <f t="array" ref="Z315">SUM(IF((Tabela_padrão__GM_CONTAS_PAGAR_ABERTOS[COD_CONTA]='Resumo Realizar'!$B315)*(Tabela_padrão__GM_CONTAS_PAGAR_ABERTOS[DATA_VCTO]&gt;='Resumo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15" s="69"/>
      <c r="AB315" s="69">
        <f t="array" ref="AB315">SUM(IF((Tabela_padrão__GM_CONTAS_PAGAR_ABERTOS[COD_CONTA]='Resumo Realizar'!$B315)*(Tabela_padrão__GM_CONTAS_PAGAR_ABERTOS[DATA_VCTO]&gt;='Resumo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15" s="69">
        <f t="array" ref="AC315">SUM(IF((Tabela_padrão__GM_CONTAS_PAGAR_ABERTOS[COD_CONTA]='Resumo Realizar'!$B315)*(Tabela_padrão__GM_CONTAS_PAGAR_ABERTOS[DATA_VCTO]&gt;='Resumo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15" s="69">
        <f t="array" ref="AD315">SUM(IF((Tabela_padrão__GM_CONTAS_PAGAR_ABERTOS[COD_CONTA]='Resumo Realizar'!$B315)*(Tabela_padrão__GM_CONTAS_PAGAR_ABERTOS[DATA_VCTO]&gt;='Resumo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15" s="69">
        <f t="array" ref="AE315">SUM(IF((Tabela_padrão__GM_CONTAS_PAGAR_ABERTOS[COD_CONTA]='Resumo Realizar'!$B315)*(Tabela_padrão__GM_CONTAS_PAGAR_ABERTOS[DATA_VCTO]&gt;='Resumo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15" s="69">
        <f t="array" ref="AF315">SUM(IF((Tabela_padrão__GM_CONTAS_PAGAR_ABERTOS[COD_CONTA]='Resumo Realizar'!$B315)*(Tabela_padrão__GM_CONTAS_PAGAR_ABERTOS[DATA_VCTO]&gt;='Resumo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15" s="69">
        <f t="array" ref="AG315">SUM(IF((Tabela_padrão__GM_CONTAS_PAGAR_ABERTOS[COD_CONTA]='Resumo Realizar'!$B315)*(Tabela_padrão__GM_CONTAS_PAGAR_ABERTOS[DATA_VCTO]&gt;='Resumo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16" spans="2:33" collapsed="1" thickBot="1">
      <c r="B316" s="73"/>
      <c r="C316" s="73"/>
      <c r="D316" s="68"/>
      <c r="E316" s="68"/>
      <c r="F316" s="69"/>
      <c r="G316" s="68"/>
      <c r="H316" s="68"/>
      <c r="I316" s="68"/>
      <c r="J316" s="68"/>
      <c r="K316" s="68"/>
      <c r="L316" s="68"/>
      <c r="M316" s="69"/>
      <c r="N316" s="68"/>
      <c r="O316" s="68"/>
      <c r="P316" s="75"/>
      <c r="Q316" s="75"/>
      <c r="R316" s="75"/>
      <c r="S316" s="75"/>
      <c r="T316" s="66"/>
      <c r="U316" s="75"/>
      <c r="V316" s="75"/>
      <c r="W316" s="75"/>
      <c r="X316" s="75"/>
      <c r="Y316" s="75"/>
      <c r="Z316" s="75"/>
      <c r="AA316" s="66"/>
      <c r="AB316" s="75"/>
      <c r="AC316" s="75"/>
      <c r="AD316" s="75"/>
      <c r="AE316" s="75"/>
      <c r="AF316" s="75"/>
      <c r="AG316" s="76"/>
    </row>
    <row r="317" spans="2:33" hidden="1" outlineLevel="1" thickBot="1">
      <c r="B317" s="60" t="s">
        <v>66</v>
      </c>
      <c r="C317" s="60"/>
      <c r="D317" s="61">
        <f t="shared" ref="D317:E317" si="386">D318+D332</f>
        <v>0</v>
      </c>
      <c r="E317" s="61">
        <f t="shared" si="386"/>
        <v>-542.07595000000219</v>
      </c>
      <c r="F317" s="62"/>
      <c r="G317" s="61">
        <f>G318+G332</f>
        <v>0</v>
      </c>
      <c r="H317" s="61">
        <f t="shared" ref="H317" si="387">H318+H332</f>
        <v>-46.205889999999727</v>
      </c>
      <c r="I317" s="61">
        <f t="shared" ref="I317" si="388">I318+I332</f>
        <v>0</v>
      </c>
      <c r="J317" s="61">
        <f t="shared" ref="J317:K317" si="389">J318+J332</f>
        <v>-46.018090000000029</v>
      </c>
      <c r="K317" s="61">
        <f t="shared" si="389"/>
        <v>0</v>
      </c>
      <c r="L317" s="61">
        <f t="shared" ref="L317" si="390">L318+L332</f>
        <v>-45.830290000000005</v>
      </c>
      <c r="M317" s="62"/>
      <c r="N317" s="61">
        <f t="shared" ref="N317:O317" si="391">N318+N332</f>
        <v>0</v>
      </c>
      <c r="O317" s="61">
        <f t="shared" si="391"/>
        <v>-45.642489999999995</v>
      </c>
      <c r="P317" s="61">
        <f t="shared" ref="P317" si="392">P318+P332</f>
        <v>0</v>
      </c>
      <c r="Q317" s="61">
        <f t="shared" ref="Q317" si="393">Q318+Q332</f>
        <v>-45.454689999999999</v>
      </c>
      <c r="R317" s="61">
        <f t="shared" ref="R317:S317" si="394">R318+R332</f>
        <v>0</v>
      </c>
      <c r="S317" s="61">
        <f t="shared" si="394"/>
        <v>-45.266900000000007</v>
      </c>
      <c r="T317" s="62"/>
      <c r="U317" s="61">
        <f t="shared" ref="U317" si="395">U318+U332</f>
        <v>0</v>
      </c>
      <c r="V317" s="61">
        <f t="shared" ref="V317:W317" si="396">V318+V332</f>
        <v>-45.079099999999997</v>
      </c>
      <c r="W317" s="61">
        <f t="shared" si="396"/>
        <v>0</v>
      </c>
      <c r="X317" s="61">
        <f t="shared" ref="X317" si="397">X318+X332</f>
        <v>-44.891300000000001</v>
      </c>
      <c r="Y317" s="61">
        <f t="shared" ref="Y317" si="398">Y318+Y332</f>
        <v>0</v>
      </c>
      <c r="Z317" s="61">
        <f t="shared" ref="Z317" si="399">Z318+Z332</f>
        <v>-44.703500000000005</v>
      </c>
      <c r="AA317" s="62"/>
      <c r="AB317" s="61">
        <f t="shared" ref="AB317" si="400">AB318+AB332</f>
        <v>0</v>
      </c>
      <c r="AC317" s="61">
        <f t="shared" ref="AC317" si="401">AC318+AC332</f>
        <v>-44.515699999999995</v>
      </c>
      <c r="AD317" s="61">
        <f t="shared" ref="AD317:AE317" si="402">AD318+AD332</f>
        <v>0</v>
      </c>
      <c r="AE317" s="61">
        <f t="shared" si="402"/>
        <v>-44.3279</v>
      </c>
      <c r="AF317" s="61">
        <f t="shared" ref="AF317" si="403">AF318+AF332</f>
        <v>0</v>
      </c>
      <c r="AG317" s="61">
        <f t="shared" ref="AG317" si="404">AG318+AG332</f>
        <v>-44.140100000000004</v>
      </c>
    </row>
    <row r="318" spans="2:33" s="63" customFormat="1" hidden="1" outlineLevel="1" thickBot="1">
      <c r="B318" s="81" t="s">
        <v>67</v>
      </c>
      <c r="C318" s="81"/>
      <c r="D318" s="82">
        <f t="shared" ref="D318:E318" si="405">SUM(D319:D330)</f>
        <v>0</v>
      </c>
      <c r="E318" s="82">
        <f t="shared" si="405"/>
        <v>4539.7052399999966</v>
      </c>
      <c r="F318" s="83"/>
      <c r="G318" s="82">
        <f>SUM(G319:G330)</f>
        <v>0</v>
      </c>
      <c r="H318" s="82">
        <f t="shared" ref="H318" si="406">SUM(H319:H330)</f>
        <v>2045.8087700000001</v>
      </c>
      <c r="I318" s="82">
        <f t="shared" ref="I318" si="407">SUM(I319:I330)</f>
        <v>0</v>
      </c>
      <c r="J318" s="82">
        <f t="shared" ref="J318:K318" si="408">SUM(J319:J330)</f>
        <v>2035.8087700000001</v>
      </c>
      <c r="K318" s="82">
        <f t="shared" si="408"/>
        <v>0</v>
      </c>
      <c r="L318" s="82">
        <f t="shared" ref="L318" si="409">SUM(L319:L330)</f>
        <v>45.808769999999996</v>
      </c>
      <c r="M318" s="83"/>
      <c r="N318" s="82">
        <f t="shared" ref="N318:O318" si="410">SUM(N319:N330)</f>
        <v>0</v>
      </c>
      <c r="O318" s="82">
        <f t="shared" si="410"/>
        <v>45.808769999999996</v>
      </c>
      <c r="P318" s="82">
        <f t="shared" ref="P318" si="411">SUM(P319:P330)</f>
        <v>0</v>
      </c>
      <c r="Q318" s="82">
        <f t="shared" ref="Q318" si="412">SUM(Q319:Q330)</f>
        <v>45.808769999999996</v>
      </c>
      <c r="R318" s="82">
        <f t="shared" ref="R318:S318" si="413">SUM(R319:R330)</f>
        <v>0</v>
      </c>
      <c r="S318" s="82">
        <f t="shared" si="413"/>
        <v>45.808769999999996</v>
      </c>
      <c r="T318" s="83"/>
      <c r="U318" s="82">
        <f t="shared" ref="U318" si="414">SUM(U319:U330)</f>
        <v>0</v>
      </c>
      <c r="V318" s="82">
        <f t="shared" ref="V318:W318" si="415">SUM(V319:V330)</f>
        <v>45.808769999999996</v>
      </c>
      <c r="W318" s="82">
        <f t="shared" si="415"/>
        <v>0</v>
      </c>
      <c r="X318" s="82">
        <f t="shared" ref="X318" si="416">SUM(X319:X330)</f>
        <v>45.808769999999996</v>
      </c>
      <c r="Y318" s="82">
        <f t="shared" ref="Y318" si="417">SUM(Y319:Y330)</f>
        <v>0</v>
      </c>
      <c r="Z318" s="82">
        <f t="shared" ref="Z318" si="418">SUM(Z319:Z330)</f>
        <v>45.808769999999996</v>
      </c>
      <c r="AA318" s="83"/>
      <c r="AB318" s="82">
        <f t="shared" ref="AB318" si="419">SUM(AB319:AB330)</f>
        <v>0</v>
      </c>
      <c r="AC318" s="82">
        <f t="shared" ref="AC318" si="420">SUM(AC319:AC330)</f>
        <v>45.808769999999996</v>
      </c>
      <c r="AD318" s="82">
        <f t="shared" ref="AD318:AE318" si="421">SUM(AD319:AD330)</f>
        <v>0</v>
      </c>
      <c r="AE318" s="82">
        <f t="shared" si="421"/>
        <v>45.808769999999996</v>
      </c>
      <c r="AF318" s="82">
        <f t="shared" ref="AF318" si="422">SUM(AF319:AF330)</f>
        <v>0</v>
      </c>
      <c r="AG318" s="82">
        <f t="shared" ref="AG318" si="423">SUM(AG319:AG330)</f>
        <v>45.808769999999996</v>
      </c>
    </row>
    <row r="319" spans="2:33" hidden="1" outlineLevel="2" thickBot="1">
      <c r="B319" s="70">
        <v>19105009</v>
      </c>
      <c r="C319" s="70" t="s">
        <v>68</v>
      </c>
      <c r="D319" s="68">
        <f t="shared" ref="D319:D330" si="424">G319+I319+K319+N319+P319+R319+U319+W319+Y319+AB319+AD319+AF319</f>
        <v>0</v>
      </c>
      <c r="E319" s="68">
        <f t="shared" ref="E319:E330" si="425">H319+J319+L319+O319+Q319+S319+V319+X319+Z319+AC319+AE319+AG319</f>
        <v>0</v>
      </c>
      <c r="F319" s="69"/>
      <c r="G319" s="68">
        <f t="array" ref="G319">SUM(IF((Tabela_padrão__GM_CONTAS_RECEBER_ABERTOS[COD_CONTA]='Resumo Realizar'!$B319)*(Tabela_padrão__GM_CONTAS_RECEBER_ABERTOS[DATA_VCTO]&gt;='Resumo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19" s="68">
        <f t="array" ref="H319">SUM(IF((Tabela_padrão__GM_CONTAS_RECEBER_ABERTOS[COD_CONTA]='Resumo Realizar'!$B319)*(Tabela_padrão__GM_CONTAS_RECEBER_ABERTOS[DATA_VCTO]&gt;='Resumo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19" s="68">
        <f t="array" ref="I319">SUM(IF((Tabela_padrão__GM_CONTAS_RECEBER_ABERTOS[COD_CONTA]='Resumo Realizar'!$B319)*(Tabela_padrão__GM_CONTAS_RECEBER_ABERTOS[DATA_VCTO]&gt;='Resumo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19" s="68">
        <f t="array" ref="J319">SUM(IF((Tabela_padrão__GM_CONTAS_RECEBER_ABERTOS[COD_CONTA]='Resumo Realizar'!$B319)*(Tabela_padrão__GM_CONTAS_RECEBER_ABERTOS[DATA_VCTO]&gt;='Resumo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19" s="68">
        <f t="array" ref="K319">SUM(IF((Tabela_padrão__GM_CONTAS_RECEBER_ABERTOS[COD_CONTA]='Resumo Realizar'!$B319)*(Tabela_padrão__GM_CONTAS_RECEBER_ABERTOS[DATA_VCTO]&gt;='Resumo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19" s="68">
        <f t="array" ref="L319">SUM(IF((Tabela_padrão__GM_CONTAS_RECEBER_ABERTOS[COD_CONTA]='Resumo Realizar'!$B319)*(Tabela_padrão__GM_CONTAS_RECEBER_ABERTOS[DATA_VCTO]&gt;='Resumo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19" s="69"/>
      <c r="N319" s="68">
        <f t="array" ref="N319">SUM(IF((Tabela_padrão__GM_CONTAS_RECEBER_ABERTOS[COD_CONTA]='Resumo Realizar'!$B319)*(Tabela_padrão__GM_CONTAS_RECEBER_ABERTOS[DATA_VCTO]&gt;='Resumo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19" s="68">
        <f t="array" ref="O319">SUM(IF((Tabela_padrão__GM_CONTAS_RECEBER_ABERTOS[COD_CONTA]='Resumo Realizar'!$B319)*(Tabela_padrão__GM_CONTAS_RECEBER_ABERTOS[DATA_VCTO]&gt;='Resumo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19" s="68">
        <f t="array" ref="P319">SUM(IF((Tabela_padrão__GM_CONTAS_RECEBER_ABERTOS[COD_CONTA]='Resumo Realizar'!$B319)*(Tabela_padrão__GM_CONTAS_RECEBER_ABERTOS[DATA_VCTO]&gt;='Resumo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19" s="68">
        <f t="array" ref="Q319">SUM(IF((Tabela_padrão__GM_CONTAS_RECEBER_ABERTOS[COD_CONTA]='Resumo Realizar'!$B319)*(Tabela_padrão__GM_CONTAS_RECEBER_ABERTOS[DATA_VCTO]&gt;='Resumo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19" s="68">
        <f t="array" ref="R319">SUM(IF((Tabela_padrão__GM_CONTAS_RECEBER_ABERTOS[COD_CONTA]='Resumo Realizar'!$B319)*(Tabela_padrão__GM_CONTAS_RECEBER_ABERTOS[DATA_VCTO]&gt;='Resumo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19" s="68">
        <f t="array" ref="S319">SUM(IF((Tabela_padrão__GM_CONTAS_RECEBER_ABERTOS[COD_CONTA]='Resumo Realizar'!$B319)*(Tabela_padrão__GM_CONTAS_RECEBER_ABERTOS[DATA_VCTO]&gt;='Resumo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19" s="69"/>
      <c r="U319" s="68">
        <f t="array" ref="U319">SUM(IF((Tabela_padrão__GM_CONTAS_RECEBER_ABERTOS[COD_CONTA]='Resumo Realizar'!$B319)*(Tabela_padrão__GM_CONTAS_RECEBER_ABERTOS[DATA_VCTO]&gt;='Resumo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19" s="68">
        <f t="array" ref="V319">SUM(IF((Tabela_padrão__GM_CONTAS_RECEBER_ABERTOS[COD_CONTA]='Resumo Realizar'!$B319)*(Tabela_padrão__GM_CONTAS_RECEBER_ABERTOS[DATA_VCTO]&gt;='Resumo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19" s="68">
        <f t="array" ref="W319">SUM(IF((Tabela_padrão__GM_CONTAS_RECEBER_ABERTOS[COD_CONTA]='Resumo Realizar'!$B319)*(Tabela_padrão__GM_CONTAS_RECEBER_ABERTOS[DATA_VCTO]&gt;='Resumo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19" s="68">
        <f t="array" ref="X319">SUM(IF((Tabela_padrão__GM_CONTAS_RECEBER_ABERTOS[COD_CONTA]='Resumo Realizar'!$B319)*(Tabela_padrão__GM_CONTAS_RECEBER_ABERTOS[DATA_VCTO]&gt;='Resumo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19" s="68">
        <f t="array" ref="Y319">SUM(IF((Tabela_padrão__GM_CONTAS_RECEBER_ABERTOS[COD_CONTA]='Resumo Realizar'!$B319)*(Tabela_padrão__GM_CONTAS_RECEBER_ABERTOS[DATA_VCTO]&gt;='Resumo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19" s="68">
        <f t="array" ref="Z319">SUM(IF((Tabela_padrão__GM_CONTAS_RECEBER_ABERTOS[COD_CONTA]='Resumo Realizar'!$B319)*(Tabela_padrão__GM_CONTAS_RECEBER_ABERTOS[DATA_VCTO]&gt;='Resumo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19" s="69"/>
      <c r="AB319" s="68">
        <f t="array" ref="AB319">SUM(IF((Tabela_padrão__GM_CONTAS_RECEBER_ABERTOS[COD_CONTA]='Resumo Realizar'!$B319)*(Tabela_padrão__GM_CONTAS_RECEBER_ABERTOS[DATA_VCTO]&gt;='Resumo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19" s="68">
        <f t="array" ref="AC319">SUM(IF((Tabela_padrão__GM_CONTAS_RECEBER_ABERTOS[COD_CONTA]='Resumo Realizar'!$B319)*(Tabela_padrão__GM_CONTAS_RECEBER_ABERTOS[DATA_VCTO]&gt;='Resumo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19" s="68">
        <f t="array" ref="AD319">SUM(IF((Tabela_padrão__GM_CONTAS_RECEBER_ABERTOS[COD_CONTA]='Resumo Realizar'!$B319)*(Tabela_padrão__GM_CONTAS_RECEBER_ABERTOS[DATA_VCTO]&gt;='Resumo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19" s="68">
        <f t="array" ref="AE319">SUM(IF((Tabela_padrão__GM_CONTAS_RECEBER_ABERTOS[COD_CONTA]='Resumo Realizar'!$B319)*(Tabela_padrão__GM_CONTAS_RECEBER_ABERTOS[DATA_VCTO]&gt;='Resumo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19" s="68">
        <f t="array" ref="AF319">SUM(IF((Tabela_padrão__GM_CONTAS_RECEBER_ABERTOS[COD_CONTA]='Resumo Realizar'!$B319)*(Tabela_padrão__GM_CONTAS_RECEBER_ABERTOS[DATA_VCTO]&gt;='Resumo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19" s="68">
        <f t="array" ref="AG319">SUM(IF((Tabela_padrão__GM_CONTAS_RECEBER_ABERTOS[COD_CONTA]='Resumo Realizar'!$B319)*(Tabela_padrão__GM_CONTAS_RECEBER_ABERTOS[DATA_VCTO]&gt;='Resumo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0" spans="2:33" hidden="1" outlineLevel="2" thickBot="1">
      <c r="B320" s="70">
        <v>19105011</v>
      </c>
      <c r="C320" s="70" t="s">
        <v>69</v>
      </c>
      <c r="D320" s="68">
        <f t="shared" si="424"/>
        <v>0</v>
      </c>
      <c r="E320" s="68">
        <f t="shared" si="425"/>
        <v>0</v>
      </c>
      <c r="F320" s="69"/>
      <c r="G320" s="68">
        <f t="array" ref="G320">SUM(IF((Tabela_padrão__GM_CONTAS_RECEBER_ABERTOS[COD_CONTA]='Resumo Realizar'!$B320)*(Tabela_padrão__GM_CONTAS_RECEBER_ABERTOS[DATA_VCTO]&gt;='Resumo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0" s="68">
        <f t="array" ref="H320">SUM(IF((Tabela_padrão__GM_CONTAS_RECEBER_ABERTOS[COD_CONTA]='Resumo Realizar'!$B320)*(Tabela_padrão__GM_CONTAS_RECEBER_ABERTOS[DATA_VCTO]&gt;='Resumo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0" s="68">
        <f t="array" ref="I320">SUM(IF((Tabela_padrão__GM_CONTAS_RECEBER_ABERTOS[COD_CONTA]='Resumo Realizar'!$B320)*(Tabela_padrão__GM_CONTAS_RECEBER_ABERTOS[DATA_VCTO]&gt;='Resumo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0" s="68">
        <f t="array" ref="J320">SUM(IF((Tabela_padrão__GM_CONTAS_RECEBER_ABERTOS[COD_CONTA]='Resumo Realizar'!$B320)*(Tabela_padrão__GM_CONTAS_RECEBER_ABERTOS[DATA_VCTO]&gt;='Resumo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0" s="68">
        <f t="array" ref="K320">SUM(IF((Tabela_padrão__GM_CONTAS_RECEBER_ABERTOS[COD_CONTA]='Resumo Realizar'!$B320)*(Tabela_padrão__GM_CONTAS_RECEBER_ABERTOS[DATA_VCTO]&gt;='Resumo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0" s="68">
        <f t="array" ref="L320">SUM(IF((Tabela_padrão__GM_CONTAS_RECEBER_ABERTOS[COD_CONTA]='Resumo Realizar'!$B320)*(Tabela_padrão__GM_CONTAS_RECEBER_ABERTOS[DATA_VCTO]&gt;='Resumo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0" s="69"/>
      <c r="N320" s="68">
        <f t="array" ref="N320">SUM(IF((Tabela_padrão__GM_CONTAS_RECEBER_ABERTOS[COD_CONTA]='Resumo Realizar'!$B320)*(Tabela_padrão__GM_CONTAS_RECEBER_ABERTOS[DATA_VCTO]&gt;='Resumo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0" s="68">
        <f t="array" ref="O320">SUM(IF((Tabela_padrão__GM_CONTAS_RECEBER_ABERTOS[COD_CONTA]='Resumo Realizar'!$B320)*(Tabela_padrão__GM_CONTAS_RECEBER_ABERTOS[DATA_VCTO]&gt;='Resumo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0" s="68">
        <f t="array" ref="P320">SUM(IF((Tabela_padrão__GM_CONTAS_RECEBER_ABERTOS[COD_CONTA]='Resumo Realizar'!$B320)*(Tabela_padrão__GM_CONTAS_RECEBER_ABERTOS[DATA_VCTO]&gt;='Resumo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0" s="68">
        <f t="array" ref="Q320">SUM(IF((Tabela_padrão__GM_CONTAS_RECEBER_ABERTOS[COD_CONTA]='Resumo Realizar'!$B320)*(Tabela_padrão__GM_CONTAS_RECEBER_ABERTOS[DATA_VCTO]&gt;='Resumo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0" s="68">
        <f t="array" ref="R320">SUM(IF((Tabela_padrão__GM_CONTAS_RECEBER_ABERTOS[COD_CONTA]='Resumo Realizar'!$B320)*(Tabela_padrão__GM_CONTAS_RECEBER_ABERTOS[DATA_VCTO]&gt;='Resumo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0" s="68">
        <f t="array" ref="S320">SUM(IF((Tabela_padrão__GM_CONTAS_RECEBER_ABERTOS[COD_CONTA]='Resumo Realizar'!$B320)*(Tabela_padrão__GM_CONTAS_RECEBER_ABERTOS[DATA_VCTO]&gt;='Resumo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0" s="69"/>
      <c r="U320" s="68">
        <f t="array" ref="U320">SUM(IF((Tabela_padrão__GM_CONTAS_RECEBER_ABERTOS[COD_CONTA]='Resumo Realizar'!$B320)*(Tabela_padrão__GM_CONTAS_RECEBER_ABERTOS[DATA_VCTO]&gt;='Resumo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0" s="68">
        <f t="array" ref="V320">SUM(IF((Tabela_padrão__GM_CONTAS_RECEBER_ABERTOS[COD_CONTA]='Resumo Realizar'!$B320)*(Tabela_padrão__GM_CONTAS_RECEBER_ABERTOS[DATA_VCTO]&gt;='Resumo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0" s="68">
        <f t="array" ref="W320">SUM(IF((Tabela_padrão__GM_CONTAS_RECEBER_ABERTOS[COD_CONTA]='Resumo Realizar'!$B320)*(Tabela_padrão__GM_CONTAS_RECEBER_ABERTOS[DATA_VCTO]&gt;='Resumo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0" s="68">
        <f t="array" ref="X320">SUM(IF((Tabela_padrão__GM_CONTAS_RECEBER_ABERTOS[COD_CONTA]='Resumo Realizar'!$B320)*(Tabela_padrão__GM_CONTAS_RECEBER_ABERTOS[DATA_VCTO]&gt;='Resumo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0" s="68">
        <f t="array" ref="Y320">SUM(IF((Tabela_padrão__GM_CONTAS_RECEBER_ABERTOS[COD_CONTA]='Resumo Realizar'!$B320)*(Tabela_padrão__GM_CONTAS_RECEBER_ABERTOS[DATA_VCTO]&gt;='Resumo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0" s="68">
        <f t="array" ref="Z320">SUM(IF((Tabela_padrão__GM_CONTAS_RECEBER_ABERTOS[COD_CONTA]='Resumo Realizar'!$B320)*(Tabela_padrão__GM_CONTAS_RECEBER_ABERTOS[DATA_VCTO]&gt;='Resumo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0" s="69"/>
      <c r="AB320" s="68">
        <f t="array" ref="AB320">SUM(IF((Tabela_padrão__GM_CONTAS_RECEBER_ABERTOS[COD_CONTA]='Resumo Realizar'!$B320)*(Tabela_padrão__GM_CONTAS_RECEBER_ABERTOS[DATA_VCTO]&gt;='Resumo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0" s="68">
        <f t="array" ref="AC320">SUM(IF((Tabela_padrão__GM_CONTAS_RECEBER_ABERTOS[COD_CONTA]='Resumo Realizar'!$B320)*(Tabela_padrão__GM_CONTAS_RECEBER_ABERTOS[DATA_VCTO]&gt;='Resumo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0" s="68">
        <f t="array" ref="AD320">SUM(IF((Tabela_padrão__GM_CONTAS_RECEBER_ABERTOS[COD_CONTA]='Resumo Realizar'!$B320)*(Tabela_padrão__GM_CONTAS_RECEBER_ABERTOS[DATA_VCTO]&gt;='Resumo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0" s="68">
        <f t="array" ref="AE320">SUM(IF((Tabela_padrão__GM_CONTAS_RECEBER_ABERTOS[COD_CONTA]='Resumo Realizar'!$B320)*(Tabela_padrão__GM_CONTAS_RECEBER_ABERTOS[DATA_VCTO]&gt;='Resumo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0" s="68">
        <f t="array" ref="AF320">SUM(IF((Tabela_padrão__GM_CONTAS_RECEBER_ABERTOS[COD_CONTA]='Resumo Realizar'!$B320)*(Tabela_padrão__GM_CONTAS_RECEBER_ABERTOS[DATA_VCTO]&gt;='Resumo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0" s="68">
        <f t="array" ref="AG320">SUM(IF((Tabela_padrão__GM_CONTAS_RECEBER_ABERTOS[COD_CONTA]='Resumo Realizar'!$B320)*(Tabela_padrão__GM_CONTAS_RECEBER_ABERTOS[DATA_VCTO]&gt;='Resumo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1" spans="2:33" hidden="1" outlineLevel="2" thickBot="1">
      <c r="B321" s="70">
        <v>19105013</v>
      </c>
      <c r="C321" s="70" t="s">
        <v>70</v>
      </c>
      <c r="D321" s="68">
        <f t="shared" si="424"/>
        <v>0</v>
      </c>
      <c r="E321" s="68">
        <f t="shared" si="425"/>
        <v>0</v>
      </c>
      <c r="F321" s="69"/>
      <c r="G321" s="68">
        <f t="array" ref="G321">SUM(IF((Tabela_padrão__GM_CONTAS_RECEBER_ABERTOS[COD_CONTA]='Resumo Realizar'!$B321)*(Tabela_padrão__GM_CONTAS_RECEBER_ABERTOS[DATA_VCTO]&gt;='Resumo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1" s="68">
        <f t="array" ref="H321">SUM(IF((Tabela_padrão__GM_CONTAS_RECEBER_ABERTOS[COD_CONTA]='Resumo Realizar'!$B321)*(Tabela_padrão__GM_CONTAS_RECEBER_ABERTOS[DATA_VCTO]&gt;='Resumo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1" s="68">
        <f t="array" ref="I321">SUM(IF((Tabela_padrão__GM_CONTAS_RECEBER_ABERTOS[COD_CONTA]='Resumo Realizar'!$B321)*(Tabela_padrão__GM_CONTAS_RECEBER_ABERTOS[DATA_VCTO]&gt;='Resumo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1" s="68">
        <f t="array" ref="J321">SUM(IF((Tabela_padrão__GM_CONTAS_RECEBER_ABERTOS[COD_CONTA]='Resumo Realizar'!$B321)*(Tabela_padrão__GM_CONTAS_RECEBER_ABERTOS[DATA_VCTO]&gt;='Resumo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1" s="68">
        <f t="array" ref="K321">SUM(IF((Tabela_padrão__GM_CONTAS_RECEBER_ABERTOS[COD_CONTA]='Resumo Realizar'!$B321)*(Tabela_padrão__GM_CONTAS_RECEBER_ABERTOS[DATA_VCTO]&gt;='Resumo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1" s="68">
        <f t="array" ref="L321">SUM(IF((Tabela_padrão__GM_CONTAS_RECEBER_ABERTOS[COD_CONTA]='Resumo Realizar'!$B321)*(Tabela_padrão__GM_CONTAS_RECEBER_ABERTOS[DATA_VCTO]&gt;='Resumo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1" s="69"/>
      <c r="N321" s="68">
        <f t="array" ref="N321">SUM(IF((Tabela_padrão__GM_CONTAS_RECEBER_ABERTOS[COD_CONTA]='Resumo Realizar'!$B321)*(Tabela_padrão__GM_CONTAS_RECEBER_ABERTOS[DATA_VCTO]&gt;='Resumo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1" s="68">
        <f t="array" ref="O321">SUM(IF((Tabela_padrão__GM_CONTAS_RECEBER_ABERTOS[COD_CONTA]='Resumo Realizar'!$B321)*(Tabela_padrão__GM_CONTAS_RECEBER_ABERTOS[DATA_VCTO]&gt;='Resumo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1" s="68">
        <f t="array" ref="P321">SUM(IF((Tabela_padrão__GM_CONTAS_RECEBER_ABERTOS[COD_CONTA]='Resumo Realizar'!$B321)*(Tabela_padrão__GM_CONTAS_RECEBER_ABERTOS[DATA_VCTO]&gt;='Resumo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1" s="68">
        <f t="array" ref="Q321">SUM(IF((Tabela_padrão__GM_CONTAS_RECEBER_ABERTOS[COD_CONTA]='Resumo Realizar'!$B321)*(Tabela_padrão__GM_CONTAS_RECEBER_ABERTOS[DATA_VCTO]&gt;='Resumo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1" s="68">
        <f t="array" ref="R321">SUM(IF((Tabela_padrão__GM_CONTAS_RECEBER_ABERTOS[COD_CONTA]='Resumo Realizar'!$B321)*(Tabela_padrão__GM_CONTAS_RECEBER_ABERTOS[DATA_VCTO]&gt;='Resumo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1" s="68">
        <f t="array" ref="S321">SUM(IF((Tabela_padrão__GM_CONTAS_RECEBER_ABERTOS[COD_CONTA]='Resumo Realizar'!$B321)*(Tabela_padrão__GM_CONTAS_RECEBER_ABERTOS[DATA_VCTO]&gt;='Resumo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1" s="69"/>
      <c r="U321" s="68">
        <f t="array" ref="U321">SUM(IF((Tabela_padrão__GM_CONTAS_RECEBER_ABERTOS[COD_CONTA]='Resumo Realizar'!$B321)*(Tabela_padrão__GM_CONTAS_RECEBER_ABERTOS[DATA_VCTO]&gt;='Resumo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1" s="68">
        <f t="array" ref="V321">SUM(IF((Tabela_padrão__GM_CONTAS_RECEBER_ABERTOS[COD_CONTA]='Resumo Realizar'!$B321)*(Tabela_padrão__GM_CONTAS_RECEBER_ABERTOS[DATA_VCTO]&gt;='Resumo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1" s="68">
        <f t="array" ref="W321">SUM(IF((Tabela_padrão__GM_CONTAS_RECEBER_ABERTOS[COD_CONTA]='Resumo Realizar'!$B321)*(Tabela_padrão__GM_CONTAS_RECEBER_ABERTOS[DATA_VCTO]&gt;='Resumo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1" s="68">
        <f t="array" ref="X321">SUM(IF((Tabela_padrão__GM_CONTAS_RECEBER_ABERTOS[COD_CONTA]='Resumo Realizar'!$B321)*(Tabela_padrão__GM_CONTAS_RECEBER_ABERTOS[DATA_VCTO]&gt;='Resumo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1" s="68">
        <f t="array" ref="Y321">SUM(IF((Tabela_padrão__GM_CONTAS_RECEBER_ABERTOS[COD_CONTA]='Resumo Realizar'!$B321)*(Tabela_padrão__GM_CONTAS_RECEBER_ABERTOS[DATA_VCTO]&gt;='Resumo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1" s="68">
        <f t="array" ref="Z321">SUM(IF((Tabela_padrão__GM_CONTAS_RECEBER_ABERTOS[COD_CONTA]='Resumo Realizar'!$B321)*(Tabela_padrão__GM_CONTAS_RECEBER_ABERTOS[DATA_VCTO]&gt;='Resumo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1" s="69"/>
      <c r="AB321" s="68">
        <f t="array" ref="AB321">SUM(IF((Tabela_padrão__GM_CONTAS_RECEBER_ABERTOS[COD_CONTA]='Resumo Realizar'!$B321)*(Tabela_padrão__GM_CONTAS_RECEBER_ABERTOS[DATA_VCTO]&gt;='Resumo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1" s="68">
        <f t="array" ref="AC321">SUM(IF((Tabela_padrão__GM_CONTAS_RECEBER_ABERTOS[COD_CONTA]='Resumo Realizar'!$B321)*(Tabela_padrão__GM_CONTAS_RECEBER_ABERTOS[DATA_VCTO]&gt;='Resumo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1" s="68">
        <f t="array" ref="AD321">SUM(IF((Tabela_padrão__GM_CONTAS_RECEBER_ABERTOS[COD_CONTA]='Resumo Realizar'!$B321)*(Tabela_padrão__GM_CONTAS_RECEBER_ABERTOS[DATA_VCTO]&gt;='Resumo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1" s="68">
        <f t="array" ref="AE321">SUM(IF((Tabela_padrão__GM_CONTAS_RECEBER_ABERTOS[COD_CONTA]='Resumo Realizar'!$B321)*(Tabela_padrão__GM_CONTAS_RECEBER_ABERTOS[DATA_VCTO]&gt;='Resumo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1" s="68">
        <f t="array" ref="AF321">SUM(IF((Tabela_padrão__GM_CONTAS_RECEBER_ABERTOS[COD_CONTA]='Resumo Realizar'!$B321)*(Tabela_padrão__GM_CONTAS_RECEBER_ABERTOS[DATA_VCTO]&gt;='Resumo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1" s="68">
        <f t="array" ref="AG321">SUM(IF((Tabela_padrão__GM_CONTAS_RECEBER_ABERTOS[COD_CONTA]='Resumo Realizar'!$B321)*(Tabela_padrão__GM_CONTAS_RECEBER_ABERTOS[DATA_VCTO]&gt;='Resumo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2" spans="2:33" hidden="1" outlineLevel="2" thickBot="1">
      <c r="B322" s="70">
        <v>19105015</v>
      </c>
      <c r="C322" s="70" t="s">
        <v>71</v>
      </c>
      <c r="D322" s="68">
        <f t="shared" si="424"/>
        <v>0</v>
      </c>
      <c r="E322" s="68">
        <f t="shared" si="425"/>
        <v>0</v>
      </c>
      <c r="F322" s="69"/>
      <c r="G322" s="68">
        <f t="array" ref="G322">SUM(IF((Tabela_padrão__GM_CONTAS_RECEBER_ABERTOS[COD_CONTA]='Resumo Realizar'!$B322)*(Tabela_padrão__GM_CONTAS_RECEBER_ABERTOS[DATA_VCTO]&gt;='Resumo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2" s="68">
        <f t="array" ref="H322">SUM(IF((Tabela_padrão__GM_CONTAS_RECEBER_ABERTOS[COD_CONTA]='Resumo Realizar'!$B322)*(Tabela_padrão__GM_CONTAS_RECEBER_ABERTOS[DATA_VCTO]&gt;='Resumo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2" s="68">
        <f t="array" ref="I322">SUM(IF((Tabela_padrão__GM_CONTAS_RECEBER_ABERTOS[COD_CONTA]='Resumo Realizar'!$B322)*(Tabela_padrão__GM_CONTAS_RECEBER_ABERTOS[DATA_VCTO]&gt;='Resumo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2" s="68">
        <f t="array" ref="J322">SUM(IF((Tabela_padrão__GM_CONTAS_RECEBER_ABERTOS[COD_CONTA]='Resumo Realizar'!$B322)*(Tabela_padrão__GM_CONTAS_RECEBER_ABERTOS[DATA_VCTO]&gt;='Resumo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2" s="68">
        <f t="array" ref="K322">SUM(IF((Tabela_padrão__GM_CONTAS_RECEBER_ABERTOS[COD_CONTA]='Resumo Realizar'!$B322)*(Tabela_padrão__GM_CONTAS_RECEBER_ABERTOS[DATA_VCTO]&gt;='Resumo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2" s="68">
        <f t="array" ref="L322">SUM(IF((Tabela_padrão__GM_CONTAS_RECEBER_ABERTOS[COD_CONTA]='Resumo Realizar'!$B322)*(Tabela_padrão__GM_CONTAS_RECEBER_ABERTOS[DATA_VCTO]&gt;='Resumo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2" s="69"/>
      <c r="N322" s="68">
        <f t="array" ref="N322">SUM(IF((Tabela_padrão__GM_CONTAS_RECEBER_ABERTOS[COD_CONTA]='Resumo Realizar'!$B322)*(Tabela_padrão__GM_CONTAS_RECEBER_ABERTOS[DATA_VCTO]&gt;='Resumo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2" s="68">
        <f t="array" ref="O322">SUM(IF((Tabela_padrão__GM_CONTAS_RECEBER_ABERTOS[COD_CONTA]='Resumo Realizar'!$B322)*(Tabela_padrão__GM_CONTAS_RECEBER_ABERTOS[DATA_VCTO]&gt;='Resumo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2" s="68">
        <f t="array" ref="P322">SUM(IF((Tabela_padrão__GM_CONTAS_RECEBER_ABERTOS[COD_CONTA]='Resumo Realizar'!$B322)*(Tabela_padrão__GM_CONTAS_RECEBER_ABERTOS[DATA_VCTO]&gt;='Resumo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2" s="68">
        <f t="array" ref="Q322">SUM(IF((Tabela_padrão__GM_CONTAS_RECEBER_ABERTOS[COD_CONTA]='Resumo Realizar'!$B322)*(Tabela_padrão__GM_CONTAS_RECEBER_ABERTOS[DATA_VCTO]&gt;='Resumo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2" s="68">
        <f t="array" ref="R322">SUM(IF((Tabela_padrão__GM_CONTAS_RECEBER_ABERTOS[COD_CONTA]='Resumo Realizar'!$B322)*(Tabela_padrão__GM_CONTAS_RECEBER_ABERTOS[DATA_VCTO]&gt;='Resumo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2" s="68">
        <f t="array" ref="S322">SUM(IF((Tabela_padrão__GM_CONTAS_RECEBER_ABERTOS[COD_CONTA]='Resumo Realizar'!$B322)*(Tabela_padrão__GM_CONTAS_RECEBER_ABERTOS[DATA_VCTO]&gt;='Resumo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2" s="69"/>
      <c r="U322" s="68">
        <f t="array" ref="U322">SUM(IF((Tabela_padrão__GM_CONTAS_RECEBER_ABERTOS[COD_CONTA]='Resumo Realizar'!$B322)*(Tabela_padrão__GM_CONTAS_RECEBER_ABERTOS[DATA_VCTO]&gt;='Resumo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2" s="68">
        <f t="array" ref="V322">SUM(IF((Tabela_padrão__GM_CONTAS_RECEBER_ABERTOS[COD_CONTA]='Resumo Realizar'!$B322)*(Tabela_padrão__GM_CONTAS_RECEBER_ABERTOS[DATA_VCTO]&gt;='Resumo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2" s="68">
        <f t="array" ref="W322">SUM(IF((Tabela_padrão__GM_CONTAS_RECEBER_ABERTOS[COD_CONTA]='Resumo Realizar'!$B322)*(Tabela_padrão__GM_CONTAS_RECEBER_ABERTOS[DATA_VCTO]&gt;='Resumo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2" s="68">
        <f t="array" ref="X322">SUM(IF((Tabela_padrão__GM_CONTAS_RECEBER_ABERTOS[COD_CONTA]='Resumo Realizar'!$B322)*(Tabela_padrão__GM_CONTAS_RECEBER_ABERTOS[DATA_VCTO]&gt;='Resumo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2" s="68">
        <f t="array" ref="Y322">SUM(IF((Tabela_padrão__GM_CONTAS_RECEBER_ABERTOS[COD_CONTA]='Resumo Realizar'!$B322)*(Tabela_padrão__GM_CONTAS_RECEBER_ABERTOS[DATA_VCTO]&gt;='Resumo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2" s="68">
        <f t="array" ref="Z322">SUM(IF((Tabela_padrão__GM_CONTAS_RECEBER_ABERTOS[COD_CONTA]='Resumo Realizar'!$B322)*(Tabela_padrão__GM_CONTAS_RECEBER_ABERTOS[DATA_VCTO]&gt;='Resumo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2" s="69"/>
      <c r="AB322" s="68">
        <f t="array" ref="AB322">SUM(IF((Tabela_padrão__GM_CONTAS_RECEBER_ABERTOS[COD_CONTA]='Resumo Realizar'!$B322)*(Tabela_padrão__GM_CONTAS_RECEBER_ABERTOS[DATA_VCTO]&gt;='Resumo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2" s="68">
        <f t="array" ref="AC322">SUM(IF((Tabela_padrão__GM_CONTAS_RECEBER_ABERTOS[COD_CONTA]='Resumo Realizar'!$B322)*(Tabela_padrão__GM_CONTAS_RECEBER_ABERTOS[DATA_VCTO]&gt;='Resumo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2" s="68">
        <f t="array" ref="AD322">SUM(IF((Tabela_padrão__GM_CONTAS_RECEBER_ABERTOS[COD_CONTA]='Resumo Realizar'!$B322)*(Tabela_padrão__GM_CONTAS_RECEBER_ABERTOS[DATA_VCTO]&gt;='Resumo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2" s="68">
        <f t="array" ref="AE322">SUM(IF((Tabela_padrão__GM_CONTAS_RECEBER_ABERTOS[COD_CONTA]='Resumo Realizar'!$B322)*(Tabela_padrão__GM_CONTAS_RECEBER_ABERTOS[DATA_VCTO]&gt;='Resumo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2" s="68">
        <f t="array" ref="AF322">SUM(IF((Tabela_padrão__GM_CONTAS_RECEBER_ABERTOS[COD_CONTA]='Resumo Realizar'!$B322)*(Tabela_padrão__GM_CONTAS_RECEBER_ABERTOS[DATA_VCTO]&gt;='Resumo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2" s="68">
        <f t="array" ref="AG322">SUM(IF((Tabela_padrão__GM_CONTAS_RECEBER_ABERTOS[COD_CONTA]='Resumo Realizar'!$B322)*(Tabela_padrão__GM_CONTAS_RECEBER_ABERTOS[DATA_VCTO]&gt;='Resumo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3" spans="2:33" hidden="1" outlineLevel="2" thickBot="1">
      <c r="B323" s="70">
        <v>19105017</v>
      </c>
      <c r="C323" s="70" t="s">
        <v>72</v>
      </c>
      <c r="D323" s="68">
        <f t="shared" si="424"/>
        <v>0</v>
      </c>
      <c r="E323" s="68">
        <f t="shared" si="425"/>
        <v>4539.7052399999966</v>
      </c>
      <c r="F323" s="69"/>
      <c r="G323" s="68">
        <f t="array" ref="G323">SUM(IF((Tabela_padrão__GM_CONTAS_RECEBER_ABERTOS[COD_CONTA]='Resumo Realizar'!$B323)*(Tabela_padrão__GM_CONTAS_RECEBER_ABERTOS[DATA_VCTO]&gt;='Resumo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3" s="68">
        <f t="array" ref="H323">SUM(IF((Tabela_padrão__GM_CONTAS_RECEBER_ABERTOS[COD_CONTA]='Resumo Realizar'!$B323)*(Tabela_padrão__GM_CONTAS_RECEBER_ABERTOS[DATA_VCTO]&gt;='Resumo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2045.8087700000001</v>
      </c>
      <c r="I323" s="68">
        <f t="array" ref="I323">SUM(IF((Tabela_padrão__GM_CONTAS_RECEBER_ABERTOS[COD_CONTA]='Resumo Realizar'!$B323)*(Tabela_padrão__GM_CONTAS_RECEBER_ABERTOS[DATA_VCTO]&gt;='Resumo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3" s="68">
        <f t="array" ref="J323">SUM(IF((Tabela_padrão__GM_CONTAS_RECEBER_ABERTOS[COD_CONTA]='Resumo Realizar'!$B323)*(Tabela_padrão__GM_CONTAS_RECEBER_ABERTOS[DATA_VCTO]&gt;='Resumo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2035.8087700000001</v>
      </c>
      <c r="K323" s="68">
        <f t="array" ref="K323">SUM(IF((Tabela_padrão__GM_CONTAS_RECEBER_ABERTOS[COD_CONTA]='Resumo Realizar'!$B323)*(Tabela_padrão__GM_CONTAS_RECEBER_ABERTOS[DATA_VCTO]&gt;='Resumo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3" s="68">
        <f t="array" ref="L323">SUM(IF((Tabela_padrão__GM_CONTAS_RECEBER_ABERTOS[COD_CONTA]='Resumo Realizar'!$B323)*(Tabela_padrão__GM_CONTAS_RECEBER_ABERTOS[DATA_VCTO]&gt;='Resumo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45.808769999999996</v>
      </c>
      <c r="M323" s="69"/>
      <c r="N323" s="68">
        <f t="array" ref="N323">SUM(IF((Tabela_padrão__GM_CONTAS_RECEBER_ABERTOS[COD_CONTA]='Resumo Realizar'!$B323)*(Tabela_padrão__GM_CONTAS_RECEBER_ABERTOS[DATA_VCTO]&gt;='Resumo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3" s="68">
        <f t="array" ref="O323">SUM(IF((Tabela_padrão__GM_CONTAS_RECEBER_ABERTOS[COD_CONTA]='Resumo Realizar'!$B323)*(Tabela_padrão__GM_CONTAS_RECEBER_ABERTOS[DATA_VCTO]&gt;='Resumo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45.808769999999996</v>
      </c>
      <c r="P323" s="68">
        <f t="array" ref="P323">SUM(IF((Tabela_padrão__GM_CONTAS_RECEBER_ABERTOS[COD_CONTA]='Resumo Realizar'!$B323)*(Tabela_padrão__GM_CONTAS_RECEBER_ABERTOS[DATA_VCTO]&gt;='Resumo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3" s="68">
        <f t="array" ref="Q323">SUM(IF((Tabela_padrão__GM_CONTAS_RECEBER_ABERTOS[COD_CONTA]='Resumo Realizar'!$B323)*(Tabela_padrão__GM_CONTAS_RECEBER_ABERTOS[DATA_VCTO]&gt;='Resumo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45.808769999999996</v>
      </c>
      <c r="R323" s="68">
        <f t="array" ref="R323">SUM(IF((Tabela_padrão__GM_CONTAS_RECEBER_ABERTOS[COD_CONTA]='Resumo Realizar'!$B323)*(Tabela_padrão__GM_CONTAS_RECEBER_ABERTOS[DATA_VCTO]&gt;='Resumo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3" s="68">
        <f t="array" ref="S323">SUM(IF((Tabela_padrão__GM_CONTAS_RECEBER_ABERTOS[COD_CONTA]='Resumo Realizar'!$B323)*(Tabela_padrão__GM_CONTAS_RECEBER_ABERTOS[DATA_VCTO]&gt;='Resumo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45.808769999999996</v>
      </c>
      <c r="T323" s="69"/>
      <c r="U323" s="68">
        <f t="array" ref="U323">SUM(IF((Tabela_padrão__GM_CONTAS_RECEBER_ABERTOS[COD_CONTA]='Resumo Realizar'!$B323)*(Tabela_padrão__GM_CONTAS_RECEBER_ABERTOS[DATA_VCTO]&gt;='Resumo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3" s="68">
        <f t="array" ref="V323">SUM(IF((Tabela_padrão__GM_CONTAS_RECEBER_ABERTOS[COD_CONTA]='Resumo Realizar'!$B323)*(Tabela_padrão__GM_CONTAS_RECEBER_ABERTOS[DATA_VCTO]&gt;='Resumo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45.808769999999996</v>
      </c>
      <c r="W323" s="68">
        <f t="array" ref="W323">SUM(IF((Tabela_padrão__GM_CONTAS_RECEBER_ABERTOS[COD_CONTA]='Resumo Realizar'!$B323)*(Tabela_padrão__GM_CONTAS_RECEBER_ABERTOS[DATA_VCTO]&gt;='Resumo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3" s="68">
        <f t="array" ref="X323">SUM(IF((Tabela_padrão__GM_CONTAS_RECEBER_ABERTOS[COD_CONTA]='Resumo Realizar'!$B323)*(Tabela_padrão__GM_CONTAS_RECEBER_ABERTOS[DATA_VCTO]&gt;='Resumo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45.808769999999996</v>
      </c>
      <c r="Y323" s="68">
        <f t="array" ref="Y323">SUM(IF((Tabela_padrão__GM_CONTAS_RECEBER_ABERTOS[COD_CONTA]='Resumo Realizar'!$B323)*(Tabela_padrão__GM_CONTAS_RECEBER_ABERTOS[DATA_VCTO]&gt;='Resumo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3" s="68">
        <f t="array" ref="Z323">SUM(IF((Tabela_padrão__GM_CONTAS_RECEBER_ABERTOS[COD_CONTA]='Resumo Realizar'!$B323)*(Tabela_padrão__GM_CONTAS_RECEBER_ABERTOS[DATA_VCTO]&gt;='Resumo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45.808769999999996</v>
      </c>
      <c r="AA323" s="69"/>
      <c r="AB323" s="68">
        <f t="array" ref="AB323">SUM(IF((Tabela_padrão__GM_CONTAS_RECEBER_ABERTOS[COD_CONTA]='Resumo Realizar'!$B323)*(Tabela_padrão__GM_CONTAS_RECEBER_ABERTOS[DATA_VCTO]&gt;='Resumo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3" s="68">
        <f t="array" ref="AC323">SUM(IF((Tabela_padrão__GM_CONTAS_RECEBER_ABERTOS[COD_CONTA]='Resumo Realizar'!$B323)*(Tabela_padrão__GM_CONTAS_RECEBER_ABERTOS[DATA_VCTO]&gt;='Resumo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45.808769999999996</v>
      </c>
      <c r="AD323" s="68">
        <f t="array" ref="AD323">SUM(IF((Tabela_padrão__GM_CONTAS_RECEBER_ABERTOS[COD_CONTA]='Resumo Realizar'!$B323)*(Tabela_padrão__GM_CONTAS_RECEBER_ABERTOS[DATA_VCTO]&gt;='Resumo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3" s="68">
        <f t="array" ref="AE323">SUM(IF((Tabela_padrão__GM_CONTAS_RECEBER_ABERTOS[COD_CONTA]='Resumo Realizar'!$B323)*(Tabela_padrão__GM_CONTAS_RECEBER_ABERTOS[DATA_VCTO]&gt;='Resumo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45.808769999999996</v>
      </c>
      <c r="AF323" s="68">
        <f t="array" ref="AF323">SUM(IF((Tabela_padrão__GM_CONTAS_RECEBER_ABERTOS[COD_CONTA]='Resumo Realizar'!$B323)*(Tabela_padrão__GM_CONTAS_RECEBER_ABERTOS[DATA_VCTO]&gt;='Resumo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3" s="68">
        <f t="array" ref="AG323">SUM(IF((Tabela_padrão__GM_CONTAS_RECEBER_ABERTOS[COD_CONTA]='Resumo Realizar'!$B323)*(Tabela_padrão__GM_CONTAS_RECEBER_ABERTOS[DATA_VCTO]&gt;='Resumo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45.808769999999996</v>
      </c>
    </row>
    <row r="324" spans="2:33" hidden="1" outlineLevel="2" thickBot="1">
      <c r="B324" s="70">
        <v>19105022</v>
      </c>
      <c r="C324" s="70" t="s">
        <v>73</v>
      </c>
      <c r="D324" s="68">
        <f t="shared" si="424"/>
        <v>0</v>
      </c>
      <c r="E324" s="68">
        <f t="shared" si="425"/>
        <v>0</v>
      </c>
      <c r="F324" s="69"/>
      <c r="G324" s="68">
        <f t="array" ref="G324">SUM(IF((Tabela_padrão__GM_CONTAS_RECEBER_ABERTOS[COD_CONTA]='Resumo Realizar'!$B324)*(Tabela_padrão__GM_CONTAS_RECEBER_ABERTOS[DATA_VCTO]&gt;='Resumo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4" s="68">
        <f t="array" ref="H324">SUM(IF((Tabela_padrão__GM_CONTAS_RECEBER_ABERTOS[COD_CONTA]='Resumo Realizar'!$B324)*(Tabela_padrão__GM_CONTAS_RECEBER_ABERTOS[DATA_VCTO]&gt;='Resumo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4" s="68">
        <f t="array" ref="I324">SUM(IF((Tabela_padrão__GM_CONTAS_RECEBER_ABERTOS[COD_CONTA]='Resumo Realizar'!$B324)*(Tabela_padrão__GM_CONTAS_RECEBER_ABERTOS[DATA_VCTO]&gt;='Resumo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4" s="68">
        <f t="array" ref="J324">SUM(IF((Tabela_padrão__GM_CONTAS_RECEBER_ABERTOS[COD_CONTA]='Resumo Realizar'!$B324)*(Tabela_padrão__GM_CONTAS_RECEBER_ABERTOS[DATA_VCTO]&gt;='Resumo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4" s="68">
        <f t="array" ref="K324">SUM(IF((Tabela_padrão__GM_CONTAS_RECEBER_ABERTOS[COD_CONTA]='Resumo Realizar'!$B324)*(Tabela_padrão__GM_CONTAS_RECEBER_ABERTOS[DATA_VCTO]&gt;='Resumo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4" s="68">
        <f t="array" ref="L324">SUM(IF((Tabela_padrão__GM_CONTAS_RECEBER_ABERTOS[COD_CONTA]='Resumo Realizar'!$B324)*(Tabela_padrão__GM_CONTAS_RECEBER_ABERTOS[DATA_VCTO]&gt;='Resumo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4" s="69"/>
      <c r="N324" s="68">
        <f t="array" ref="N324">SUM(IF((Tabela_padrão__GM_CONTAS_RECEBER_ABERTOS[COD_CONTA]='Resumo Realizar'!$B324)*(Tabela_padrão__GM_CONTAS_RECEBER_ABERTOS[DATA_VCTO]&gt;='Resumo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4" s="68">
        <f t="array" ref="O324">SUM(IF((Tabela_padrão__GM_CONTAS_RECEBER_ABERTOS[COD_CONTA]='Resumo Realizar'!$B324)*(Tabela_padrão__GM_CONTAS_RECEBER_ABERTOS[DATA_VCTO]&gt;='Resumo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4" s="68">
        <f t="array" ref="P324">SUM(IF((Tabela_padrão__GM_CONTAS_RECEBER_ABERTOS[COD_CONTA]='Resumo Realizar'!$B324)*(Tabela_padrão__GM_CONTAS_RECEBER_ABERTOS[DATA_VCTO]&gt;='Resumo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4" s="68">
        <f t="array" ref="Q324">SUM(IF((Tabela_padrão__GM_CONTAS_RECEBER_ABERTOS[COD_CONTA]='Resumo Realizar'!$B324)*(Tabela_padrão__GM_CONTAS_RECEBER_ABERTOS[DATA_VCTO]&gt;='Resumo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4" s="68">
        <f t="array" ref="R324">SUM(IF((Tabela_padrão__GM_CONTAS_RECEBER_ABERTOS[COD_CONTA]='Resumo Realizar'!$B324)*(Tabela_padrão__GM_CONTAS_RECEBER_ABERTOS[DATA_VCTO]&gt;='Resumo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4" s="68">
        <f t="array" ref="S324">SUM(IF((Tabela_padrão__GM_CONTAS_RECEBER_ABERTOS[COD_CONTA]='Resumo Realizar'!$B324)*(Tabela_padrão__GM_CONTAS_RECEBER_ABERTOS[DATA_VCTO]&gt;='Resumo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4" s="69"/>
      <c r="U324" s="68">
        <f t="array" ref="U324">SUM(IF((Tabela_padrão__GM_CONTAS_RECEBER_ABERTOS[COD_CONTA]='Resumo Realizar'!$B324)*(Tabela_padrão__GM_CONTAS_RECEBER_ABERTOS[DATA_VCTO]&gt;='Resumo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4" s="68">
        <f t="array" ref="V324">SUM(IF((Tabela_padrão__GM_CONTAS_RECEBER_ABERTOS[COD_CONTA]='Resumo Realizar'!$B324)*(Tabela_padrão__GM_CONTAS_RECEBER_ABERTOS[DATA_VCTO]&gt;='Resumo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4" s="68">
        <f t="array" ref="W324">SUM(IF((Tabela_padrão__GM_CONTAS_RECEBER_ABERTOS[COD_CONTA]='Resumo Realizar'!$B324)*(Tabela_padrão__GM_CONTAS_RECEBER_ABERTOS[DATA_VCTO]&gt;='Resumo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4" s="68">
        <f t="array" ref="X324">SUM(IF((Tabela_padrão__GM_CONTAS_RECEBER_ABERTOS[COD_CONTA]='Resumo Realizar'!$B324)*(Tabela_padrão__GM_CONTAS_RECEBER_ABERTOS[DATA_VCTO]&gt;='Resumo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4" s="68">
        <f t="array" ref="Y324">SUM(IF((Tabela_padrão__GM_CONTAS_RECEBER_ABERTOS[COD_CONTA]='Resumo Realizar'!$B324)*(Tabela_padrão__GM_CONTAS_RECEBER_ABERTOS[DATA_VCTO]&gt;='Resumo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4" s="68">
        <f t="array" ref="Z324">SUM(IF((Tabela_padrão__GM_CONTAS_RECEBER_ABERTOS[COD_CONTA]='Resumo Realizar'!$B324)*(Tabela_padrão__GM_CONTAS_RECEBER_ABERTOS[DATA_VCTO]&gt;='Resumo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4" s="69"/>
      <c r="AB324" s="68">
        <f t="array" ref="AB324">SUM(IF((Tabela_padrão__GM_CONTAS_RECEBER_ABERTOS[COD_CONTA]='Resumo Realizar'!$B324)*(Tabela_padrão__GM_CONTAS_RECEBER_ABERTOS[DATA_VCTO]&gt;='Resumo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4" s="68">
        <f t="array" ref="AC324">SUM(IF((Tabela_padrão__GM_CONTAS_RECEBER_ABERTOS[COD_CONTA]='Resumo Realizar'!$B324)*(Tabela_padrão__GM_CONTAS_RECEBER_ABERTOS[DATA_VCTO]&gt;='Resumo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4" s="68">
        <f t="array" ref="AD324">SUM(IF((Tabela_padrão__GM_CONTAS_RECEBER_ABERTOS[COD_CONTA]='Resumo Realizar'!$B324)*(Tabela_padrão__GM_CONTAS_RECEBER_ABERTOS[DATA_VCTO]&gt;='Resumo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4" s="68">
        <f t="array" ref="AE324">SUM(IF((Tabela_padrão__GM_CONTAS_RECEBER_ABERTOS[COD_CONTA]='Resumo Realizar'!$B324)*(Tabela_padrão__GM_CONTAS_RECEBER_ABERTOS[DATA_VCTO]&gt;='Resumo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4" s="68">
        <f t="array" ref="AF324">SUM(IF((Tabela_padrão__GM_CONTAS_RECEBER_ABERTOS[COD_CONTA]='Resumo Realizar'!$B324)*(Tabela_padrão__GM_CONTAS_RECEBER_ABERTOS[DATA_VCTO]&gt;='Resumo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4" s="68">
        <f t="array" ref="AG324">SUM(IF((Tabela_padrão__GM_CONTAS_RECEBER_ABERTOS[COD_CONTA]='Resumo Realizar'!$B324)*(Tabela_padrão__GM_CONTAS_RECEBER_ABERTOS[DATA_VCTO]&gt;='Resumo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5" spans="2:33" hidden="1" outlineLevel="2" thickBot="1">
      <c r="B325" s="70">
        <v>19105024</v>
      </c>
      <c r="C325" s="70" t="s">
        <v>74</v>
      </c>
      <c r="D325" s="68">
        <f t="shared" si="424"/>
        <v>0</v>
      </c>
      <c r="E325" s="68">
        <f t="shared" si="425"/>
        <v>0</v>
      </c>
      <c r="F325" s="69"/>
      <c r="G325" s="68">
        <f t="array" ref="G325">SUM(IF((Tabela_padrão__GM_CONTAS_RECEBER_ABERTOS[COD_CONTA]='Resumo Realizar'!$B325)*(Tabela_padrão__GM_CONTAS_RECEBER_ABERTOS[DATA_VCTO]&gt;='Resumo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5" s="68">
        <f t="array" ref="H325">SUM(IF((Tabela_padrão__GM_CONTAS_RECEBER_ABERTOS[COD_CONTA]='Resumo Realizar'!$B325)*(Tabela_padrão__GM_CONTAS_RECEBER_ABERTOS[DATA_VCTO]&gt;='Resumo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5" s="68">
        <f t="array" ref="I325">SUM(IF((Tabela_padrão__GM_CONTAS_RECEBER_ABERTOS[COD_CONTA]='Resumo Realizar'!$B325)*(Tabela_padrão__GM_CONTAS_RECEBER_ABERTOS[DATA_VCTO]&gt;='Resumo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5" s="68">
        <f t="array" ref="J325">SUM(IF((Tabela_padrão__GM_CONTAS_RECEBER_ABERTOS[COD_CONTA]='Resumo Realizar'!$B325)*(Tabela_padrão__GM_CONTAS_RECEBER_ABERTOS[DATA_VCTO]&gt;='Resumo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5" s="68">
        <f t="array" ref="K325">SUM(IF((Tabela_padrão__GM_CONTAS_RECEBER_ABERTOS[COD_CONTA]='Resumo Realizar'!$B325)*(Tabela_padrão__GM_CONTAS_RECEBER_ABERTOS[DATA_VCTO]&gt;='Resumo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5" s="68">
        <f t="array" ref="L325">SUM(IF((Tabela_padrão__GM_CONTAS_RECEBER_ABERTOS[COD_CONTA]='Resumo Realizar'!$B325)*(Tabela_padrão__GM_CONTAS_RECEBER_ABERTOS[DATA_VCTO]&gt;='Resumo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5" s="69"/>
      <c r="N325" s="68">
        <f t="array" ref="N325">SUM(IF((Tabela_padrão__GM_CONTAS_RECEBER_ABERTOS[COD_CONTA]='Resumo Realizar'!$B325)*(Tabela_padrão__GM_CONTAS_RECEBER_ABERTOS[DATA_VCTO]&gt;='Resumo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5" s="68">
        <f t="array" ref="O325">SUM(IF((Tabela_padrão__GM_CONTAS_RECEBER_ABERTOS[COD_CONTA]='Resumo Realizar'!$B325)*(Tabela_padrão__GM_CONTAS_RECEBER_ABERTOS[DATA_VCTO]&gt;='Resumo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5" s="68">
        <f t="array" ref="P325">SUM(IF((Tabela_padrão__GM_CONTAS_RECEBER_ABERTOS[COD_CONTA]='Resumo Realizar'!$B325)*(Tabela_padrão__GM_CONTAS_RECEBER_ABERTOS[DATA_VCTO]&gt;='Resumo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5" s="68">
        <f t="array" ref="Q325">SUM(IF((Tabela_padrão__GM_CONTAS_RECEBER_ABERTOS[COD_CONTA]='Resumo Realizar'!$B325)*(Tabela_padrão__GM_CONTAS_RECEBER_ABERTOS[DATA_VCTO]&gt;='Resumo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5" s="68">
        <f t="array" ref="R325">SUM(IF((Tabela_padrão__GM_CONTAS_RECEBER_ABERTOS[COD_CONTA]='Resumo Realizar'!$B325)*(Tabela_padrão__GM_CONTAS_RECEBER_ABERTOS[DATA_VCTO]&gt;='Resumo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5" s="68">
        <f t="array" ref="S325">SUM(IF((Tabela_padrão__GM_CONTAS_RECEBER_ABERTOS[COD_CONTA]='Resumo Realizar'!$B325)*(Tabela_padrão__GM_CONTAS_RECEBER_ABERTOS[DATA_VCTO]&gt;='Resumo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5" s="69"/>
      <c r="U325" s="68">
        <f t="array" ref="U325">SUM(IF((Tabela_padrão__GM_CONTAS_RECEBER_ABERTOS[COD_CONTA]='Resumo Realizar'!$B325)*(Tabela_padrão__GM_CONTAS_RECEBER_ABERTOS[DATA_VCTO]&gt;='Resumo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5" s="68">
        <f t="array" ref="V325">SUM(IF((Tabela_padrão__GM_CONTAS_RECEBER_ABERTOS[COD_CONTA]='Resumo Realizar'!$B325)*(Tabela_padrão__GM_CONTAS_RECEBER_ABERTOS[DATA_VCTO]&gt;='Resumo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5" s="68">
        <f t="array" ref="W325">SUM(IF((Tabela_padrão__GM_CONTAS_RECEBER_ABERTOS[COD_CONTA]='Resumo Realizar'!$B325)*(Tabela_padrão__GM_CONTAS_RECEBER_ABERTOS[DATA_VCTO]&gt;='Resumo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5" s="68">
        <f t="array" ref="X325">SUM(IF((Tabela_padrão__GM_CONTAS_RECEBER_ABERTOS[COD_CONTA]='Resumo Realizar'!$B325)*(Tabela_padrão__GM_CONTAS_RECEBER_ABERTOS[DATA_VCTO]&gt;='Resumo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5" s="68">
        <f t="array" ref="Y325">SUM(IF((Tabela_padrão__GM_CONTAS_RECEBER_ABERTOS[COD_CONTA]='Resumo Realizar'!$B325)*(Tabela_padrão__GM_CONTAS_RECEBER_ABERTOS[DATA_VCTO]&gt;='Resumo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5" s="68">
        <f t="array" ref="Z325">SUM(IF((Tabela_padrão__GM_CONTAS_RECEBER_ABERTOS[COD_CONTA]='Resumo Realizar'!$B325)*(Tabela_padrão__GM_CONTAS_RECEBER_ABERTOS[DATA_VCTO]&gt;='Resumo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5" s="69"/>
      <c r="AB325" s="68">
        <f t="array" ref="AB325">SUM(IF((Tabela_padrão__GM_CONTAS_RECEBER_ABERTOS[COD_CONTA]='Resumo Realizar'!$B325)*(Tabela_padrão__GM_CONTAS_RECEBER_ABERTOS[DATA_VCTO]&gt;='Resumo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5" s="68">
        <f t="array" ref="AC325">SUM(IF((Tabela_padrão__GM_CONTAS_RECEBER_ABERTOS[COD_CONTA]='Resumo Realizar'!$B325)*(Tabela_padrão__GM_CONTAS_RECEBER_ABERTOS[DATA_VCTO]&gt;='Resumo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5" s="68">
        <f t="array" ref="AD325">SUM(IF((Tabela_padrão__GM_CONTAS_RECEBER_ABERTOS[COD_CONTA]='Resumo Realizar'!$B325)*(Tabela_padrão__GM_CONTAS_RECEBER_ABERTOS[DATA_VCTO]&gt;='Resumo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5" s="68">
        <f t="array" ref="AE325">SUM(IF((Tabela_padrão__GM_CONTAS_RECEBER_ABERTOS[COD_CONTA]='Resumo Realizar'!$B325)*(Tabela_padrão__GM_CONTAS_RECEBER_ABERTOS[DATA_VCTO]&gt;='Resumo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5" s="68">
        <f t="array" ref="AF325">SUM(IF((Tabela_padrão__GM_CONTAS_RECEBER_ABERTOS[COD_CONTA]='Resumo Realizar'!$B325)*(Tabela_padrão__GM_CONTAS_RECEBER_ABERTOS[DATA_VCTO]&gt;='Resumo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5" s="68">
        <f t="array" ref="AG325">SUM(IF((Tabela_padrão__GM_CONTAS_RECEBER_ABERTOS[COD_CONTA]='Resumo Realizar'!$B325)*(Tabela_padrão__GM_CONTAS_RECEBER_ABERTOS[DATA_VCTO]&gt;='Resumo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6" spans="2:33" hidden="1" outlineLevel="2" thickBot="1">
      <c r="B326" s="84">
        <v>19105025</v>
      </c>
      <c r="C326" s="84" t="s">
        <v>75</v>
      </c>
      <c r="D326" s="68">
        <f t="shared" si="424"/>
        <v>0</v>
      </c>
      <c r="E326" s="68">
        <f t="shared" si="425"/>
        <v>0</v>
      </c>
      <c r="F326" s="69"/>
      <c r="G326" s="68">
        <f t="array" ref="G326">SUM(IF((Tabela_padrão__GM_CONTAS_RECEBER_ABERTOS[COD_CONTA]='Resumo Realizar'!$B326)*(Tabela_padrão__GM_CONTAS_RECEBER_ABERTOS[DATA_VCTO]&gt;='Resumo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6" s="68">
        <f t="array" ref="H326">SUM(IF((Tabela_padrão__GM_CONTAS_RECEBER_ABERTOS[COD_CONTA]='Resumo Realizar'!$B326)*(Tabela_padrão__GM_CONTAS_RECEBER_ABERTOS[DATA_VCTO]&gt;='Resumo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6" s="68">
        <f t="array" ref="I326">SUM(IF((Tabela_padrão__GM_CONTAS_RECEBER_ABERTOS[COD_CONTA]='Resumo Realizar'!$B326)*(Tabela_padrão__GM_CONTAS_RECEBER_ABERTOS[DATA_VCTO]&gt;='Resumo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6" s="68">
        <f t="array" ref="J326">SUM(IF((Tabela_padrão__GM_CONTAS_RECEBER_ABERTOS[COD_CONTA]='Resumo Realizar'!$B326)*(Tabela_padrão__GM_CONTAS_RECEBER_ABERTOS[DATA_VCTO]&gt;='Resumo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6" s="68">
        <f t="array" ref="K326">SUM(IF((Tabela_padrão__GM_CONTAS_RECEBER_ABERTOS[COD_CONTA]='Resumo Realizar'!$B326)*(Tabela_padrão__GM_CONTAS_RECEBER_ABERTOS[DATA_VCTO]&gt;='Resumo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6" s="68">
        <f t="array" ref="L326">SUM(IF((Tabela_padrão__GM_CONTAS_RECEBER_ABERTOS[COD_CONTA]='Resumo Realizar'!$B326)*(Tabela_padrão__GM_CONTAS_RECEBER_ABERTOS[DATA_VCTO]&gt;='Resumo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6" s="69"/>
      <c r="N326" s="68">
        <f t="array" ref="N326">SUM(IF((Tabela_padrão__GM_CONTAS_RECEBER_ABERTOS[COD_CONTA]='Resumo Realizar'!$B326)*(Tabela_padrão__GM_CONTAS_RECEBER_ABERTOS[DATA_VCTO]&gt;='Resumo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6" s="68">
        <f t="array" ref="O326">SUM(IF((Tabela_padrão__GM_CONTAS_RECEBER_ABERTOS[COD_CONTA]='Resumo Realizar'!$B326)*(Tabela_padrão__GM_CONTAS_RECEBER_ABERTOS[DATA_VCTO]&gt;='Resumo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6" s="68">
        <f t="array" ref="P326">SUM(IF((Tabela_padrão__GM_CONTAS_RECEBER_ABERTOS[COD_CONTA]='Resumo Realizar'!$B326)*(Tabela_padrão__GM_CONTAS_RECEBER_ABERTOS[DATA_VCTO]&gt;='Resumo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6" s="68">
        <f t="array" ref="Q326">SUM(IF((Tabela_padrão__GM_CONTAS_RECEBER_ABERTOS[COD_CONTA]='Resumo Realizar'!$B326)*(Tabela_padrão__GM_CONTAS_RECEBER_ABERTOS[DATA_VCTO]&gt;='Resumo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6" s="68">
        <f t="array" ref="R326">SUM(IF((Tabela_padrão__GM_CONTAS_RECEBER_ABERTOS[COD_CONTA]='Resumo Realizar'!$B326)*(Tabela_padrão__GM_CONTAS_RECEBER_ABERTOS[DATA_VCTO]&gt;='Resumo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6" s="68">
        <f t="array" ref="S326">SUM(IF((Tabela_padrão__GM_CONTAS_RECEBER_ABERTOS[COD_CONTA]='Resumo Realizar'!$B326)*(Tabela_padrão__GM_CONTAS_RECEBER_ABERTOS[DATA_VCTO]&gt;='Resumo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6" s="69"/>
      <c r="U326" s="68">
        <f t="array" ref="U326">SUM(IF((Tabela_padrão__GM_CONTAS_RECEBER_ABERTOS[COD_CONTA]='Resumo Realizar'!$B326)*(Tabela_padrão__GM_CONTAS_RECEBER_ABERTOS[DATA_VCTO]&gt;='Resumo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6" s="68">
        <f t="array" ref="V326">SUM(IF((Tabela_padrão__GM_CONTAS_RECEBER_ABERTOS[COD_CONTA]='Resumo Realizar'!$B326)*(Tabela_padrão__GM_CONTAS_RECEBER_ABERTOS[DATA_VCTO]&gt;='Resumo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6" s="68">
        <f t="array" ref="W326">SUM(IF((Tabela_padrão__GM_CONTAS_RECEBER_ABERTOS[COD_CONTA]='Resumo Realizar'!$B326)*(Tabela_padrão__GM_CONTAS_RECEBER_ABERTOS[DATA_VCTO]&gt;='Resumo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6" s="68">
        <f t="array" ref="X326">SUM(IF((Tabela_padrão__GM_CONTAS_RECEBER_ABERTOS[COD_CONTA]='Resumo Realizar'!$B326)*(Tabela_padrão__GM_CONTAS_RECEBER_ABERTOS[DATA_VCTO]&gt;='Resumo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6" s="68">
        <f t="array" ref="Y326">SUM(IF((Tabela_padrão__GM_CONTAS_RECEBER_ABERTOS[COD_CONTA]='Resumo Realizar'!$B326)*(Tabela_padrão__GM_CONTAS_RECEBER_ABERTOS[DATA_VCTO]&gt;='Resumo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6" s="68">
        <f t="array" ref="Z326">SUM(IF((Tabela_padrão__GM_CONTAS_RECEBER_ABERTOS[COD_CONTA]='Resumo Realizar'!$B326)*(Tabela_padrão__GM_CONTAS_RECEBER_ABERTOS[DATA_VCTO]&gt;='Resumo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6" s="69"/>
      <c r="AB326" s="68">
        <f t="array" ref="AB326">SUM(IF((Tabela_padrão__GM_CONTAS_RECEBER_ABERTOS[COD_CONTA]='Resumo Realizar'!$B326)*(Tabela_padrão__GM_CONTAS_RECEBER_ABERTOS[DATA_VCTO]&gt;='Resumo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6" s="68">
        <f t="array" ref="AC326">SUM(IF((Tabela_padrão__GM_CONTAS_RECEBER_ABERTOS[COD_CONTA]='Resumo Realizar'!$B326)*(Tabela_padrão__GM_CONTAS_RECEBER_ABERTOS[DATA_VCTO]&gt;='Resumo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6" s="68">
        <f t="array" ref="AD326">SUM(IF((Tabela_padrão__GM_CONTAS_RECEBER_ABERTOS[COD_CONTA]='Resumo Realizar'!$B326)*(Tabela_padrão__GM_CONTAS_RECEBER_ABERTOS[DATA_VCTO]&gt;='Resumo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6" s="68">
        <f t="array" ref="AE326">SUM(IF((Tabela_padrão__GM_CONTAS_RECEBER_ABERTOS[COD_CONTA]='Resumo Realizar'!$B326)*(Tabela_padrão__GM_CONTAS_RECEBER_ABERTOS[DATA_VCTO]&gt;='Resumo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6" s="68">
        <f t="array" ref="AF326">SUM(IF((Tabela_padrão__GM_CONTAS_RECEBER_ABERTOS[COD_CONTA]='Resumo Realizar'!$B326)*(Tabela_padrão__GM_CONTAS_RECEBER_ABERTOS[DATA_VCTO]&gt;='Resumo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6" s="68">
        <f t="array" ref="AG326">SUM(IF((Tabela_padrão__GM_CONTAS_RECEBER_ABERTOS[COD_CONTA]='Resumo Realizar'!$B326)*(Tabela_padrão__GM_CONTAS_RECEBER_ABERTOS[DATA_VCTO]&gt;='Resumo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7" spans="2:33" hidden="1" outlineLevel="2" thickBot="1">
      <c r="B327" s="84">
        <v>19105027</v>
      </c>
      <c r="C327" s="84" t="s">
        <v>76</v>
      </c>
      <c r="D327" s="68">
        <f t="shared" si="424"/>
        <v>0</v>
      </c>
      <c r="E327" s="68">
        <f t="shared" si="425"/>
        <v>0</v>
      </c>
      <c r="F327" s="69"/>
      <c r="G327" s="68">
        <f t="array" ref="G327">SUM(IF((Tabela_padrão__GM_CONTAS_RECEBER_ABERTOS[COD_CONTA]='Resumo Realizar'!$B327)*(Tabela_padrão__GM_CONTAS_RECEBER_ABERTOS[DATA_VCTO]&gt;='Resumo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7" s="68">
        <f t="array" ref="H327">SUM(IF((Tabela_padrão__GM_CONTAS_RECEBER_ABERTOS[COD_CONTA]='Resumo Realizar'!$B327)*(Tabela_padrão__GM_CONTAS_RECEBER_ABERTOS[DATA_VCTO]&gt;='Resumo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7" s="68">
        <f t="array" ref="I327">SUM(IF((Tabela_padrão__GM_CONTAS_RECEBER_ABERTOS[COD_CONTA]='Resumo Realizar'!$B327)*(Tabela_padrão__GM_CONTAS_RECEBER_ABERTOS[DATA_VCTO]&gt;='Resumo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7" s="68">
        <f t="array" ref="J327">SUM(IF((Tabela_padrão__GM_CONTAS_RECEBER_ABERTOS[COD_CONTA]='Resumo Realizar'!$B327)*(Tabela_padrão__GM_CONTAS_RECEBER_ABERTOS[DATA_VCTO]&gt;='Resumo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7" s="68">
        <f t="array" ref="K327">SUM(IF((Tabela_padrão__GM_CONTAS_RECEBER_ABERTOS[COD_CONTA]='Resumo Realizar'!$B327)*(Tabela_padrão__GM_CONTAS_RECEBER_ABERTOS[DATA_VCTO]&gt;='Resumo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7" s="68">
        <f t="array" ref="L327">SUM(IF((Tabela_padrão__GM_CONTAS_RECEBER_ABERTOS[COD_CONTA]='Resumo Realizar'!$B327)*(Tabela_padrão__GM_CONTAS_RECEBER_ABERTOS[DATA_VCTO]&gt;='Resumo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7" s="69"/>
      <c r="N327" s="68">
        <f t="array" ref="N327">SUM(IF((Tabela_padrão__GM_CONTAS_RECEBER_ABERTOS[COD_CONTA]='Resumo Realizar'!$B327)*(Tabela_padrão__GM_CONTAS_RECEBER_ABERTOS[DATA_VCTO]&gt;='Resumo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7" s="68">
        <f t="array" ref="O327">SUM(IF((Tabela_padrão__GM_CONTAS_RECEBER_ABERTOS[COD_CONTA]='Resumo Realizar'!$B327)*(Tabela_padrão__GM_CONTAS_RECEBER_ABERTOS[DATA_VCTO]&gt;='Resumo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7" s="68">
        <f t="array" ref="P327">SUM(IF((Tabela_padrão__GM_CONTAS_RECEBER_ABERTOS[COD_CONTA]='Resumo Realizar'!$B327)*(Tabela_padrão__GM_CONTAS_RECEBER_ABERTOS[DATA_VCTO]&gt;='Resumo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7" s="68">
        <f t="array" ref="Q327">SUM(IF((Tabela_padrão__GM_CONTAS_RECEBER_ABERTOS[COD_CONTA]='Resumo Realizar'!$B327)*(Tabela_padrão__GM_CONTAS_RECEBER_ABERTOS[DATA_VCTO]&gt;='Resumo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7" s="68">
        <f t="array" ref="R327">SUM(IF((Tabela_padrão__GM_CONTAS_RECEBER_ABERTOS[COD_CONTA]='Resumo Realizar'!$B327)*(Tabela_padrão__GM_CONTAS_RECEBER_ABERTOS[DATA_VCTO]&gt;='Resumo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7" s="68">
        <f t="array" ref="S327">SUM(IF((Tabela_padrão__GM_CONTAS_RECEBER_ABERTOS[COD_CONTA]='Resumo Realizar'!$B327)*(Tabela_padrão__GM_CONTAS_RECEBER_ABERTOS[DATA_VCTO]&gt;='Resumo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7" s="69"/>
      <c r="U327" s="68">
        <f t="array" ref="U327">SUM(IF((Tabela_padrão__GM_CONTAS_RECEBER_ABERTOS[COD_CONTA]='Resumo Realizar'!$B327)*(Tabela_padrão__GM_CONTAS_RECEBER_ABERTOS[DATA_VCTO]&gt;='Resumo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7" s="68">
        <f t="array" ref="V327">SUM(IF((Tabela_padrão__GM_CONTAS_RECEBER_ABERTOS[COD_CONTA]='Resumo Realizar'!$B327)*(Tabela_padrão__GM_CONTAS_RECEBER_ABERTOS[DATA_VCTO]&gt;='Resumo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7" s="68">
        <f t="array" ref="W327">SUM(IF((Tabela_padrão__GM_CONTAS_RECEBER_ABERTOS[COD_CONTA]='Resumo Realizar'!$B327)*(Tabela_padrão__GM_CONTAS_RECEBER_ABERTOS[DATA_VCTO]&gt;='Resumo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7" s="68">
        <f t="array" ref="X327">SUM(IF((Tabela_padrão__GM_CONTAS_RECEBER_ABERTOS[COD_CONTA]='Resumo Realizar'!$B327)*(Tabela_padrão__GM_CONTAS_RECEBER_ABERTOS[DATA_VCTO]&gt;='Resumo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7" s="68">
        <f t="array" ref="Y327">SUM(IF((Tabela_padrão__GM_CONTAS_RECEBER_ABERTOS[COD_CONTA]='Resumo Realizar'!$B327)*(Tabela_padrão__GM_CONTAS_RECEBER_ABERTOS[DATA_VCTO]&gt;='Resumo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7" s="68">
        <f t="array" ref="Z327">SUM(IF((Tabela_padrão__GM_CONTAS_RECEBER_ABERTOS[COD_CONTA]='Resumo Realizar'!$B327)*(Tabela_padrão__GM_CONTAS_RECEBER_ABERTOS[DATA_VCTO]&gt;='Resumo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7" s="69"/>
      <c r="AB327" s="68">
        <f t="array" ref="AB327">SUM(IF((Tabela_padrão__GM_CONTAS_RECEBER_ABERTOS[COD_CONTA]='Resumo Realizar'!$B327)*(Tabela_padrão__GM_CONTAS_RECEBER_ABERTOS[DATA_VCTO]&gt;='Resumo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7" s="68">
        <f t="array" ref="AC327">SUM(IF((Tabela_padrão__GM_CONTAS_RECEBER_ABERTOS[COD_CONTA]='Resumo Realizar'!$B327)*(Tabela_padrão__GM_CONTAS_RECEBER_ABERTOS[DATA_VCTO]&gt;='Resumo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7" s="68">
        <f t="array" ref="AD327">SUM(IF((Tabela_padrão__GM_CONTAS_RECEBER_ABERTOS[COD_CONTA]='Resumo Realizar'!$B327)*(Tabela_padrão__GM_CONTAS_RECEBER_ABERTOS[DATA_VCTO]&gt;='Resumo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7" s="68">
        <f t="array" ref="AE327">SUM(IF((Tabela_padrão__GM_CONTAS_RECEBER_ABERTOS[COD_CONTA]='Resumo Realizar'!$B327)*(Tabela_padrão__GM_CONTAS_RECEBER_ABERTOS[DATA_VCTO]&gt;='Resumo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7" s="68">
        <f t="array" ref="AF327">SUM(IF((Tabela_padrão__GM_CONTAS_RECEBER_ABERTOS[COD_CONTA]='Resumo Realizar'!$B327)*(Tabela_padrão__GM_CONTAS_RECEBER_ABERTOS[DATA_VCTO]&gt;='Resumo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7" s="68">
        <f t="array" ref="AG327">SUM(IF((Tabela_padrão__GM_CONTAS_RECEBER_ABERTOS[COD_CONTA]='Resumo Realizar'!$B327)*(Tabela_padrão__GM_CONTAS_RECEBER_ABERTOS[DATA_VCTO]&gt;='Resumo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8" spans="2:33" hidden="1" outlineLevel="2" thickBot="1">
      <c r="B328" s="84">
        <v>19105022</v>
      </c>
      <c r="C328" s="84" t="s">
        <v>77</v>
      </c>
      <c r="D328" s="68">
        <f t="shared" si="424"/>
        <v>0</v>
      </c>
      <c r="E328" s="68">
        <f t="shared" si="425"/>
        <v>0</v>
      </c>
      <c r="F328" s="69"/>
      <c r="G328" s="68">
        <f t="array" ref="G328">SUM(IF((Tabela_padrão__GM_CONTAS_RECEBER_ABERTOS[COD_CONTA]='Resumo Realizar'!$B328)*(Tabela_padrão__GM_CONTAS_RECEBER_ABERTOS[DATA_VCTO]&gt;='Resumo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8" s="68">
        <f t="array" ref="H328">SUM(IF((Tabela_padrão__GM_CONTAS_RECEBER_ABERTOS[COD_CONTA]='Resumo Realizar'!$B328)*(Tabela_padrão__GM_CONTAS_RECEBER_ABERTOS[DATA_VCTO]&gt;='Resumo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8" s="68">
        <f t="array" ref="I328">SUM(IF((Tabela_padrão__GM_CONTAS_RECEBER_ABERTOS[COD_CONTA]='Resumo Realizar'!$B328)*(Tabela_padrão__GM_CONTAS_RECEBER_ABERTOS[DATA_VCTO]&gt;='Resumo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8" s="68">
        <f t="array" ref="J328">SUM(IF((Tabela_padrão__GM_CONTAS_RECEBER_ABERTOS[COD_CONTA]='Resumo Realizar'!$B328)*(Tabela_padrão__GM_CONTAS_RECEBER_ABERTOS[DATA_VCTO]&gt;='Resumo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8" s="68">
        <f t="array" ref="K328">SUM(IF((Tabela_padrão__GM_CONTAS_RECEBER_ABERTOS[COD_CONTA]='Resumo Realizar'!$B328)*(Tabela_padrão__GM_CONTAS_RECEBER_ABERTOS[DATA_VCTO]&gt;='Resumo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8" s="68">
        <f t="array" ref="L328">SUM(IF((Tabela_padrão__GM_CONTAS_RECEBER_ABERTOS[COD_CONTA]='Resumo Realizar'!$B328)*(Tabela_padrão__GM_CONTAS_RECEBER_ABERTOS[DATA_VCTO]&gt;='Resumo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8" s="69"/>
      <c r="N328" s="68">
        <f t="array" ref="N328">SUM(IF((Tabela_padrão__GM_CONTAS_RECEBER_ABERTOS[COD_CONTA]='Resumo Realizar'!$B328)*(Tabela_padrão__GM_CONTAS_RECEBER_ABERTOS[DATA_VCTO]&gt;='Resumo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8" s="68">
        <f t="array" ref="O328">SUM(IF((Tabela_padrão__GM_CONTAS_RECEBER_ABERTOS[COD_CONTA]='Resumo Realizar'!$B328)*(Tabela_padrão__GM_CONTAS_RECEBER_ABERTOS[DATA_VCTO]&gt;='Resumo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8" s="68">
        <f t="array" ref="P328">SUM(IF((Tabela_padrão__GM_CONTAS_RECEBER_ABERTOS[COD_CONTA]='Resumo Realizar'!$B328)*(Tabela_padrão__GM_CONTAS_RECEBER_ABERTOS[DATA_VCTO]&gt;='Resumo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8" s="68">
        <f t="array" ref="Q328">SUM(IF((Tabela_padrão__GM_CONTAS_RECEBER_ABERTOS[COD_CONTA]='Resumo Realizar'!$B328)*(Tabela_padrão__GM_CONTAS_RECEBER_ABERTOS[DATA_VCTO]&gt;='Resumo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8" s="68">
        <f t="array" ref="R328">SUM(IF((Tabela_padrão__GM_CONTAS_RECEBER_ABERTOS[COD_CONTA]='Resumo Realizar'!$B328)*(Tabela_padrão__GM_CONTAS_RECEBER_ABERTOS[DATA_VCTO]&gt;='Resumo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8" s="68">
        <f t="array" ref="S328">SUM(IF((Tabela_padrão__GM_CONTAS_RECEBER_ABERTOS[COD_CONTA]='Resumo Realizar'!$B328)*(Tabela_padrão__GM_CONTAS_RECEBER_ABERTOS[DATA_VCTO]&gt;='Resumo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8" s="69"/>
      <c r="U328" s="68">
        <f t="array" ref="U328">SUM(IF((Tabela_padrão__GM_CONTAS_RECEBER_ABERTOS[COD_CONTA]='Resumo Realizar'!$B328)*(Tabela_padrão__GM_CONTAS_RECEBER_ABERTOS[DATA_VCTO]&gt;='Resumo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8" s="68">
        <f t="array" ref="V328">SUM(IF((Tabela_padrão__GM_CONTAS_RECEBER_ABERTOS[COD_CONTA]='Resumo Realizar'!$B328)*(Tabela_padrão__GM_CONTAS_RECEBER_ABERTOS[DATA_VCTO]&gt;='Resumo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8" s="68">
        <f t="array" ref="W328">SUM(IF((Tabela_padrão__GM_CONTAS_RECEBER_ABERTOS[COD_CONTA]='Resumo Realizar'!$B328)*(Tabela_padrão__GM_CONTAS_RECEBER_ABERTOS[DATA_VCTO]&gt;='Resumo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8" s="68">
        <f t="array" ref="X328">SUM(IF((Tabela_padrão__GM_CONTAS_RECEBER_ABERTOS[COD_CONTA]='Resumo Realizar'!$B328)*(Tabela_padrão__GM_CONTAS_RECEBER_ABERTOS[DATA_VCTO]&gt;='Resumo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8" s="68">
        <f t="array" ref="Y328">SUM(IF((Tabela_padrão__GM_CONTAS_RECEBER_ABERTOS[COD_CONTA]='Resumo Realizar'!$B328)*(Tabela_padrão__GM_CONTAS_RECEBER_ABERTOS[DATA_VCTO]&gt;='Resumo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8" s="68">
        <f t="array" ref="Z328">SUM(IF((Tabela_padrão__GM_CONTAS_RECEBER_ABERTOS[COD_CONTA]='Resumo Realizar'!$B328)*(Tabela_padrão__GM_CONTAS_RECEBER_ABERTOS[DATA_VCTO]&gt;='Resumo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8" s="69"/>
      <c r="AB328" s="68">
        <f t="array" ref="AB328">SUM(IF((Tabela_padrão__GM_CONTAS_RECEBER_ABERTOS[COD_CONTA]='Resumo Realizar'!$B328)*(Tabela_padrão__GM_CONTAS_RECEBER_ABERTOS[DATA_VCTO]&gt;='Resumo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8" s="68">
        <f t="array" ref="AC328">SUM(IF((Tabela_padrão__GM_CONTAS_RECEBER_ABERTOS[COD_CONTA]='Resumo Realizar'!$B328)*(Tabela_padrão__GM_CONTAS_RECEBER_ABERTOS[DATA_VCTO]&gt;='Resumo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8" s="68">
        <f t="array" ref="AD328">SUM(IF((Tabela_padrão__GM_CONTAS_RECEBER_ABERTOS[COD_CONTA]='Resumo Realizar'!$B328)*(Tabela_padrão__GM_CONTAS_RECEBER_ABERTOS[DATA_VCTO]&gt;='Resumo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8" s="68">
        <f t="array" ref="AE328">SUM(IF((Tabela_padrão__GM_CONTAS_RECEBER_ABERTOS[COD_CONTA]='Resumo Realizar'!$B328)*(Tabela_padrão__GM_CONTAS_RECEBER_ABERTOS[DATA_VCTO]&gt;='Resumo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8" s="68">
        <f t="array" ref="AF328">SUM(IF((Tabela_padrão__GM_CONTAS_RECEBER_ABERTOS[COD_CONTA]='Resumo Realizar'!$B328)*(Tabela_padrão__GM_CONTAS_RECEBER_ABERTOS[DATA_VCTO]&gt;='Resumo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8" s="68">
        <f t="array" ref="AG328">SUM(IF((Tabela_padrão__GM_CONTAS_RECEBER_ABERTOS[COD_CONTA]='Resumo Realizar'!$B328)*(Tabela_padrão__GM_CONTAS_RECEBER_ABERTOS[DATA_VCTO]&gt;='Resumo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29" spans="2:33" hidden="1" outlineLevel="2" thickBot="1">
      <c r="B329" s="84">
        <v>19105030</v>
      </c>
      <c r="C329" s="70" t="s">
        <v>1025</v>
      </c>
      <c r="D329" s="68">
        <f t="shared" si="424"/>
        <v>0</v>
      </c>
      <c r="E329" s="68">
        <f t="shared" si="425"/>
        <v>0</v>
      </c>
      <c r="F329" s="69"/>
      <c r="G329" s="68">
        <f t="array" ref="G329">SUM(IF((Tabela_padrão__GM_CONTAS_RECEBER_ABERTOS[COD_CONTA]='Resumo Realizar'!$B329)*(Tabela_padrão__GM_CONTAS_RECEBER_ABERTOS[DATA_VCTO]&gt;='Resumo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29" s="68">
        <f t="array" ref="H329">SUM(IF((Tabela_padrão__GM_CONTAS_RECEBER_ABERTOS[COD_CONTA]='Resumo Realizar'!$B329)*(Tabela_padrão__GM_CONTAS_RECEBER_ABERTOS[DATA_VCTO]&gt;='Resumo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29" s="68">
        <f t="array" ref="I329">SUM(IF((Tabela_padrão__GM_CONTAS_RECEBER_ABERTOS[COD_CONTA]='Resumo Realizar'!$B329)*(Tabela_padrão__GM_CONTAS_RECEBER_ABERTOS[DATA_VCTO]&gt;='Resumo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29" s="68">
        <f t="array" ref="J329">SUM(IF((Tabela_padrão__GM_CONTAS_RECEBER_ABERTOS[COD_CONTA]='Resumo Realizar'!$B329)*(Tabela_padrão__GM_CONTAS_RECEBER_ABERTOS[DATA_VCTO]&gt;='Resumo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29" s="68">
        <f t="array" ref="K329">SUM(IF((Tabela_padrão__GM_CONTAS_RECEBER_ABERTOS[COD_CONTA]='Resumo Realizar'!$B329)*(Tabela_padrão__GM_CONTAS_RECEBER_ABERTOS[DATA_VCTO]&gt;='Resumo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29" s="68">
        <f t="array" ref="L329">SUM(IF((Tabela_padrão__GM_CONTAS_RECEBER_ABERTOS[COD_CONTA]='Resumo Realizar'!$B329)*(Tabela_padrão__GM_CONTAS_RECEBER_ABERTOS[DATA_VCTO]&gt;='Resumo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29" s="69"/>
      <c r="N329" s="68">
        <f t="array" ref="N329">SUM(IF((Tabela_padrão__GM_CONTAS_RECEBER_ABERTOS[COD_CONTA]='Resumo Realizar'!$B329)*(Tabela_padrão__GM_CONTAS_RECEBER_ABERTOS[DATA_VCTO]&gt;='Resumo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29" s="68">
        <f t="array" ref="O329">SUM(IF((Tabela_padrão__GM_CONTAS_RECEBER_ABERTOS[COD_CONTA]='Resumo Realizar'!$B329)*(Tabela_padrão__GM_CONTAS_RECEBER_ABERTOS[DATA_VCTO]&gt;='Resumo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29" s="68">
        <f t="array" ref="P329">SUM(IF((Tabela_padrão__GM_CONTAS_RECEBER_ABERTOS[COD_CONTA]='Resumo Realizar'!$B329)*(Tabela_padrão__GM_CONTAS_RECEBER_ABERTOS[DATA_VCTO]&gt;='Resumo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29" s="68">
        <f t="array" ref="Q329">SUM(IF((Tabela_padrão__GM_CONTAS_RECEBER_ABERTOS[COD_CONTA]='Resumo Realizar'!$B329)*(Tabela_padrão__GM_CONTAS_RECEBER_ABERTOS[DATA_VCTO]&gt;='Resumo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29" s="68">
        <f t="array" ref="R329">SUM(IF((Tabela_padrão__GM_CONTAS_RECEBER_ABERTOS[COD_CONTA]='Resumo Realizar'!$B329)*(Tabela_padrão__GM_CONTAS_RECEBER_ABERTOS[DATA_VCTO]&gt;='Resumo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29" s="68">
        <f t="array" ref="S329">SUM(IF((Tabela_padrão__GM_CONTAS_RECEBER_ABERTOS[COD_CONTA]='Resumo Realizar'!$B329)*(Tabela_padrão__GM_CONTAS_RECEBER_ABERTOS[DATA_VCTO]&gt;='Resumo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29" s="69"/>
      <c r="U329" s="68">
        <f t="array" ref="U329">SUM(IF((Tabela_padrão__GM_CONTAS_RECEBER_ABERTOS[COD_CONTA]='Resumo Realizar'!$B329)*(Tabela_padrão__GM_CONTAS_RECEBER_ABERTOS[DATA_VCTO]&gt;='Resumo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29" s="68">
        <f t="array" ref="V329">SUM(IF((Tabela_padrão__GM_CONTAS_RECEBER_ABERTOS[COD_CONTA]='Resumo Realizar'!$B329)*(Tabela_padrão__GM_CONTAS_RECEBER_ABERTOS[DATA_VCTO]&gt;='Resumo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29" s="68">
        <f t="array" ref="W329">SUM(IF((Tabela_padrão__GM_CONTAS_RECEBER_ABERTOS[COD_CONTA]='Resumo Realizar'!$B329)*(Tabela_padrão__GM_CONTAS_RECEBER_ABERTOS[DATA_VCTO]&gt;='Resumo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29" s="68">
        <f t="array" ref="X329">SUM(IF((Tabela_padrão__GM_CONTAS_RECEBER_ABERTOS[COD_CONTA]='Resumo Realizar'!$B329)*(Tabela_padrão__GM_CONTAS_RECEBER_ABERTOS[DATA_VCTO]&gt;='Resumo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29" s="68">
        <f t="array" ref="Y329">SUM(IF((Tabela_padrão__GM_CONTAS_RECEBER_ABERTOS[COD_CONTA]='Resumo Realizar'!$B329)*(Tabela_padrão__GM_CONTAS_RECEBER_ABERTOS[DATA_VCTO]&gt;='Resumo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29" s="68">
        <f t="array" ref="Z329">SUM(IF((Tabela_padrão__GM_CONTAS_RECEBER_ABERTOS[COD_CONTA]='Resumo Realizar'!$B329)*(Tabela_padrão__GM_CONTAS_RECEBER_ABERTOS[DATA_VCTO]&gt;='Resumo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29" s="69"/>
      <c r="AB329" s="68">
        <f t="array" ref="AB329">SUM(IF((Tabela_padrão__GM_CONTAS_RECEBER_ABERTOS[COD_CONTA]='Resumo Realizar'!$B329)*(Tabela_padrão__GM_CONTAS_RECEBER_ABERTOS[DATA_VCTO]&gt;='Resumo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29" s="68">
        <f t="array" ref="AC329">SUM(IF((Tabela_padrão__GM_CONTAS_RECEBER_ABERTOS[COD_CONTA]='Resumo Realizar'!$B329)*(Tabela_padrão__GM_CONTAS_RECEBER_ABERTOS[DATA_VCTO]&gt;='Resumo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29" s="68">
        <f t="array" ref="AD329">SUM(IF((Tabela_padrão__GM_CONTAS_RECEBER_ABERTOS[COD_CONTA]='Resumo Realizar'!$B329)*(Tabela_padrão__GM_CONTAS_RECEBER_ABERTOS[DATA_VCTO]&gt;='Resumo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29" s="68">
        <f t="array" ref="AE329">SUM(IF((Tabela_padrão__GM_CONTAS_RECEBER_ABERTOS[COD_CONTA]='Resumo Realizar'!$B329)*(Tabela_padrão__GM_CONTAS_RECEBER_ABERTOS[DATA_VCTO]&gt;='Resumo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29" s="68">
        <f t="array" ref="AF329">SUM(IF((Tabela_padrão__GM_CONTAS_RECEBER_ABERTOS[COD_CONTA]='Resumo Realizar'!$B329)*(Tabela_padrão__GM_CONTAS_RECEBER_ABERTOS[DATA_VCTO]&gt;='Resumo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29" s="68">
        <f t="array" ref="AG329">SUM(IF((Tabela_padrão__GM_CONTAS_RECEBER_ABERTOS[COD_CONTA]='Resumo Realizar'!$B329)*(Tabela_padrão__GM_CONTAS_RECEBER_ABERTOS[DATA_VCTO]&gt;='Resumo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0" spans="2:33" hidden="1" outlineLevel="2" thickBot="1">
      <c r="B330" s="84">
        <v>19105032</v>
      </c>
      <c r="C330" s="70" t="s">
        <v>1131</v>
      </c>
      <c r="D330" s="68">
        <f t="shared" si="424"/>
        <v>0</v>
      </c>
      <c r="E330" s="68">
        <f t="shared" si="425"/>
        <v>0</v>
      </c>
      <c r="F330" s="69"/>
      <c r="G330" s="68">
        <f t="array" ref="G330">SUM(IF((Tabela_padrão__GM_CONTAS_RECEBER_ABERTOS[COD_CONTA]='Resumo Realizar'!$B330)*(Tabela_padrão__GM_CONTAS_RECEBER_ABERTOS[DATA_VCTO]&gt;='Resumo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30" s="68">
        <f t="array" ref="H330">SUM(IF((Tabela_padrão__GM_CONTAS_RECEBER_ABERTOS[COD_CONTA]='Resumo Realizar'!$B330)*(Tabela_padrão__GM_CONTAS_RECEBER_ABERTOS[DATA_VCTO]&gt;='Resumo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30" s="68">
        <f t="array" ref="I330">SUM(IF((Tabela_padrão__GM_CONTAS_RECEBER_ABERTOS[COD_CONTA]='Resumo Realizar'!$B330)*(Tabela_padrão__GM_CONTAS_RECEBER_ABERTOS[DATA_VCTO]&gt;='Resumo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30" s="68">
        <f t="array" ref="J330">SUM(IF((Tabela_padrão__GM_CONTAS_RECEBER_ABERTOS[COD_CONTA]='Resumo Realizar'!$B330)*(Tabela_padrão__GM_CONTAS_RECEBER_ABERTOS[DATA_VCTO]&gt;='Resumo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30" s="68">
        <f t="array" ref="K330">SUM(IF((Tabela_padrão__GM_CONTAS_RECEBER_ABERTOS[COD_CONTA]='Resumo Realizar'!$B330)*(Tabela_padrão__GM_CONTAS_RECEBER_ABERTOS[DATA_VCTO]&gt;='Resumo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30" s="68">
        <f t="array" ref="L330">SUM(IF((Tabela_padrão__GM_CONTAS_RECEBER_ABERTOS[COD_CONTA]='Resumo Realizar'!$B330)*(Tabela_padrão__GM_CONTAS_RECEBER_ABERTOS[DATA_VCTO]&gt;='Resumo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30" s="69"/>
      <c r="N330" s="68">
        <f t="array" ref="N330">SUM(IF((Tabela_padrão__GM_CONTAS_RECEBER_ABERTOS[COD_CONTA]='Resumo Realizar'!$B330)*(Tabela_padrão__GM_CONTAS_RECEBER_ABERTOS[DATA_VCTO]&gt;='Resumo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30" s="68">
        <f t="array" ref="O330">SUM(IF((Tabela_padrão__GM_CONTAS_RECEBER_ABERTOS[COD_CONTA]='Resumo Realizar'!$B330)*(Tabela_padrão__GM_CONTAS_RECEBER_ABERTOS[DATA_VCTO]&gt;='Resumo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30" s="68">
        <f t="array" ref="P330">SUM(IF((Tabela_padrão__GM_CONTAS_RECEBER_ABERTOS[COD_CONTA]='Resumo Realizar'!$B330)*(Tabela_padrão__GM_CONTAS_RECEBER_ABERTOS[DATA_VCTO]&gt;='Resumo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30" s="68">
        <f t="array" ref="Q330">SUM(IF((Tabela_padrão__GM_CONTAS_RECEBER_ABERTOS[COD_CONTA]='Resumo Realizar'!$B330)*(Tabela_padrão__GM_CONTAS_RECEBER_ABERTOS[DATA_VCTO]&gt;='Resumo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30" s="68">
        <f t="array" ref="R330">SUM(IF((Tabela_padrão__GM_CONTAS_RECEBER_ABERTOS[COD_CONTA]='Resumo Realizar'!$B330)*(Tabela_padrão__GM_CONTAS_RECEBER_ABERTOS[DATA_VCTO]&gt;='Resumo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30" s="68">
        <f t="array" ref="S330">SUM(IF((Tabela_padrão__GM_CONTAS_RECEBER_ABERTOS[COD_CONTA]='Resumo Realizar'!$B330)*(Tabela_padrão__GM_CONTAS_RECEBER_ABERTOS[DATA_VCTO]&gt;='Resumo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30" s="69"/>
      <c r="U330" s="68">
        <f t="array" ref="U330">SUM(IF((Tabela_padrão__GM_CONTAS_RECEBER_ABERTOS[COD_CONTA]='Resumo Realizar'!$B330)*(Tabela_padrão__GM_CONTAS_RECEBER_ABERTOS[DATA_VCTO]&gt;='Resumo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30" s="68">
        <f t="array" ref="V330">SUM(IF((Tabela_padrão__GM_CONTAS_RECEBER_ABERTOS[COD_CONTA]='Resumo Realizar'!$B330)*(Tabela_padrão__GM_CONTAS_RECEBER_ABERTOS[DATA_VCTO]&gt;='Resumo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30" s="68">
        <f t="array" ref="W330">SUM(IF((Tabela_padrão__GM_CONTAS_RECEBER_ABERTOS[COD_CONTA]='Resumo Realizar'!$B330)*(Tabela_padrão__GM_CONTAS_RECEBER_ABERTOS[DATA_VCTO]&gt;='Resumo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30" s="68">
        <f t="array" ref="X330">SUM(IF((Tabela_padrão__GM_CONTAS_RECEBER_ABERTOS[COD_CONTA]='Resumo Realizar'!$B330)*(Tabela_padrão__GM_CONTAS_RECEBER_ABERTOS[DATA_VCTO]&gt;='Resumo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30" s="68">
        <f t="array" ref="Y330">SUM(IF((Tabela_padrão__GM_CONTAS_RECEBER_ABERTOS[COD_CONTA]='Resumo Realizar'!$B330)*(Tabela_padrão__GM_CONTAS_RECEBER_ABERTOS[DATA_VCTO]&gt;='Resumo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30" s="68">
        <f t="array" ref="Z330">SUM(IF((Tabela_padrão__GM_CONTAS_RECEBER_ABERTOS[COD_CONTA]='Resumo Realizar'!$B330)*(Tabela_padrão__GM_CONTAS_RECEBER_ABERTOS[DATA_VCTO]&gt;='Resumo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30" s="69"/>
      <c r="AB330" s="68">
        <f t="array" ref="AB330">SUM(IF((Tabela_padrão__GM_CONTAS_RECEBER_ABERTOS[COD_CONTA]='Resumo Realizar'!$B330)*(Tabela_padrão__GM_CONTAS_RECEBER_ABERTOS[DATA_VCTO]&gt;='Resumo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30" s="68">
        <f t="array" ref="AC330">SUM(IF((Tabela_padrão__GM_CONTAS_RECEBER_ABERTOS[COD_CONTA]='Resumo Realizar'!$B330)*(Tabela_padrão__GM_CONTAS_RECEBER_ABERTOS[DATA_VCTO]&gt;='Resumo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30" s="68">
        <f t="array" ref="AD330">SUM(IF((Tabela_padrão__GM_CONTAS_RECEBER_ABERTOS[COD_CONTA]='Resumo Realizar'!$B330)*(Tabela_padrão__GM_CONTAS_RECEBER_ABERTOS[DATA_VCTO]&gt;='Resumo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30" s="68">
        <f t="array" ref="AE330">SUM(IF((Tabela_padrão__GM_CONTAS_RECEBER_ABERTOS[COD_CONTA]='Resumo Realizar'!$B330)*(Tabela_padrão__GM_CONTAS_RECEBER_ABERTOS[DATA_VCTO]&gt;='Resumo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30" s="68">
        <f t="array" ref="AF330">SUM(IF((Tabela_padrão__GM_CONTAS_RECEBER_ABERTOS[COD_CONTA]='Resumo Realizar'!$B330)*(Tabela_padrão__GM_CONTAS_RECEBER_ABERTOS[DATA_VCTO]&gt;='Resumo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30" s="68">
        <f t="array" ref="AG330">SUM(IF((Tabela_padrão__GM_CONTAS_RECEBER_ABERTOS[COD_CONTA]='Resumo Realizar'!$B330)*(Tabela_padrão__GM_CONTAS_RECEBER_ABERTOS[DATA_VCTO]&gt;='Resumo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31" spans="2:33" hidden="1" outlineLevel="1" collapsed="1" thickBot="1">
      <c r="B331" s="70"/>
      <c r="C331" s="70"/>
      <c r="D331" s="75"/>
      <c r="E331" s="75"/>
      <c r="F331" s="66"/>
      <c r="G331" s="68"/>
      <c r="H331" s="68"/>
      <c r="I331" s="75"/>
      <c r="J331" s="75"/>
      <c r="K331" s="75"/>
      <c r="L331" s="75"/>
      <c r="M331" s="66"/>
      <c r="N331" s="75"/>
      <c r="O331" s="75"/>
      <c r="P331" s="75"/>
      <c r="Q331" s="75"/>
      <c r="R331" s="75"/>
      <c r="S331" s="75"/>
      <c r="T331" s="66"/>
      <c r="U331" s="75"/>
      <c r="V331" s="75"/>
      <c r="W331" s="75"/>
      <c r="X331" s="75"/>
      <c r="Y331" s="75"/>
      <c r="Z331" s="75"/>
      <c r="AA331" s="66"/>
      <c r="AB331" s="75"/>
      <c r="AC331" s="75"/>
      <c r="AD331" s="75"/>
      <c r="AE331" s="75"/>
      <c r="AF331" s="75"/>
      <c r="AG331" s="76"/>
    </row>
    <row r="332" spans="2:33" s="63" customFormat="1" hidden="1" outlineLevel="1" thickBot="1">
      <c r="B332" s="81" t="s">
        <v>78</v>
      </c>
      <c r="C332" s="81"/>
      <c r="D332" s="82">
        <f t="shared" ref="D332:E332" si="426">SUM(D333:D343)</f>
        <v>0</v>
      </c>
      <c r="E332" s="82">
        <f t="shared" si="426"/>
        <v>-5081.7811899999988</v>
      </c>
      <c r="F332" s="83"/>
      <c r="G332" s="82">
        <f>SUM(G333:G343)</f>
        <v>0</v>
      </c>
      <c r="H332" s="82">
        <f t="shared" ref="H332" si="427">SUM(H333:H343)</f>
        <v>-2092.0146599999998</v>
      </c>
      <c r="I332" s="82">
        <f t="shared" ref="I332" si="428">SUM(I333:I343)</f>
        <v>0</v>
      </c>
      <c r="J332" s="82">
        <f t="shared" ref="J332:K332" si="429">SUM(J333:J343)</f>
        <v>-2081.8268600000001</v>
      </c>
      <c r="K332" s="82">
        <f t="shared" si="429"/>
        <v>0</v>
      </c>
      <c r="L332" s="82">
        <f t="shared" ref="L332" si="430">SUM(L333:L343)</f>
        <v>-91.639060000000001</v>
      </c>
      <c r="M332" s="83"/>
      <c r="N332" s="82">
        <f t="shared" ref="N332:O332" si="431">SUM(N333:N343)</f>
        <v>0</v>
      </c>
      <c r="O332" s="82">
        <f t="shared" si="431"/>
        <v>-91.451259999999991</v>
      </c>
      <c r="P332" s="82">
        <f t="shared" ref="P332" si="432">SUM(P333:P343)</f>
        <v>0</v>
      </c>
      <c r="Q332" s="82">
        <f t="shared" ref="Q332" si="433">SUM(Q333:Q343)</f>
        <v>-91.263459999999995</v>
      </c>
      <c r="R332" s="82">
        <f t="shared" ref="R332:S332" si="434">SUM(R333:R343)</f>
        <v>0</v>
      </c>
      <c r="S332" s="82">
        <f t="shared" si="434"/>
        <v>-91.075670000000002</v>
      </c>
      <c r="T332" s="83"/>
      <c r="U332" s="82">
        <f t="shared" ref="U332" si="435">SUM(U333:U343)</f>
        <v>0</v>
      </c>
      <c r="V332" s="82">
        <f t="shared" ref="V332:W332" si="436">SUM(V333:V343)</f>
        <v>-90.887869999999992</v>
      </c>
      <c r="W332" s="82">
        <f t="shared" si="436"/>
        <v>0</v>
      </c>
      <c r="X332" s="82">
        <f t="shared" ref="X332" si="437">SUM(X333:X343)</f>
        <v>-90.700069999999997</v>
      </c>
      <c r="Y332" s="82">
        <f t="shared" ref="Y332" si="438">SUM(Y333:Y343)</f>
        <v>0</v>
      </c>
      <c r="Z332" s="82">
        <f t="shared" ref="Z332" si="439">SUM(Z333:Z343)</f>
        <v>-90.512270000000001</v>
      </c>
      <c r="AA332" s="83"/>
      <c r="AB332" s="82">
        <f t="shared" ref="AB332" si="440">SUM(AB333:AB343)</f>
        <v>0</v>
      </c>
      <c r="AC332" s="82">
        <f t="shared" ref="AC332" si="441">SUM(AC333:AC343)</f>
        <v>-90.324469999999991</v>
      </c>
      <c r="AD332" s="82">
        <f t="shared" ref="AD332:AE332" si="442">SUM(AD333:AD343)</f>
        <v>0</v>
      </c>
      <c r="AE332" s="82">
        <f t="shared" si="442"/>
        <v>-90.136669999999995</v>
      </c>
      <c r="AF332" s="82">
        <f t="shared" ref="AF332" si="443">SUM(AF333:AF343)</f>
        <v>0</v>
      </c>
      <c r="AG332" s="82">
        <f t="shared" ref="AG332" si="444">SUM(AG333:AG343)</f>
        <v>-89.948869999999999</v>
      </c>
    </row>
    <row r="333" spans="2:33" hidden="1" outlineLevel="2" thickBot="1">
      <c r="B333" s="70">
        <v>19105010</v>
      </c>
      <c r="C333" s="70" t="s">
        <v>79</v>
      </c>
      <c r="D333" s="68">
        <f t="shared" ref="D333:D343" si="445">G333+I333+K333+N333+P333+R333+U333+W333+Y333+AB333+AD333+AF333</f>
        <v>0</v>
      </c>
      <c r="E333" s="68">
        <f t="shared" ref="E333:E343" si="446">H333+J333+L333+O333+Q333+S333+V333+X333+Z333+AC333+AE333+AG333</f>
        <v>0</v>
      </c>
      <c r="F333" s="69"/>
      <c r="G333" s="69">
        <f t="array" ref="G333">SUM(IF((Tabela_padrão__GM_CONTAS_PAGAR_ABERTOS[COD_CONTA]='Resumo Realizar'!$B333)*(Tabela_padrão__GM_CONTAS_PAGAR_ABERTOS[DATA_VCTO]&gt;='Resumo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3" s="69">
        <f t="array" ref="H333">SUM(IF((Tabela_padrão__GM_CONTAS_PAGAR_ABERTOS[COD_CONTA]='Resumo Realizar'!$B333)*(Tabela_padrão__GM_CONTAS_PAGAR_ABERTOS[DATA_VCTO]&gt;='Resumo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3" s="69">
        <f t="array" ref="I333">SUM(IF((Tabela_padrão__GM_CONTAS_PAGAR_ABERTOS[COD_CONTA]='Resumo Realizar'!$B333)*(Tabela_padrão__GM_CONTAS_PAGAR_ABERTOS[DATA_VCTO]&gt;='Resumo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3" s="69">
        <f t="array" ref="J333">SUM(IF((Tabela_padrão__GM_CONTAS_PAGAR_ABERTOS[COD_CONTA]='Resumo Realizar'!$B333)*(Tabela_padrão__GM_CONTAS_PAGAR_ABERTOS[DATA_VCTO]&gt;='Resumo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3" s="69">
        <f t="array" ref="K333">SUM(IF((Tabela_padrão__GM_CONTAS_PAGAR_ABERTOS[COD_CONTA]='Resumo Realizar'!$B333)*(Tabela_padrão__GM_CONTAS_PAGAR_ABERTOS[DATA_VCTO]&gt;='Resumo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3" s="69">
        <f t="array" ref="L333">SUM(IF((Tabela_padrão__GM_CONTAS_PAGAR_ABERTOS[COD_CONTA]='Resumo Realizar'!$B333)*(Tabela_padrão__GM_CONTAS_PAGAR_ABERTOS[DATA_VCTO]&gt;='Resumo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3" s="69"/>
      <c r="N333" s="69">
        <f t="array" ref="N333">SUM(IF((Tabela_padrão__GM_CONTAS_PAGAR_ABERTOS[COD_CONTA]='Resumo Realizar'!$B333)*(Tabela_padrão__GM_CONTAS_PAGAR_ABERTOS[DATA_VCTO]&gt;='Resumo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3" s="69">
        <f t="array" ref="O333">SUM(IF((Tabela_padrão__GM_CONTAS_PAGAR_ABERTOS[COD_CONTA]='Resumo Realizar'!$B333)*(Tabela_padrão__GM_CONTAS_PAGAR_ABERTOS[DATA_VCTO]&gt;='Resumo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3" s="69">
        <f t="array" ref="P333">SUM(IF((Tabela_padrão__GM_CONTAS_PAGAR_ABERTOS[COD_CONTA]='Resumo Realizar'!$B333)*(Tabela_padrão__GM_CONTAS_PAGAR_ABERTOS[DATA_VCTO]&gt;='Resumo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3" s="69">
        <f t="array" ref="Q333">SUM(IF((Tabela_padrão__GM_CONTAS_PAGAR_ABERTOS[COD_CONTA]='Resumo Realizar'!$B333)*(Tabela_padrão__GM_CONTAS_PAGAR_ABERTOS[DATA_VCTO]&gt;='Resumo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3" s="69">
        <f t="array" ref="R333">SUM(IF((Tabela_padrão__GM_CONTAS_PAGAR_ABERTOS[COD_CONTA]='Resumo Realizar'!$B333)*(Tabela_padrão__GM_CONTAS_PAGAR_ABERTOS[DATA_VCTO]&gt;='Resumo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3" s="69">
        <f t="array" ref="S333">SUM(IF((Tabela_padrão__GM_CONTAS_PAGAR_ABERTOS[COD_CONTA]='Resumo Realizar'!$B333)*(Tabela_padrão__GM_CONTAS_PAGAR_ABERTOS[DATA_VCTO]&gt;='Resumo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3" s="69"/>
      <c r="U333" s="69">
        <f t="array" ref="U333">SUM(IF((Tabela_padrão__GM_CONTAS_PAGAR_ABERTOS[COD_CONTA]='Resumo Realizar'!$B333)*(Tabela_padrão__GM_CONTAS_PAGAR_ABERTOS[DATA_VCTO]&gt;='Resumo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3" s="69">
        <f t="array" ref="V333">SUM(IF((Tabela_padrão__GM_CONTAS_PAGAR_ABERTOS[COD_CONTA]='Resumo Realizar'!$B333)*(Tabela_padrão__GM_CONTAS_PAGAR_ABERTOS[DATA_VCTO]&gt;='Resumo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3" s="69">
        <f t="array" ref="W333">SUM(IF((Tabela_padrão__GM_CONTAS_PAGAR_ABERTOS[COD_CONTA]='Resumo Realizar'!$B333)*(Tabela_padrão__GM_CONTAS_PAGAR_ABERTOS[DATA_VCTO]&gt;='Resumo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3" s="69">
        <f t="array" ref="X333">SUM(IF((Tabela_padrão__GM_CONTAS_PAGAR_ABERTOS[COD_CONTA]='Resumo Realizar'!$B333)*(Tabela_padrão__GM_CONTAS_PAGAR_ABERTOS[DATA_VCTO]&gt;='Resumo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3" s="69">
        <f t="array" ref="Y333">SUM(IF((Tabela_padrão__GM_CONTAS_PAGAR_ABERTOS[COD_CONTA]='Resumo Realizar'!$B333)*(Tabela_padrão__GM_CONTAS_PAGAR_ABERTOS[DATA_VCTO]&gt;='Resumo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3" s="69">
        <f t="array" ref="Z333">SUM(IF((Tabela_padrão__GM_CONTAS_PAGAR_ABERTOS[COD_CONTA]='Resumo Realizar'!$B333)*(Tabela_padrão__GM_CONTAS_PAGAR_ABERTOS[DATA_VCTO]&gt;='Resumo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3" s="69"/>
      <c r="AB333" s="69">
        <f t="array" ref="AB333">SUM(IF((Tabela_padrão__GM_CONTAS_PAGAR_ABERTOS[COD_CONTA]='Resumo Realizar'!$B333)*(Tabela_padrão__GM_CONTAS_PAGAR_ABERTOS[DATA_VCTO]&gt;='Resumo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3" s="69">
        <f t="array" ref="AC333">SUM(IF((Tabela_padrão__GM_CONTAS_PAGAR_ABERTOS[COD_CONTA]='Resumo Realizar'!$B333)*(Tabela_padrão__GM_CONTAS_PAGAR_ABERTOS[DATA_VCTO]&gt;='Resumo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3" s="69">
        <f t="array" ref="AD333">SUM(IF((Tabela_padrão__GM_CONTAS_PAGAR_ABERTOS[COD_CONTA]='Resumo Realizar'!$B333)*(Tabela_padrão__GM_CONTAS_PAGAR_ABERTOS[DATA_VCTO]&gt;='Resumo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3" s="69">
        <f t="array" ref="AE333">SUM(IF((Tabela_padrão__GM_CONTAS_PAGAR_ABERTOS[COD_CONTA]='Resumo Realizar'!$B333)*(Tabela_padrão__GM_CONTAS_PAGAR_ABERTOS[DATA_VCTO]&gt;='Resumo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3" s="69">
        <f t="array" ref="AF333">SUM(IF((Tabela_padrão__GM_CONTAS_PAGAR_ABERTOS[COD_CONTA]='Resumo Realizar'!$B333)*(Tabela_padrão__GM_CONTAS_PAGAR_ABERTOS[DATA_VCTO]&gt;='Resumo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3" s="69">
        <f t="array" ref="AG333">SUM(IF((Tabela_padrão__GM_CONTAS_PAGAR_ABERTOS[COD_CONTA]='Resumo Realizar'!$B333)*(Tabela_padrão__GM_CONTAS_PAGAR_ABERTOS[DATA_VCTO]&gt;='Resumo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4" spans="2:33" hidden="1" outlineLevel="2" thickBot="1">
      <c r="B334" s="70">
        <v>19105012</v>
      </c>
      <c r="C334" s="70" t="s">
        <v>80</v>
      </c>
      <c r="D334" s="68">
        <f t="shared" si="445"/>
        <v>0</v>
      </c>
      <c r="E334" s="68">
        <f t="shared" si="446"/>
        <v>0</v>
      </c>
      <c r="F334" s="69"/>
      <c r="G334" s="69">
        <f t="array" ref="G334">SUM(IF((Tabela_padrão__GM_CONTAS_PAGAR_ABERTOS[COD_CONTA]='Resumo Realizar'!$B334)*(Tabela_padrão__GM_CONTAS_PAGAR_ABERTOS[DATA_VCTO]&gt;='Resumo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4" s="69">
        <f t="array" ref="H334">SUM(IF((Tabela_padrão__GM_CONTAS_PAGAR_ABERTOS[COD_CONTA]='Resumo Realizar'!$B334)*(Tabela_padrão__GM_CONTAS_PAGAR_ABERTOS[DATA_VCTO]&gt;='Resumo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4" s="69">
        <f t="array" ref="I334">SUM(IF((Tabela_padrão__GM_CONTAS_PAGAR_ABERTOS[COD_CONTA]='Resumo Realizar'!$B334)*(Tabela_padrão__GM_CONTAS_PAGAR_ABERTOS[DATA_VCTO]&gt;='Resumo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4" s="69">
        <f t="array" ref="J334">SUM(IF((Tabela_padrão__GM_CONTAS_PAGAR_ABERTOS[COD_CONTA]='Resumo Realizar'!$B334)*(Tabela_padrão__GM_CONTAS_PAGAR_ABERTOS[DATA_VCTO]&gt;='Resumo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4" s="69">
        <f t="array" ref="K334">SUM(IF((Tabela_padrão__GM_CONTAS_PAGAR_ABERTOS[COD_CONTA]='Resumo Realizar'!$B334)*(Tabela_padrão__GM_CONTAS_PAGAR_ABERTOS[DATA_VCTO]&gt;='Resumo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4" s="69">
        <f t="array" ref="L334">SUM(IF((Tabela_padrão__GM_CONTAS_PAGAR_ABERTOS[COD_CONTA]='Resumo Realizar'!$B334)*(Tabela_padrão__GM_CONTAS_PAGAR_ABERTOS[DATA_VCTO]&gt;='Resumo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4" s="69"/>
      <c r="N334" s="69">
        <f t="array" ref="N334">SUM(IF((Tabela_padrão__GM_CONTAS_PAGAR_ABERTOS[COD_CONTA]='Resumo Realizar'!$B334)*(Tabela_padrão__GM_CONTAS_PAGAR_ABERTOS[DATA_VCTO]&gt;='Resumo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4" s="69">
        <f t="array" ref="O334">SUM(IF((Tabela_padrão__GM_CONTAS_PAGAR_ABERTOS[COD_CONTA]='Resumo Realizar'!$B334)*(Tabela_padrão__GM_CONTAS_PAGAR_ABERTOS[DATA_VCTO]&gt;='Resumo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4" s="69">
        <f t="array" ref="P334">SUM(IF((Tabela_padrão__GM_CONTAS_PAGAR_ABERTOS[COD_CONTA]='Resumo Realizar'!$B334)*(Tabela_padrão__GM_CONTAS_PAGAR_ABERTOS[DATA_VCTO]&gt;='Resumo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4" s="69">
        <f t="array" ref="Q334">SUM(IF((Tabela_padrão__GM_CONTAS_PAGAR_ABERTOS[COD_CONTA]='Resumo Realizar'!$B334)*(Tabela_padrão__GM_CONTAS_PAGAR_ABERTOS[DATA_VCTO]&gt;='Resumo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4" s="69">
        <f t="array" ref="R334">SUM(IF((Tabela_padrão__GM_CONTAS_PAGAR_ABERTOS[COD_CONTA]='Resumo Realizar'!$B334)*(Tabela_padrão__GM_CONTAS_PAGAR_ABERTOS[DATA_VCTO]&gt;='Resumo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4" s="69">
        <f t="array" ref="S334">SUM(IF((Tabela_padrão__GM_CONTAS_PAGAR_ABERTOS[COD_CONTA]='Resumo Realizar'!$B334)*(Tabela_padrão__GM_CONTAS_PAGAR_ABERTOS[DATA_VCTO]&gt;='Resumo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4" s="69"/>
      <c r="U334" s="69">
        <f t="array" ref="U334">SUM(IF((Tabela_padrão__GM_CONTAS_PAGAR_ABERTOS[COD_CONTA]='Resumo Realizar'!$B334)*(Tabela_padrão__GM_CONTAS_PAGAR_ABERTOS[DATA_VCTO]&gt;='Resumo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4" s="69">
        <f t="array" ref="V334">SUM(IF((Tabela_padrão__GM_CONTAS_PAGAR_ABERTOS[COD_CONTA]='Resumo Realizar'!$B334)*(Tabela_padrão__GM_CONTAS_PAGAR_ABERTOS[DATA_VCTO]&gt;='Resumo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4" s="69">
        <f t="array" ref="W334">SUM(IF((Tabela_padrão__GM_CONTAS_PAGAR_ABERTOS[COD_CONTA]='Resumo Realizar'!$B334)*(Tabela_padrão__GM_CONTAS_PAGAR_ABERTOS[DATA_VCTO]&gt;='Resumo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4" s="69">
        <f t="array" ref="X334">SUM(IF((Tabela_padrão__GM_CONTAS_PAGAR_ABERTOS[COD_CONTA]='Resumo Realizar'!$B334)*(Tabela_padrão__GM_CONTAS_PAGAR_ABERTOS[DATA_VCTO]&gt;='Resumo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4" s="69">
        <f t="array" ref="Y334">SUM(IF((Tabela_padrão__GM_CONTAS_PAGAR_ABERTOS[COD_CONTA]='Resumo Realizar'!$B334)*(Tabela_padrão__GM_CONTAS_PAGAR_ABERTOS[DATA_VCTO]&gt;='Resumo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4" s="69">
        <f t="array" ref="Z334">SUM(IF((Tabela_padrão__GM_CONTAS_PAGAR_ABERTOS[COD_CONTA]='Resumo Realizar'!$B334)*(Tabela_padrão__GM_CONTAS_PAGAR_ABERTOS[DATA_VCTO]&gt;='Resumo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4" s="69"/>
      <c r="AB334" s="69">
        <f t="array" ref="AB334">SUM(IF((Tabela_padrão__GM_CONTAS_PAGAR_ABERTOS[COD_CONTA]='Resumo Realizar'!$B334)*(Tabela_padrão__GM_CONTAS_PAGAR_ABERTOS[DATA_VCTO]&gt;='Resumo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4" s="69">
        <f t="array" ref="AC334">SUM(IF((Tabela_padrão__GM_CONTAS_PAGAR_ABERTOS[COD_CONTA]='Resumo Realizar'!$B334)*(Tabela_padrão__GM_CONTAS_PAGAR_ABERTOS[DATA_VCTO]&gt;='Resumo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4" s="69">
        <f t="array" ref="AD334">SUM(IF((Tabela_padrão__GM_CONTAS_PAGAR_ABERTOS[COD_CONTA]='Resumo Realizar'!$B334)*(Tabela_padrão__GM_CONTAS_PAGAR_ABERTOS[DATA_VCTO]&gt;='Resumo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4" s="69">
        <f t="array" ref="AE334">SUM(IF((Tabela_padrão__GM_CONTAS_PAGAR_ABERTOS[COD_CONTA]='Resumo Realizar'!$B334)*(Tabela_padrão__GM_CONTAS_PAGAR_ABERTOS[DATA_VCTO]&gt;='Resumo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4" s="69">
        <f t="array" ref="AF334">SUM(IF((Tabela_padrão__GM_CONTAS_PAGAR_ABERTOS[COD_CONTA]='Resumo Realizar'!$B334)*(Tabela_padrão__GM_CONTAS_PAGAR_ABERTOS[DATA_VCTO]&gt;='Resumo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4" s="69">
        <f t="array" ref="AG334">SUM(IF((Tabela_padrão__GM_CONTAS_PAGAR_ABERTOS[COD_CONTA]='Resumo Realizar'!$B334)*(Tabela_padrão__GM_CONTAS_PAGAR_ABERTOS[DATA_VCTO]&gt;='Resumo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5" spans="2:33" hidden="1" outlineLevel="2" thickBot="1">
      <c r="B335" s="70">
        <v>19105014</v>
      </c>
      <c r="C335" s="70" t="s">
        <v>81</v>
      </c>
      <c r="D335" s="68">
        <f t="shared" si="445"/>
        <v>0</v>
      </c>
      <c r="E335" s="68">
        <f t="shared" si="446"/>
        <v>0</v>
      </c>
      <c r="F335" s="69"/>
      <c r="G335" s="69">
        <f t="array" ref="G335">SUM(IF((Tabela_padrão__GM_CONTAS_PAGAR_ABERTOS[COD_CONTA]='Resumo Realizar'!$B335)*(Tabela_padrão__GM_CONTAS_PAGAR_ABERTOS[DATA_VCTO]&gt;='Resumo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5" s="69">
        <f t="array" ref="H335">SUM(IF((Tabela_padrão__GM_CONTAS_PAGAR_ABERTOS[COD_CONTA]='Resumo Realizar'!$B335)*(Tabela_padrão__GM_CONTAS_PAGAR_ABERTOS[DATA_VCTO]&gt;='Resumo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5" s="69">
        <f t="array" ref="I335">SUM(IF((Tabela_padrão__GM_CONTAS_PAGAR_ABERTOS[COD_CONTA]='Resumo Realizar'!$B335)*(Tabela_padrão__GM_CONTAS_PAGAR_ABERTOS[DATA_VCTO]&gt;='Resumo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5" s="69">
        <f t="array" ref="J335">SUM(IF((Tabela_padrão__GM_CONTAS_PAGAR_ABERTOS[COD_CONTA]='Resumo Realizar'!$B335)*(Tabela_padrão__GM_CONTAS_PAGAR_ABERTOS[DATA_VCTO]&gt;='Resumo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5" s="69">
        <f t="array" ref="K335">SUM(IF((Tabela_padrão__GM_CONTAS_PAGAR_ABERTOS[COD_CONTA]='Resumo Realizar'!$B335)*(Tabela_padrão__GM_CONTAS_PAGAR_ABERTOS[DATA_VCTO]&gt;='Resumo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5" s="69">
        <f t="array" ref="L335">SUM(IF((Tabela_padrão__GM_CONTAS_PAGAR_ABERTOS[COD_CONTA]='Resumo Realizar'!$B335)*(Tabela_padrão__GM_CONTAS_PAGAR_ABERTOS[DATA_VCTO]&gt;='Resumo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5" s="69"/>
      <c r="N335" s="69">
        <f t="array" ref="N335">SUM(IF((Tabela_padrão__GM_CONTAS_PAGAR_ABERTOS[COD_CONTA]='Resumo Realizar'!$B335)*(Tabela_padrão__GM_CONTAS_PAGAR_ABERTOS[DATA_VCTO]&gt;='Resumo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5" s="69">
        <f t="array" ref="O335">SUM(IF((Tabela_padrão__GM_CONTAS_PAGAR_ABERTOS[COD_CONTA]='Resumo Realizar'!$B335)*(Tabela_padrão__GM_CONTAS_PAGAR_ABERTOS[DATA_VCTO]&gt;='Resumo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5" s="69">
        <f t="array" ref="P335">SUM(IF((Tabela_padrão__GM_CONTAS_PAGAR_ABERTOS[COD_CONTA]='Resumo Realizar'!$B335)*(Tabela_padrão__GM_CONTAS_PAGAR_ABERTOS[DATA_VCTO]&gt;='Resumo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5" s="69">
        <f t="array" ref="Q335">SUM(IF((Tabela_padrão__GM_CONTAS_PAGAR_ABERTOS[COD_CONTA]='Resumo Realizar'!$B335)*(Tabela_padrão__GM_CONTAS_PAGAR_ABERTOS[DATA_VCTO]&gt;='Resumo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5" s="69">
        <f t="array" ref="R335">SUM(IF((Tabela_padrão__GM_CONTAS_PAGAR_ABERTOS[COD_CONTA]='Resumo Realizar'!$B335)*(Tabela_padrão__GM_CONTAS_PAGAR_ABERTOS[DATA_VCTO]&gt;='Resumo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5" s="69">
        <f t="array" ref="S335">SUM(IF((Tabela_padrão__GM_CONTAS_PAGAR_ABERTOS[COD_CONTA]='Resumo Realizar'!$B335)*(Tabela_padrão__GM_CONTAS_PAGAR_ABERTOS[DATA_VCTO]&gt;='Resumo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5" s="69"/>
      <c r="U335" s="69">
        <f t="array" ref="U335">SUM(IF((Tabela_padrão__GM_CONTAS_PAGAR_ABERTOS[COD_CONTA]='Resumo Realizar'!$B335)*(Tabela_padrão__GM_CONTAS_PAGAR_ABERTOS[DATA_VCTO]&gt;='Resumo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5" s="69">
        <f t="array" ref="V335">SUM(IF((Tabela_padrão__GM_CONTAS_PAGAR_ABERTOS[COD_CONTA]='Resumo Realizar'!$B335)*(Tabela_padrão__GM_CONTAS_PAGAR_ABERTOS[DATA_VCTO]&gt;='Resumo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5" s="69">
        <f t="array" ref="W335">SUM(IF((Tabela_padrão__GM_CONTAS_PAGAR_ABERTOS[COD_CONTA]='Resumo Realizar'!$B335)*(Tabela_padrão__GM_CONTAS_PAGAR_ABERTOS[DATA_VCTO]&gt;='Resumo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5" s="69">
        <f t="array" ref="X335">SUM(IF((Tabela_padrão__GM_CONTAS_PAGAR_ABERTOS[COD_CONTA]='Resumo Realizar'!$B335)*(Tabela_padrão__GM_CONTAS_PAGAR_ABERTOS[DATA_VCTO]&gt;='Resumo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5" s="69">
        <f t="array" ref="Y335">SUM(IF((Tabela_padrão__GM_CONTAS_PAGAR_ABERTOS[COD_CONTA]='Resumo Realizar'!$B335)*(Tabela_padrão__GM_CONTAS_PAGAR_ABERTOS[DATA_VCTO]&gt;='Resumo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5" s="69">
        <f t="array" ref="Z335">SUM(IF((Tabela_padrão__GM_CONTAS_PAGAR_ABERTOS[COD_CONTA]='Resumo Realizar'!$B335)*(Tabela_padrão__GM_CONTAS_PAGAR_ABERTOS[DATA_VCTO]&gt;='Resumo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5" s="69"/>
      <c r="AB335" s="69">
        <f t="array" ref="AB335">SUM(IF((Tabela_padrão__GM_CONTAS_PAGAR_ABERTOS[COD_CONTA]='Resumo Realizar'!$B335)*(Tabela_padrão__GM_CONTAS_PAGAR_ABERTOS[DATA_VCTO]&gt;='Resumo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5" s="69">
        <f t="array" ref="AC335">SUM(IF((Tabela_padrão__GM_CONTAS_PAGAR_ABERTOS[COD_CONTA]='Resumo Realizar'!$B335)*(Tabela_padrão__GM_CONTAS_PAGAR_ABERTOS[DATA_VCTO]&gt;='Resumo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5" s="69">
        <f t="array" ref="AD335">SUM(IF((Tabela_padrão__GM_CONTAS_PAGAR_ABERTOS[COD_CONTA]='Resumo Realizar'!$B335)*(Tabela_padrão__GM_CONTAS_PAGAR_ABERTOS[DATA_VCTO]&gt;='Resumo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5" s="69">
        <f t="array" ref="AE335">SUM(IF((Tabela_padrão__GM_CONTAS_PAGAR_ABERTOS[COD_CONTA]='Resumo Realizar'!$B335)*(Tabela_padrão__GM_CONTAS_PAGAR_ABERTOS[DATA_VCTO]&gt;='Resumo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5" s="69">
        <f t="array" ref="AF335">SUM(IF((Tabela_padrão__GM_CONTAS_PAGAR_ABERTOS[COD_CONTA]='Resumo Realizar'!$B335)*(Tabela_padrão__GM_CONTAS_PAGAR_ABERTOS[DATA_VCTO]&gt;='Resumo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5" s="69">
        <f t="array" ref="AG335">SUM(IF((Tabela_padrão__GM_CONTAS_PAGAR_ABERTOS[COD_CONTA]='Resumo Realizar'!$B335)*(Tabela_padrão__GM_CONTAS_PAGAR_ABERTOS[DATA_VCTO]&gt;='Resumo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6" spans="2:33" hidden="1" outlineLevel="2" thickBot="1">
      <c r="B336" s="70">
        <v>19105018</v>
      </c>
      <c r="C336" s="70" t="s">
        <v>82</v>
      </c>
      <c r="D336" s="68">
        <f t="shared" si="445"/>
        <v>0</v>
      </c>
      <c r="E336" s="68">
        <f t="shared" si="446"/>
        <v>-549.70523999999989</v>
      </c>
      <c r="F336" s="69"/>
      <c r="G336" s="69">
        <f t="array" ref="G336">SUM(IF((Tabela_padrão__GM_CONTAS_PAGAR_ABERTOS[COD_CONTA]='Resumo Realizar'!$B336)*(Tabela_padrão__GM_CONTAS_PAGAR_ABERTOS[DATA_VCTO]&gt;='Resumo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6" s="69">
        <f t="array" ref="H336">SUM(IF((Tabela_padrão__GM_CONTAS_PAGAR_ABERTOS[COD_CONTA]='Resumo Realizar'!$B336)*(Tabela_padrão__GM_CONTAS_PAGAR_ABERTOS[DATA_VCTO]&gt;='Resumo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-45.808769999999996</v>
      </c>
      <c r="I336" s="69">
        <f t="array" ref="I336">SUM(IF((Tabela_padrão__GM_CONTAS_PAGAR_ABERTOS[COD_CONTA]='Resumo Realizar'!$B336)*(Tabela_padrão__GM_CONTAS_PAGAR_ABERTOS[DATA_VCTO]&gt;='Resumo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6" s="69">
        <f t="array" ref="J336">SUM(IF((Tabela_padrão__GM_CONTAS_PAGAR_ABERTOS[COD_CONTA]='Resumo Realizar'!$B336)*(Tabela_padrão__GM_CONTAS_PAGAR_ABERTOS[DATA_VCTO]&gt;='Resumo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-45.808769999999996</v>
      </c>
      <c r="K336" s="69">
        <f t="array" ref="K336">SUM(IF((Tabela_padrão__GM_CONTAS_PAGAR_ABERTOS[COD_CONTA]='Resumo Realizar'!$B336)*(Tabela_padrão__GM_CONTAS_PAGAR_ABERTOS[DATA_VCTO]&gt;='Resumo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6" s="69">
        <f t="array" ref="L336">SUM(IF((Tabela_padrão__GM_CONTAS_PAGAR_ABERTOS[COD_CONTA]='Resumo Realizar'!$B336)*(Tabela_padrão__GM_CONTAS_PAGAR_ABERTOS[DATA_VCTO]&gt;='Resumo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-45.808769999999996</v>
      </c>
      <c r="M336" s="69"/>
      <c r="N336" s="69">
        <f t="array" ref="N336">SUM(IF((Tabela_padrão__GM_CONTAS_PAGAR_ABERTOS[COD_CONTA]='Resumo Realizar'!$B336)*(Tabela_padrão__GM_CONTAS_PAGAR_ABERTOS[DATA_VCTO]&gt;='Resumo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6" s="69">
        <f t="array" ref="O336">SUM(IF((Tabela_padrão__GM_CONTAS_PAGAR_ABERTOS[COD_CONTA]='Resumo Realizar'!$B336)*(Tabela_padrão__GM_CONTAS_PAGAR_ABERTOS[DATA_VCTO]&gt;='Resumo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-45.808769999999996</v>
      </c>
      <c r="P336" s="69">
        <f t="array" ref="P336">SUM(IF((Tabela_padrão__GM_CONTAS_PAGAR_ABERTOS[COD_CONTA]='Resumo Realizar'!$B336)*(Tabela_padrão__GM_CONTAS_PAGAR_ABERTOS[DATA_VCTO]&gt;='Resumo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6" s="69">
        <f t="array" ref="Q336">SUM(IF((Tabela_padrão__GM_CONTAS_PAGAR_ABERTOS[COD_CONTA]='Resumo Realizar'!$B336)*(Tabela_padrão__GM_CONTAS_PAGAR_ABERTOS[DATA_VCTO]&gt;='Resumo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-45.808769999999996</v>
      </c>
      <c r="R336" s="69">
        <f t="array" ref="R336">SUM(IF((Tabela_padrão__GM_CONTAS_PAGAR_ABERTOS[COD_CONTA]='Resumo Realizar'!$B336)*(Tabela_padrão__GM_CONTAS_PAGAR_ABERTOS[DATA_VCTO]&gt;='Resumo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6" s="69">
        <f t="array" ref="S336">SUM(IF((Tabela_padrão__GM_CONTAS_PAGAR_ABERTOS[COD_CONTA]='Resumo Realizar'!$B336)*(Tabela_padrão__GM_CONTAS_PAGAR_ABERTOS[DATA_VCTO]&gt;='Resumo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-45.808769999999996</v>
      </c>
      <c r="T336" s="69"/>
      <c r="U336" s="69">
        <f t="array" ref="U336">SUM(IF((Tabela_padrão__GM_CONTAS_PAGAR_ABERTOS[COD_CONTA]='Resumo Realizar'!$B336)*(Tabela_padrão__GM_CONTAS_PAGAR_ABERTOS[DATA_VCTO]&gt;='Resumo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6" s="69">
        <f t="array" ref="V336">SUM(IF((Tabela_padrão__GM_CONTAS_PAGAR_ABERTOS[COD_CONTA]='Resumo Realizar'!$B336)*(Tabela_padrão__GM_CONTAS_PAGAR_ABERTOS[DATA_VCTO]&gt;='Resumo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-45.808769999999996</v>
      </c>
      <c r="W336" s="69">
        <f t="array" ref="W336">SUM(IF((Tabela_padrão__GM_CONTAS_PAGAR_ABERTOS[COD_CONTA]='Resumo Realizar'!$B336)*(Tabela_padrão__GM_CONTAS_PAGAR_ABERTOS[DATA_VCTO]&gt;='Resumo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6" s="69">
        <f t="array" ref="X336">SUM(IF((Tabela_padrão__GM_CONTAS_PAGAR_ABERTOS[COD_CONTA]='Resumo Realizar'!$B336)*(Tabela_padrão__GM_CONTAS_PAGAR_ABERTOS[DATA_VCTO]&gt;='Resumo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-45.808769999999996</v>
      </c>
      <c r="Y336" s="69">
        <f t="array" ref="Y336">SUM(IF((Tabela_padrão__GM_CONTAS_PAGAR_ABERTOS[COD_CONTA]='Resumo Realizar'!$B336)*(Tabela_padrão__GM_CONTAS_PAGAR_ABERTOS[DATA_VCTO]&gt;='Resumo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6" s="69">
        <f t="array" ref="Z336">SUM(IF((Tabela_padrão__GM_CONTAS_PAGAR_ABERTOS[COD_CONTA]='Resumo Realizar'!$B336)*(Tabela_padrão__GM_CONTAS_PAGAR_ABERTOS[DATA_VCTO]&gt;='Resumo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-45.808769999999996</v>
      </c>
      <c r="AA336" s="69"/>
      <c r="AB336" s="69">
        <f t="array" ref="AB336">SUM(IF((Tabela_padrão__GM_CONTAS_PAGAR_ABERTOS[COD_CONTA]='Resumo Realizar'!$B336)*(Tabela_padrão__GM_CONTAS_PAGAR_ABERTOS[DATA_VCTO]&gt;='Resumo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6" s="69">
        <f t="array" ref="AC336">SUM(IF((Tabela_padrão__GM_CONTAS_PAGAR_ABERTOS[COD_CONTA]='Resumo Realizar'!$B336)*(Tabela_padrão__GM_CONTAS_PAGAR_ABERTOS[DATA_VCTO]&gt;='Resumo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-45.808769999999996</v>
      </c>
      <c r="AD336" s="69">
        <f t="array" ref="AD336">SUM(IF((Tabela_padrão__GM_CONTAS_PAGAR_ABERTOS[COD_CONTA]='Resumo Realizar'!$B336)*(Tabela_padrão__GM_CONTAS_PAGAR_ABERTOS[DATA_VCTO]&gt;='Resumo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6" s="69">
        <f t="array" ref="AE336">SUM(IF((Tabela_padrão__GM_CONTAS_PAGAR_ABERTOS[COD_CONTA]='Resumo Realizar'!$B336)*(Tabela_padrão__GM_CONTAS_PAGAR_ABERTOS[DATA_VCTO]&gt;='Resumo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-45.808769999999996</v>
      </c>
      <c r="AF336" s="69">
        <f t="array" ref="AF336">SUM(IF((Tabela_padrão__GM_CONTAS_PAGAR_ABERTOS[COD_CONTA]='Resumo Realizar'!$B336)*(Tabela_padrão__GM_CONTAS_PAGAR_ABERTOS[DATA_VCTO]&gt;='Resumo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6" s="69">
        <f t="array" ref="AG336">SUM(IF((Tabela_padrão__GM_CONTAS_PAGAR_ABERTOS[COD_CONTA]='Resumo Realizar'!$B336)*(Tabela_padrão__GM_CONTAS_PAGAR_ABERTOS[DATA_VCTO]&gt;='Resumo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-45.808769999999996</v>
      </c>
    </row>
    <row r="337" spans="2:33" hidden="1" outlineLevel="2" thickBot="1">
      <c r="B337" s="70">
        <v>19105016</v>
      </c>
      <c r="C337" s="70" t="s">
        <v>83</v>
      </c>
      <c r="D337" s="68">
        <f t="shared" si="445"/>
        <v>0</v>
      </c>
      <c r="E337" s="68">
        <f t="shared" si="446"/>
        <v>0</v>
      </c>
      <c r="F337" s="69"/>
      <c r="G337" s="69">
        <f t="array" ref="G337">SUM(IF((Tabela_padrão__GM_CONTAS_PAGAR_ABERTOS[COD_CONTA]='Resumo Realizar'!$B337)*(Tabela_padrão__GM_CONTAS_PAGAR_ABERTOS[DATA_VCTO]&gt;='Resumo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7" s="69">
        <f t="array" ref="H337">SUM(IF((Tabela_padrão__GM_CONTAS_PAGAR_ABERTOS[COD_CONTA]='Resumo Realizar'!$B337)*(Tabela_padrão__GM_CONTAS_PAGAR_ABERTOS[DATA_VCTO]&gt;='Resumo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7" s="69">
        <f t="array" ref="I337">SUM(IF((Tabela_padrão__GM_CONTAS_PAGAR_ABERTOS[COD_CONTA]='Resumo Realizar'!$B337)*(Tabela_padrão__GM_CONTAS_PAGAR_ABERTOS[DATA_VCTO]&gt;='Resumo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7" s="69">
        <f t="array" ref="J337">SUM(IF((Tabela_padrão__GM_CONTAS_PAGAR_ABERTOS[COD_CONTA]='Resumo Realizar'!$B337)*(Tabela_padrão__GM_CONTAS_PAGAR_ABERTOS[DATA_VCTO]&gt;='Resumo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7" s="69">
        <f t="array" ref="K337">SUM(IF((Tabela_padrão__GM_CONTAS_PAGAR_ABERTOS[COD_CONTA]='Resumo Realizar'!$B337)*(Tabela_padrão__GM_CONTAS_PAGAR_ABERTOS[DATA_VCTO]&gt;='Resumo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7" s="69">
        <f t="array" ref="L337">SUM(IF((Tabela_padrão__GM_CONTAS_PAGAR_ABERTOS[COD_CONTA]='Resumo Realizar'!$B337)*(Tabela_padrão__GM_CONTAS_PAGAR_ABERTOS[DATA_VCTO]&gt;='Resumo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7" s="69"/>
      <c r="N337" s="69">
        <f t="array" ref="N337">SUM(IF((Tabela_padrão__GM_CONTAS_PAGAR_ABERTOS[COD_CONTA]='Resumo Realizar'!$B337)*(Tabela_padrão__GM_CONTAS_PAGAR_ABERTOS[DATA_VCTO]&gt;='Resumo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7" s="69">
        <f t="array" ref="O337">SUM(IF((Tabela_padrão__GM_CONTAS_PAGAR_ABERTOS[COD_CONTA]='Resumo Realizar'!$B337)*(Tabela_padrão__GM_CONTAS_PAGAR_ABERTOS[DATA_VCTO]&gt;='Resumo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7" s="69">
        <f t="array" ref="P337">SUM(IF((Tabela_padrão__GM_CONTAS_PAGAR_ABERTOS[COD_CONTA]='Resumo Realizar'!$B337)*(Tabela_padrão__GM_CONTAS_PAGAR_ABERTOS[DATA_VCTO]&gt;='Resumo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7" s="69">
        <f t="array" ref="Q337">SUM(IF((Tabela_padrão__GM_CONTAS_PAGAR_ABERTOS[COD_CONTA]='Resumo Realizar'!$B337)*(Tabela_padrão__GM_CONTAS_PAGAR_ABERTOS[DATA_VCTO]&gt;='Resumo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7" s="69">
        <f t="array" ref="R337">SUM(IF((Tabela_padrão__GM_CONTAS_PAGAR_ABERTOS[COD_CONTA]='Resumo Realizar'!$B337)*(Tabela_padrão__GM_CONTAS_PAGAR_ABERTOS[DATA_VCTO]&gt;='Resumo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7" s="69">
        <f t="array" ref="S337">SUM(IF((Tabela_padrão__GM_CONTAS_PAGAR_ABERTOS[COD_CONTA]='Resumo Realizar'!$B337)*(Tabela_padrão__GM_CONTAS_PAGAR_ABERTOS[DATA_VCTO]&gt;='Resumo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7" s="69"/>
      <c r="U337" s="69">
        <f t="array" ref="U337">SUM(IF((Tabela_padrão__GM_CONTAS_PAGAR_ABERTOS[COD_CONTA]='Resumo Realizar'!$B337)*(Tabela_padrão__GM_CONTAS_PAGAR_ABERTOS[DATA_VCTO]&gt;='Resumo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7" s="69">
        <f t="array" ref="V337">SUM(IF((Tabela_padrão__GM_CONTAS_PAGAR_ABERTOS[COD_CONTA]='Resumo Realizar'!$B337)*(Tabela_padrão__GM_CONTAS_PAGAR_ABERTOS[DATA_VCTO]&gt;='Resumo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7" s="69">
        <f t="array" ref="W337">SUM(IF((Tabela_padrão__GM_CONTAS_PAGAR_ABERTOS[COD_CONTA]='Resumo Realizar'!$B337)*(Tabela_padrão__GM_CONTAS_PAGAR_ABERTOS[DATA_VCTO]&gt;='Resumo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7" s="69">
        <f t="array" ref="X337">SUM(IF((Tabela_padrão__GM_CONTAS_PAGAR_ABERTOS[COD_CONTA]='Resumo Realizar'!$B337)*(Tabela_padrão__GM_CONTAS_PAGAR_ABERTOS[DATA_VCTO]&gt;='Resumo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7" s="69">
        <f t="array" ref="Y337">SUM(IF((Tabela_padrão__GM_CONTAS_PAGAR_ABERTOS[COD_CONTA]='Resumo Realizar'!$B337)*(Tabela_padrão__GM_CONTAS_PAGAR_ABERTOS[DATA_VCTO]&gt;='Resumo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7" s="69">
        <f t="array" ref="Z337">SUM(IF((Tabela_padrão__GM_CONTAS_PAGAR_ABERTOS[COD_CONTA]='Resumo Realizar'!$B337)*(Tabela_padrão__GM_CONTAS_PAGAR_ABERTOS[DATA_VCTO]&gt;='Resumo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7" s="69"/>
      <c r="AB337" s="69">
        <f t="array" ref="AB337">SUM(IF((Tabela_padrão__GM_CONTAS_PAGAR_ABERTOS[COD_CONTA]='Resumo Realizar'!$B337)*(Tabela_padrão__GM_CONTAS_PAGAR_ABERTOS[DATA_VCTO]&gt;='Resumo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7" s="69">
        <f t="array" ref="AC337">SUM(IF((Tabela_padrão__GM_CONTAS_PAGAR_ABERTOS[COD_CONTA]='Resumo Realizar'!$B337)*(Tabela_padrão__GM_CONTAS_PAGAR_ABERTOS[DATA_VCTO]&gt;='Resumo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7" s="69">
        <f t="array" ref="AD337">SUM(IF((Tabela_padrão__GM_CONTAS_PAGAR_ABERTOS[COD_CONTA]='Resumo Realizar'!$B337)*(Tabela_padrão__GM_CONTAS_PAGAR_ABERTOS[DATA_VCTO]&gt;='Resumo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7" s="69">
        <f t="array" ref="AE337">SUM(IF((Tabela_padrão__GM_CONTAS_PAGAR_ABERTOS[COD_CONTA]='Resumo Realizar'!$B337)*(Tabela_padrão__GM_CONTAS_PAGAR_ABERTOS[DATA_VCTO]&gt;='Resumo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7" s="69">
        <f t="array" ref="AF337">SUM(IF((Tabela_padrão__GM_CONTAS_PAGAR_ABERTOS[COD_CONTA]='Resumo Realizar'!$B337)*(Tabela_padrão__GM_CONTAS_PAGAR_ABERTOS[DATA_VCTO]&gt;='Resumo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7" s="69">
        <f t="array" ref="AG337">SUM(IF((Tabela_padrão__GM_CONTAS_PAGAR_ABERTOS[COD_CONTA]='Resumo Realizar'!$B337)*(Tabela_padrão__GM_CONTAS_PAGAR_ABERTOS[DATA_VCTO]&gt;='Resumo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8" spans="2:33" hidden="1" outlineLevel="2" thickBot="1">
      <c r="B338" s="70">
        <v>19105023</v>
      </c>
      <c r="C338" s="70" t="s">
        <v>84</v>
      </c>
      <c r="D338" s="68">
        <f t="shared" si="445"/>
        <v>0</v>
      </c>
      <c r="E338" s="68">
        <f t="shared" si="446"/>
        <v>0</v>
      </c>
      <c r="F338" s="69"/>
      <c r="G338" s="69">
        <f t="array" ref="G338">SUM(IF((Tabela_padrão__GM_CONTAS_PAGAR_ABERTOS[COD_CONTA]='Resumo Realizar'!$B338)*(Tabela_padrão__GM_CONTAS_PAGAR_ABERTOS[DATA_VCTO]&gt;='Resumo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8" s="69">
        <f t="array" ref="H338">SUM(IF((Tabela_padrão__GM_CONTAS_PAGAR_ABERTOS[COD_CONTA]='Resumo Realizar'!$B338)*(Tabela_padrão__GM_CONTAS_PAGAR_ABERTOS[DATA_VCTO]&gt;='Resumo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8" s="69">
        <f t="array" ref="I338">SUM(IF((Tabela_padrão__GM_CONTAS_PAGAR_ABERTOS[COD_CONTA]='Resumo Realizar'!$B338)*(Tabela_padrão__GM_CONTAS_PAGAR_ABERTOS[DATA_VCTO]&gt;='Resumo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8" s="69">
        <f t="array" ref="J338">SUM(IF((Tabela_padrão__GM_CONTAS_PAGAR_ABERTOS[COD_CONTA]='Resumo Realizar'!$B338)*(Tabela_padrão__GM_CONTAS_PAGAR_ABERTOS[DATA_VCTO]&gt;='Resumo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8" s="69">
        <f t="array" ref="K338">SUM(IF((Tabela_padrão__GM_CONTAS_PAGAR_ABERTOS[COD_CONTA]='Resumo Realizar'!$B338)*(Tabela_padrão__GM_CONTAS_PAGAR_ABERTOS[DATA_VCTO]&gt;='Resumo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8" s="69">
        <f t="array" ref="L338">SUM(IF((Tabela_padrão__GM_CONTAS_PAGAR_ABERTOS[COD_CONTA]='Resumo Realizar'!$B338)*(Tabela_padrão__GM_CONTAS_PAGAR_ABERTOS[DATA_VCTO]&gt;='Resumo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8" s="69"/>
      <c r="N338" s="69">
        <f t="array" ref="N338">SUM(IF((Tabela_padrão__GM_CONTAS_PAGAR_ABERTOS[COD_CONTA]='Resumo Realizar'!$B338)*(Tabela_padrão__GM_CONTAS_PAGAR_ABERTOS[DATA_VCTO]&gt;='Resumo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8" s="69">
        <f t="array" ref="O338">SUM(IF((Tabela_padrão__GM_CONTAS_PAGAR_ABERTOS[COD_CONTA]='Resumo Realizar'!$B338)*(Tabela_padrão__GM_CONTAS_PAGAR_ABERTOS[DATA_VCTO]&gt;='Resumo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8" s="69">
        <f t="array" ref="P338">SUM(IF((Tabela_padrão__GM_CONTAS_PAGAR_ABERTOS[COD_CONTA]='Resumo Realizar'!$B338)*(Tabela_padrão__GM_CONTAS_PAGAR_ABERTOS[DATA_VCTO]&gt;='Resumo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8" s="69">
        <f t="array" ref="Q338">SUM(IF((Tabela_padrão__GM_CONTAS_PAGAR_ABERTOS[COD_CONTA]='Resumo Realizar'!$B338)*(Tabela_padrão__GM_CONTAS_PAGAR_ABERTOS[DATA_VCTO]&gt;='Resumo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8" s="69">
        <f t="array" ref="R338">SUM(IF((Tabela_padrão__GM_CONTAS_PAGAR_ABERTOS[COD_CONTA]='Resumo Realizar'!$B338)*(Tabela_padrão__GM_CONTAS_PAGAR_ABERTOS[DATA_VCTO]&gt;='Resumo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8" s="69">
        <f t="array" ref="S338">SUM(IF((Tabela_padrão__GM_CONTAS_PAGAR_ABERTOS[COD_CONTA]='Resumo Realizar'!$B338)*(Tabela_padrão__GM_CONTAS_PAGAR_ABERTOS[DATA_VCTO]&gt;='Resumo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8" s="69"/>
      <c r="U338" s="69">
        <f t="array" ref="U338">SUM(IF((Tabela_padrão__GM_CONTAS_PAGAR_ABERTOS[COD_CONTA]='Resumo Realizar'!$B338)*(Tabela_padrão__GM_CONTAS_PAGAR_ABERTOS[DATA_VCTO]&gt;='Resumo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8" s="69">
        <f t="array" ref="V338">SUM(IF((Tabela_padrão__GM_CONTAS_PAGAR_ABERTOS[COD_CONTA]='Resumo Realizar'!$B338)*(Tabela_padrão__GM_CONTAS_PAGAR_ABERTOS[DATA_VCTO]&gt;='Resumo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8" s="69">
        <f t="array" ref="W338">SUM(IF((Tabela_padrão__GM_CONTAS_PAGAR_ABERTOS[COD_CONTA]='Resumo Realizar'!$B338)*(Tabela_padrão__GM_CONTAS_PAGAR_ABERTOS[DATA_VCTO]&gt;='Resumo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8" s="69">
        <f t="array" ref="X338">SUM(IF((Tabela_padrão__GM_CONTAS_PAGAR_ABERTOS[COD_CONTA]='Resumo Realizar'!$B338)*(Tabela_padrão__GM_CONTAS_PAGAR_ABERTOS[DATA_VCTO]&gt;='Resumo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8" s="69">
        <f t="array" ref="Y338">SUM(IF((Tabela_padrão__GM_CONTAS_PAGAR_ABERTOS[COD_CONTA]='Resumo Realizar'!$B338)*(Tabela_padrão__GM_CONTAS_PAGAR_ABERTOS[DATA_VCTO]&gt;='Resumo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8" s="69">
        <f t="array" ref="Z338">SUM(IF((Tabela_padrão__GM_CONTAS_PAGAR_ABERTOS[COD_CONTA]='Resumo Realizar'!$B338)*(Tabela_padrão__GM_CONTAS_PAGAR_ABERTOS[DATA_VCTO]&gt;='Resumo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8" s="69"/>
      <c r="AB338" s="69">
        <f t="array" ref="AB338">SUM(IF((Tabela_padrão__GM_CONTAS_PAGAR_ABERTOS[COD_CONTA]='Resumo Realizar'!$B338)*(Tabela_padrão__GM_CONTAS_PAGAR_ABERTOS[DATA_VCTO]&gt;='Resumo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8" s="69">
        <f t="array" ref="AC338">SUM(IF((Tabela_padrão__GM_CONTAS_PAGAR_ABERTOS[COD_CONTA]='Resumo Realizar'!$B338)*(Tabela_padrão__GM_CONTAS_PAGAR_ABERTOS[DATA_VCTO]&gt;='Resumo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8" s="69">
        <f t="array" ref="AD338">SUM(IF((Tabela_padrão__GM_CONTAS_PAGAR_ABERTOS[COD_CONTA]='Resumo Realizar'!$B338)*(Tabela_padrão__GM_CONTAS_PAGAR_ABERTOS[DATA_VCTO]&gt;='Resumo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8" s="69">
        <f t="array" ref="AE338">SUM(IF((Tabela_padrão__GM_CONTAS_PAGAR_ABERTOS[COD_CONTA]='Resumo Realizar'!$B338)*(Tabela_padrão__GM_CONTAS_PAGAR_ABERTOS[DATA_VCTO]&gt;='Resumo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8" s="69">
        <f t="array" ref="AF338">SUM(IF((Tabela_padrão__GM_CONTAS_PAGAR_ABERTOS[COD_CONTA]='Resumo Realizar'!$B338)*(Tabela_padrão__GM_CONTAS_PAGAR_ABERTOS[DATA_VCTO]&gt;='Resumo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8" s="69">
        <f t="array" ref="AG338">SUM(IF((Tabela_padrão__GM_CONTAS_PAGAR_ABERTOS[COD_CONTA]='Resumo Realizar'!$B338)*(Tabela_padrão__GM_CONTAS_PAGAR_ABERTOS[DATA_VCTO]&gt;='Resumo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39" spans="2:33" hidden="1" outlineLevel="2" thickBot="1">
      <c r="B339" s="84">
        <v>19105026</v>
      </c>
      <c r="C339" s="84" t="s">
        <v>85</v>
      </c>
      <c r="D339" s="68">
        <f t="shared" si="445"/>
        <v>0</v>
      </c>
      <c r="E339" s="68">
        <f t="shared" si="446"/>
        <v>0</v>
      </c>
      <c r="F339" s="69"/>
      <c r="G339" s="69">
        <f t="array" ref="G339">SUM(IF((Tabela_padrão__GM_CONTAS_PAGAR_ABERTOS[COD_CONTA]='Resumo Realizar'!$B339)*(Tabela_padrão__GM_CONTAS_PAGAR_ABERTOS[DATA_VCTO]&gt;='Resumo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39" s="69">
        <f t="array" ref="H339">SUM(IF((Tabela_padrão__GM_CONTAS_PAGAR_ABERTOS[COD_CONTA]='Resumo Realizar'!$B339)*(Tabela_padrão__GM_CONTAS_PAGAR_ABERTOS[DATA_VCTO]&gt;='Resumo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39" s="69">
        <f t="array" ref="I339">SUM(IF((Tabela_padrão__GM_CONTAS_PAGAR_ABERTOS[COD_CONTA]='Resumo Realizar'!$B339)*(Tabela_padrão__GM_CONTAS_PAGAR_ABERTOS[DATA_VCTO]&gt;='Resumo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39" s="69">
        <f t="array" ref="J339">SUM(IF((Tabela_padrão__GM_CONTAS_PAGAR_ABERTOS[COD_CONTA]='Resumo Realizar'!$B339)*(Tabela_padrão__GM_CONTAS_PAGAR_ABERTOS[DATA_VCTO]&gt;='Resumo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39" s="69">
        <f t="array" ref="K339">SUM(IF((Tabela_padrão__GM_CONTAS_PAGAR_ABERTOS[COD_CONTA]='Resumo Realizar'!$B339)*(Tabela_padrão__GM_CONTAS_PAGAR_ABERTOS[DATA_VCTO]&gt;='Resumo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39" s="69">
        <f t="array" ref="L339">SUM(IF((Tabela_padrão__GM_CONTAS_PAGAR_ABERTOS[COD_CONTA]='Resumo Realizar'!$B339)*(Tabela_padrão__GM_CONTAS_PAGAR_ABERTOS[DATA_VCTO]&gt;='Resumo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39" s="69"/>
      <c r="N339" s="69">
        <f t="array" ref="N339">SUM(IF((Tabela_padrão__GM_CONTAS_PAGAR_ABERTOS[COD_CONTA]='Resumo Realizar'!$B339)*(Tabela_padrão__GM_CONTAS_PAGAR_ABERTOS[DATA_VCTO]&gt;='Resumo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39" s="69">
        <f t="array" ref="O339">SUM(IF((Tabela_padrão__GM_CONTAS_PAGAR_ABERTOS[COD_CONTA]='Resumo Realizar'!$B339)*(Tabela_padrão__GM_CONTAS_PAGAR_ABERTOS[DATA_VCTO]&gt;='Resumo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39" s="69">
        <f t="array" ref="P339">SUM(IF((Tabela_padrão__GM_CONTAS_PAGAR_ABERTOS[COD_CONTA]='Resumo Realizar'!$B339)*(Tabela_padrão__GM_CONTAS_PAGAR_ABERTOS[DATA_VCTO]&gt;='Resumo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39" s="69">
        <f t="array" ref="Q339">SUM(IF((Tabela_padrão__GM_CONTAS_PAGAR_ABERTOS[COD_CONTA]='Resumo Realizar'!$B339)*(Tabela_padrão__GM_CONTAS_PAGAR_ABERTOS[DATA_VCTO]&gt;='Resumo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39" s="69">
        <f t="array" ref="R339">SUM(IF((Tabela_padrão__GM_CONTAS_PAGAR_ABERTOS[COD_CONTA]='Resumo Realizar'!$B339)*(Tabela_padrão__GM_CONTAS_PAGAR_ABERTOS[DATA_VCTO]&gt;='Resumo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39" s="69">
        <f t="array" ref="S339">SUM(IF((Tabela_padrão__GM_CONTAS_PAGAR_ABERTOS[COD_CONTA]='Resumo Realizar'!$B339)*(Tabela_padrão__GM_CONTAS_PAGAR_ABERTOS[DATA_VCTO]&gt;='Resumo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39" s="69"/>
      <c r="U339" s="69">
        <f t="array" ref="U339">SUM(IF((Tabela_padrão__GM_CONTAS_PAGAR_ABERTOS[COD_CONTA]='Resumo Realizar'!$B339)*(Tabela_padrão__GM_CONTAS_PAGAR_ABERTOS[DATA_VCTO]&gt;='Resumo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39" s="69">
        <f t="array" ref="V339">SUM(IF((Tabela_padrão__GM_CONTAS_PAGAR_ABERTOS[COD_CONTA]='Resumo Realizar'!$B339)*(Tabela_padrão__GM_CONTAS_PAGAR_ABERTOS[DATA_VCTO]&gt;='Resumo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39" s="69">
        <f t="array" ref="W339">SUM(IF((Tabela_padrão__GM_CONTAS_PAGAR_ABERTOS[COD_CONTA]='Resumo Realizar'!$B339)*(Tabela_padrão__GM_CONTAS_PAGAR_ABERTOS[DATA_VCTO]&gt;='Resumo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39" s="69">
        <f t="array" ref="X339">SUM(IF((Tabela_padrão__GM_CONTAS_PAGAR_ABERTOS[COD_CONTA]='Resumo Realizar'!$B339)*(Tabela_padrão__GM_CONTAS_PAGAR_ABERTOS[DATA_VCTO]&gt;='Resumo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39" s="69">
        <f t="array" ref="Y339">SUM(IF((Tabela_padrão__GM_CONTAS_PAGAR_ABERTOS[COD_CONTA]='Resumo Realizar'!$B339)*(Tabela_padrão__GM_CONTAS_PAGAR_ABERTOS[DATA_VCTO]&gt;='Resumo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39" s="69">
        <f t="array" ref="Z339">SUM(IF((Tabela_padrão__GM_CONTAS_PAGAR_ABERTOS[COD_CONTA]='Resumo Realizar'!$B339)*(Tabela_padrão__GM_CONTAS_PAGAR_ABERTOS[DATA_VCTO]&gt;='Resumo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39" s="69"/>
      <c r="AB339" s="69">
        <f t="array" ref="AB339">SUM(IF((Tabela_padrão__GM_CONTAS_PAGAR_ABERTOS[COD_CONTA]='Resumo Realizar'!$B339)*(Tabela_padrão__GM_CONTAS_PAGAR_ABERTOS[DATA_VCTO]&gt;='Resumo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39" s="69">
        <f t="array" ref="AC339">SUM(IF((Tabela_padrão__GM_CONTAS_PAGAR_ABERTOS[COD_CONTA]='Resumo Realizar'!$B339)*(Tabela_padrão__GM_CONTAS_PAGAR_ABERTOS[DATA_VCTO]&gt;='Resumo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39" s="69">
        <f t="array" ref="AD339">SUM(IF((Tabela_padrão__GM_CONTAS_PAGAR_ABERTOS[COD_CONTA]='Resumo Realizar'!$B339)*(Tabela_padrão__GM_CONTAS_PAGAR_ABERTOS[DATA_VCTO]&gt;='Resumo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39" s="69">
        <f t="array" ref="AE339">SUM(IF((Tabela_padrão__GM_CONTAS_PAGAR_ABERTOS[COD_CONTA]='Resumo Realizar'!$B339)*(Tabela_padrão__GM_CONTAS_PAGAR_ABERTOS[DATA_VCTO]&gt;='Resumo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39" s="69">
        <f t="array" ref="AF339">SUM(IF((Tabela_padrão__GM_CONTAS_PAGAR_ABERTOS[COD_CONTA]='Resumo Realizar'!$B339)*(Tabela_padrão__GM_CONTAS_PAGAR_ABERTOS[DATA_VCTO]&gt;='Resumo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39" s="69">
        <f t="array" ref="AG339">SUM(IF((Tabela_padrão__GM_CONTAS_PAGAR_ABERTOS[COD_CONTA]='Resumo Realizar'!$B339)*(Tabela_padrão__GM_CONTAS_PAGAR_ABERTOS[DATA_VCTO]&gt;='Resumo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0" spans="2:33" hidden="1" outlineLevel="2" thickBot="1">
      <c r="B340" s="84">
        <v>19105028</v>
      </c>
      <c r="C340" s="84" t="s">
        <v>86</v>
      </c>
      <c r="D340" s="68">
        <f t="shared" si="445"/>
        <v>0</v>
      </c>
      <c r="E340" s="68">
        <f t="shared" si="446"/>
        <v>0</v>
      </c>
      <c r="F340" s="69"/>
      <c r="G340" s="69">
        <f t="array" ref="G340">SUM(IF((Tabela_padrão__GM_CONTAS_PAGAR_ABERTOS[COD_CONTA]='Resumo Realizar'!$B340)*(Tabela_padrão__GM_CONTAS_PAGAR_ABERTOS[DATA_VCTO]&gt;='Resumo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0" s="69">
        <f t="array" ref="H340">SUM(IF((Tabela_padrão__GM_CONTAS_PAGAR_ABERTOS[COD_CONTA]='Resumo Realizar'!$B340)*(Tabela_padrão__GM_CONTAS_PAGAR_ABERTOS[DATA_VCTO]&gt;='Resumo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0" s="69">
        <f t="array" ref="I340">SUM(IF((Tabela_padrão__GM_CONTAS_PAGAR_ABERTOS[COD_CONTA]='Resumo Realizar'!$B340)*(Tabela_padrão__GM_CONTAS_PAGAR_ABERTOS[DATA_VCTO]&gt;='Resumo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0" s="69">
        <f t="array" ref="J340">SUM(IF((Tabela_padrão__GM_CONTAS_PAGAR_ABERTOS[COD_CONTA]='Resumo Realizar'!$B340)*(Tabela_padrão__GM_CONTAS_PAGAR_ABERTOS[DATA_VCTO]&gt;='Resumo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0" s="69">
        <f t="array" ref="K340">SUM(IF((Tabela_padrão__GM_CONTAS_PAGAR_ABERTOS[COD_CONTA]='Resumo Realizar'!$B340)*(Tabela_padrão__GM_CONTAS_PAGAR_ABERTOS[DATA_VCTO]&gt;='Resumo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0" s="69">
        <f t="array" ref="L340">SUM(IF((Tabela_padrão__GM_CONTAS_PAGAR_ABERTOS[COD_CONTA]='Resumo Realizar'!$B340)*(Tabela_padrão__GM_CONTAS_PAGAR_ABERTOS[DATA_VCTO]&gt;='Resumo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0" s="69"/>
      <c r="N340" s="69">
        <f t="array" ref="N340">SUM(IF((Tabela_padrão__GM_CONTAS_PAGAR_ABERTOS[COD_CONTA]='Resumo Realizar'!$B340)*(Tabela_padrão__GM_CONTAS_PAGAR_ABERTOS[DATA_VCTO]&gt;='Resumo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0" s="69">
        <f t="array" ref="O340">SUM(IF((Tabela_padrão__GM_CONTAS_PAGAR_ABERTOS[COD_CONTA]='Resumo Realizar'!$B340)*(Tabela_padrão__GM_CONTAS_PAGAR_ABERTOS[DATA_VCTO]&gt;='Resumo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0" s="69">
        <f t="array" ref="P340">SUM(IF((Tabela_padrão__GM_CONTAS_PAGAR_ABERTOS[COD_CONTA]='Resumo Realizar'!$B340)*(Tabela_padrão__GM_CONTAS_PAGAR_ABERTOS[DATA_VCTO]&gt;='Resumo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0" s="69">
        <f t="array" ref="Q340">SUM(IF((Tabela_padrão__GM_CONTAS_PAGAR_ABERTOS[COD_CONTA]='Resumo Realizar'!$B340)*(Tabela_padrão__GM_CONTAS_PAGAR_ABERTOS[DATA_VCTO]&gt;='Resumo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0" s="69">
        <f t="array" ref="R340">SUM(IF((Tabela_padrão__GM_CONTAS_PAGAR_ABERTOS[COD_CONTA]='Resumo Realizar'!$B340)*(Tabela_padrão__GM_CONTAS_PAGAR_ABERTOS[DATA_VCTO]&gt;='Resumo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0" s="69">
        <f t="array" ref="S340">SUM(IF((Tabela_padrão__GM_CONTAS_PAGAR_ABERTOS[COD_CONTA]='Resumo Realizar'!$B340)*(Tabela_padrão__GM_CONTAS_PAGAR_ABERTOS[DATA_VCTO]&gt;='Resumo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0" s="69"/>
      <c r="U340" s="69">
        <f t="array" ref="U340">SUM(IF((Tabela_padrão__GM_CONTAS_PAGAR_ABERTOS[COD_CONTA]='Resumo Realizar'!$B340)*(Tabela_padrão__GM_CONTAS_PAGAR_ABERTOS[DATA_VCTO]&gt;='Resumo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0" s="69">
        <f t="array" ref="V340">SUM(IF((Tabela_padrão__GM_CONTAS_PAGAR_ABERTOS[COD_CONTA]='Resumo Realizar'!$B340)*(Tabela_padrão__GM_CONTAS_PAGAR_ABERTOS[DATA_VCTO]&gt;='Resumo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0" s="69">
        <f t="array" ref="W340">SUM(IF((Tabela_padrão__GM_CONTAS_PAGAR_ABERTOS[COD_CONTA]='Resumo Realizar'!$B340)*(Tabela_padrão__GM_CONTAS_PAGAR_ABERTOS[DATA_VCTO]&gt;='Resumo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0" s="69">
        <f t="array" ref="X340">SUM(IF((Tabela_padrão__GM_CONTAS_PAGAR_ABERTOS[COD_CONTA]='Resumo Realizar'!$B340)*(Tabela_padrão__GM_CONTAS_PAGAR_ABERTOS[DATA_VCTO]&gt;='Resumo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0" s="69">
        <f t="array" ref="Y340">SUM(IF((Tabela_padrão__GM_CONTAS_PAGAR_ABERTOS[COD_CONTA]='Resumo Realizar'!$B340)*(Tabela_padrão__GM_CONTAS_PAGAR_ABERTOS[DATA_VCTO]&gt;='Resumo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0" s="69">
        <f t="array" ref="Z340">SUM(IF((Tabela_padrão__GM_CONTAS_PAGAR_ABERTOS[COD_CONTA]='Resumo Realizar'!$B340)*(Tabela_padrão__GM_CONTAS_PAGAR_ABERTOS[DATA_VCTO]&gt;='Resumo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0" s="69"/>
      <c r="AB340" s="69">
        <f t="array" ref="AB340">SUM(IF((Tabela_padrão__GM_CONTAS_PAGAR_ABERTOS[COD_CONTA]='Resumo Realizar'!$B340)*(Tabela_padrão__GM_CONTAS_PAGAR_ABERTOS[DATA_VCTO]&gt;='Resumo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0" s="69">
        <f t="array" ref="AC340">SUM(IF((Tabela_padrão__GM_CONTAS_PAGAR_ABERTOS[COD_CONTA]='Resumo Realizar'!$B340)*(Tabela_padrão__GM_CONTAS_PAGAR_ABERTOS[DATA_VCTO]&gt;='Resumo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0" s="69">
        <f t="array" ref="AD340">SUM(IF((Tabela_padrão__GM_CONTAS_PAGAR_ABERTOS[COD_CONTA]='Resumo Realizar'!$B340)*(Tabela_padrão__GM_CONTAS_PAGAR_ABERTOS[DATA_VCTO]&gt;='Resumo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0" s="69">
        <f t="array" ref="AE340">SUM(IF((Tabela_padrão__GM_CONTAS_PAGAR_ABERTOS[COD_CONTA]='Resumo Realizar'!$B340)*(Tabela_padrão__GM_CONTAS_PAGAR_ABERTOS[DATA_VCTO]&gt;='Resumo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0" s="69">
        <f t="array" ref="AF340">SUM(IF((Tabela_padrão__GM_CONTAS_PAGAR_ABERTOS[COD_CONTA]='Resumo Realizar'!$B340)*(Tabela_padrão__GM_CONTAS_PAGAR_ABERTOS[DATA_VCTO]&gt;='Resumo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0" s="69">
        <f t="array" ref="AG340">SUM(IF((Tabela_padrão__GM_CONTAS_PAGAR_ABERTOS[COD_CONTA]='Resumo Realizar'!$B340)*(Tabela_padrão__GM_CONTAS_PAGAR_ABERTOS[DATA_VCTO]&gt;='Resumo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1" spans="2:33" hidden="1" outlineLevel="2" thickBot="1">
      <c r="B341" s="70">
        <v>19105021</v>
      </c>
      <c r="C341" s="70" t="s">
        <v>87</v>
      </c>
      <c r="D341" s="68">
        <f t="shared" si="445"/>
        <v>0</v>
      </c>
      <c r="E341" s="68">
        <f t="shared" si="446"/>
        <v>0</v>
      </c>
      <c r="F341" s="69"/>
      <c r="G341" s="69">
        <f t="array" ref="G341">SUM(IF((Tabela_padrão__GM_CONTAS_PAGAR_ABERTOS[COD_CONTA]='Resumo Realizar'!$B341)*(Tabela_padrão__GM_CONTAS_PAGAR_ABERTOS[DATA_VCTO]&gt;='Resumo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1" s="69">
        <f t="array" ref="H341">SUM(IF((Tabela_padrão__GM_CONTAS_PAGAR_ABERTOS[COD_CONTA]='Resumo Realizar'!$B341)*(Tabela_padrão__GM_CONTAS_PAGAR_ABERTOS[DATA_VCTO]&gt;='Resumo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1" s="69">
        <f t="array" ref="I341">SUM(IF((Tabela_padrão__GM_CONTAS_PAGAR_ABERTOS[COD_CONTA]='Resumo Realizar'!$B341)*(Tabela_padrão__GM_CONTAS_PAGAR_ABERTOS[DATA_VCTO]&gt;='Resumo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1" s="69">
        <f t="array" ref="J341">SUM(IF((Tabela_padrão__GM_CONTAS_PAGAR_ABERTOS[COD_CONTA]='Resumo Realizar'!$B341)*(Tabela_padrão__GM_CONTAS_PAGAR_ABERTOS[DATA_VCTO]&gt;='Resumo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1" s="69">
        <f t="array" ref="K341">SUM(IF((Tabela_padrão__GM_CONTAS_PAGAR_ABERTOS[COD_CONTA]='Resumo Realizar'!$B341)*(Tabela_padrão__GM_CONTAS_PAGAR_ABERTOS[DATA_VCTO]&gt;='Resumo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1" s="69">
        <f t="array" ref="L341">SUM(IF((Tabela_padrão__GM_CONTAS_PAGAR_ABERTOS[COD_CONTA]='Resumo Realizar'!$B341)*(Tabela_padrão__GM_CONTAS_PAGAR_ABERTOS[DATA_VCTO]&gt;='Resumo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1" s="69"/>
      <c r="N341" s="69">
        <f t="array" ref="N341">SUM(IF((Tabela_padrão__GM_CONTAS_PAGAR_ABERTOS[COD_CONTA]='Resumo Realizar'!$B341)*(Tabela_padrão__GM_CONTAS_PAGAR_ABERTOS[DATA_VCTO]&gt;='Resumo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1" s="69">
        <f t="array" ref="O341">SUM(IF((Tabela_padrão__GM_CONTAS_PAGAR_ABERTOS[COD_CONTA]='Resumo Realizar'!$B341)*(Tabela_padrão__GM_CONTAS_PAGAR_ABERTOS[DATA_VCTO]&gt;='Resumo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1" s="69">
        <f t="array" ref="P341">SUM(IF((Tabela_padrão__GM_CONTAS_PAGAR_ABERTOS[COD_CONTA]='Resumo Realizar'!$B341)*(Tabela_padrão__GM_CONTAS_PAGAR_ABERTOS[DATA_VCTO]&gt;='Resumo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1" s="69">
        <f t="array" ref="Q341">SUM(IF((Tabela_padrão__GM_CONTAS_PAGAR_ABERTOS[COD_CONTA]='Resumo Realizar'!$B341)*(Tabela_padrão__GM_CONTAS_PAGAR_ABERTOS[DATA_VCTO]&gt;='Resumo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1" s="69">
        <f t="array" ref="R341">SUM(IF((Tabela_padrão__GM_CONTAS_PAGAR_ABERTOS[COD_CONTA]='Resumo Realizar'!$B341)*(Tabela_padrão__GM_CONTAS_PAGAR_ABERTOS[DATA_VCTO]&gt;='Resumo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1" s="69">
        <f t="array" ref="S341">SUM(IF((Tabela_padrão__GM_CONTAS_PAGAR_ABERTOS[COD_CONTA]='Resumo Realizar'!$B341)*(Tabela_padrão__GM_CONTAS_PAGAR_ABERTOS[DATA_VCTO]&gt;='Resumo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1" s="69"/>
      <c r="U341" s="69">
        <f t="array" ref="U341">SUM(IF((Tabela_padrão__GM_CONTAS_PAGAR_ABERTOS[COD_CONTA]='Resumo Realizar'!$B341)*(Tabela_padrão__GM_CONTAS_PAGAR_ABERTOS[DATA_VCTO]&gt;='Resumo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1" s="69">
        <f t="array" ref="V341">SUM(IF((Tabela_padrão__GM_CONTAS_PAGAR_ABERTOS[COD_CONTA]='Resumo Realizar'!$B341)*(Tabela_padrão__GM_CONTAS_PAGAR_ABERTOS[DATA_VCTO]&gt;='Resumo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1" s="69">
        <f t="array" ref="W341">SUM(IF((Tabela_padrão__GM_CONTAS_PAGAR_ABERTOS[COD_CONTA]='Resumo Realizar'!$B341)*(Tabela_padrão__GM_CONTAS_PAGAR_ABERTOS[DATA_VCTO]&gt;='Resumo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1" s="69">
        <f t="array" ref="X341">SUM(IF((Tabela_padrão__GM_CONTAS_PAGAR_ABERTOS[COD_CONTA]='Resumo Realizar'!$B341)*(Tabela_padrão__GM_CONTAS_PAGAR_ABERTOS[DATA_VCTO]&gt;='Resumo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1" s="69">
        <f t="array" ref="Y341">SUM(IF((Tabela_padrão__GM_CONTAS_PAGAR_ABERTOS[COD_CONTA]='Resumo Realizar'!$B341)*(Tabela_padrão__GM_CONTAS_PAGAR_ABERTOS[DATA_VCTO]&gt;='Resumo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1" s="69">
        <f t="array" ref="Z341">SUM(IF((Tabela_padrão__GM_CONTAS_PAGAR_ABERTOS[COD_CONTA]='Resumo Realizar'!$B341)*(Tabela_padrão__GM_CONTAS_PAGAR_ABERTOS[DATA_VCTO]&gt;='Resumo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1" s="69"/>
      <c r="AB341" s="69">
        <f t="array" ref="AB341">SUM(IF((Tabela_padrão__GM_CONTAS_PAGAR_ABERTOS[COD_CONTA]='Resumo Realizar'!$B341)*(Tabela_padrão__GM_CONTAS_PAGAR_ABERTOS[DATA_VCTO]&gt;='Resumo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1" s="69">
        <f t="array" ref="AC341">SUM(IF((Tabela_padrão__GM_CONTAS_PAGAR_ABERTOS[COD_CONTA]='Resumo Realizar'!$B341)*(Tabela_padrão__GM_CONTAS_PAGAR_ABERTOS[DATA_VCTO]&gt;='Resumo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1" s="69">
        <f t="array" ref="AD341">SUM(IF((Tabela_padrão__GM_CONTAS_PAGAR_ABERTOS[COD_CONTA]='Resumo Realizar'!$B341)*(Tabela_padrão__GM_CONTAS_PAGAR_ABERTOS[DATA_VCTO]&gt;='Resumo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1" s="69">
        <f t="array" ref="AE341">SUM(IF((Tabela_padrão__GM_CONTAS_PAGAR_ABERTOS[COD_CONTA]='Resumo Realizar'!$B341)*(Tabela_padrão__GM_CONTAS_PAGAR_ABERTOS[DATA_VCTO]&gt;='Resumo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1" s="69">
        <f t="array" ref="AF341">SUM(IF((Tabela_padrão__GM_CONTAS_PAGAR_ABERTOS[COD_CONTA]='Resumo Realizar'!$B341)*(Tabela_padrão__GM_CONTAS_PAGAR_ABERTOS[DATA_VCTO]&gt;='Resumo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1" s="69">
        <f t="array" ref="AG341">SUM(IF((Tabela_padrão__GM_CONTAS_PAGAR_ABERTOS[COD_CONTA]='Resumo Realizar'!$B341)*(Tabela_padrão__GM_CONTAS_PAGAR_ABERTOS[DATA_VCTO]&gt;='Resumo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2" spans="2:33" hidden="1" outlineLevel="2" thickBot="1">
      <c r="B342" s="70">
        <v>19105029</v>
      </c>
      <c r="C342" s="70" t="s">
        <v>1024</v>
      </c>
      <c r="D342" s="68">
        <f t="shared" si="445"/>
        <v>0</v>
      </c>
      <c r="E342" s="68">
        <f t="shared" si="446"/>
        <v>-4532.0759499999986</v>
      </c>
      <c r="F342" s="69"/>
      <c r="G342" s="69">
        <f t="array" ref="G342">SUM(IF((Tabela_padrão__GM_CONTAS_PAGAR_ABERTOS[COD_CONTA]='Resumo Realizar'!$B342)*(Tabela_padrão__GM_CONTAS_PAGAR_ABERTOS[DATA_VCTO]&gt;='Resumo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2" s="69">
        <f t="array" ref="H342">SUM(IF((Tabela_padrão__GM_CONTAS_PAGAR_ABERTOS[COD_CONTA]='Resumo Realizar'!$B342)*(Tabela_padrão__GM_CONTAS_PAGAR_ABERTOS[DATA_VCTO]&gt;='Resumo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-2046.20589</v>
      </c>
      <c r="I342" s="69">
        <f t="array" ref="I342">SUM(IF((Tabela_padrão__GM_CONTAS_PAGAR_ABERTOS[COD_CONTA]='Resumo Realizar'!$B342)*(Tabela_padrão__GM_CONTAS_PAGAR_ABERTOS[DATA_VCTO]&gt;='Resumo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2" s="69">
        <f t="array" ref="J342">SUM(IF((Tabela_padrão__GM_CONTAS_PAGAR_ABERTOS[COD_CONTA]='Resumo Realizar'!$B342)*(Tabela_padrão__GM_CONTAS_PAGAR_ABERTOS[DATA_VCTO]&gt;='Resumo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-2036.01809</v>
      </c>
      <c r="K342" s="69">
        <f t="array" ref="K342">SUM(IF((Tabela_padrão__GM_CONTAS_PAGAR_ABERTOS[COD_CONTA]='Resumo Realizar'!$B342)*(Tabela_padrão__GM_CONTAS_PAGAR_ABERTOS[DATA_VCTO]&gt;='Resumo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2" s="69">
        <f t="array" ref="L342">SUM(IF((Tabela_padrão__GM_CONTAS_PAGAR_ABERTOS[COD_CONTA]='Resumo Realizar'!$B342)*(Tabela_padrão__GM_CONTAS_PAGAR_ABERTOS[DATA_VCTO]&gt;='Resumo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-45.830289999999998</v>
      </c>
      <c r="M342" s="69"/>
      <c r="N342" s="69">
        <f t="array" ref="N342">SUM(IF((Tabela_padrão__GM_CONTAS_PAGAR_ABERTOS[COD_CONTA]='Resumo Realizar'!$B342)*(Tabela_padrão__GM_CONTAS_PAGAR_ABERTOS[DATA_VCTO]&gt;='Resumo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2" s="69">
        <f t="array" ref="O342">SUM(IF((Tabela_padrão__GM_CONTAS_PAGAR_ABERTOS[COD_CONTA]='Resumo Realizar'!$B342)*(Tabela_padrão__GM_CONTAS_PAGAR_ABERTOS[DATA_VCTO]&gt;='Resumo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-45.642490000000002</v>
      </c>
      <c r="P342" s="69">
        <f t="array" ref="P342">SUM(IF((Tabela_padrão__GM_CONTAS_PAGAR_ABERTOS[COD_CONTA]='Resumo Realizar'!$B342)*(Tabela_padrão__GM_CONTAS_PAGAR_ABERTOS[DATA_VCTO]&gt;='Resumo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2" s="69">
        <f t="array" ref="Q342">SUM(IF((Tabela_padrão__GM_CONTAS_PAGAR_ABERTOS[COD_CONTA]='Resumo Realizar'!$B342)*(Tabela_padrão__GM_CONTAS_PAGAR_ABERTOS[DATA_VCTO]&gt;='Resumo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-45.454689999999999</v>
      </c>
      <c r="R342" s="69">
        <f t="array" ref="R342">SUM(IF((Tabela_padrão__GM_CONTAS_PAGAR_ABERTOS[COD_CONTA]='Resumo Realizar'!$B342)*(Tabela_padrão__GM_CONTAS_PAGAR_ABERTOS[DATA_VCTO]&gt;='Resumo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2" s="69">
        <f t="array" ref="S342">SUM(IF((Tabela_padrão__GM_CONTAS_PAGAR_ABERTOS[COD_CONTA]='Resumo Realizar'!$B342)*(Tabela_padrão__GM_CONTAS_PAGAR_ABERTOS[DATA_VCTO]&gt;='Resumo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-45.2669</v>
      </c>
      <c r="T342" s="69"/>
      <c r="U342" s="69">
        <f t="array" ref="U342">SUM(IF((Tabela_padrão__GM_CONTAS_PAGAR_ABERTOS[COD_CONTA]='Resumo Realizar'!$B342)*(Tabela_padrão__GM_CONTAS_PAGAR_ABERTOS[DATA_VCTO]&gt;='Resumo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2" s="69">
        <f t="array" ref="V342">SUM(IF((Tabela_padrão__GM_CONTAS_PAGAR_ABERTOS[COD_CONTA]='Resumo Realizar'!$B342)*(Tabela_padrão__GM_CONTAS_PAGAR_ABERTOS[DATA_VCTO]&gt;='Resumo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-45.079100000000004</v>
      </c>
      <c r="W342" s="69">
        <f t="array" ref="W342">SUM(IF((Tabela_padrão__GM_CONTAS_PAGAR_ABERTOS[COD_CONTA]='Resumo Realizar'!$B342)*(Tabela_padrão__GM_CONTAS_PAGAR_ABERTOS[DATA_VCTO]&gt;='Resumo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2" s="69">
        <f t="array" ref="X342">SUM(IF((Tabela_padrão__GM_CONTAS_PAGAR_ABERTOS[COD_CONTA]='Resumo Realizar'!$B342)*(Tabela_padrão__GM_CONTAS_PAGAR_ABERTOS[DATA_VCTO]&gt;='Resumo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-44.891300000000001</v>
      </c>
      <c r="Y342" s="69">
        <f t="array" ref="Y342">SUM(IF((Tabela_padrão__GM_CONTAS_PAGAR_ABERTOS[COD_CONTA]='Resumo Realizar'!$B342)*(Tabela_padrão__GM_CONTAS_PAGAR_ABERTOS[DATA_VCTO]&gt;='Resumo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2" s="69">
        <f t="array" ref="Z342">SUM(IF((Tabela_padrão__GM_CONTAS_PAGAR_ABERTOS[COD_CONTA]='Resumo Realizar'!$B342)*(Tabela_padrão__GM_CONTAS_PAGAR_ABERTOS[DATA_VCTO]&gt;='Resumo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-44.703499999999998</v>
      </c>
      <c r="AA342" s="69"/>
      <c r="AB342" s="69">
        <f t="array" ref="AB342">SUM(IF((Tabela_padrão__GM_CONTAS_PAGAR_ABERTOS[COD_CONTA]='Resumo Realizar'!$B342)*(Tabela_padrão__GM_CONTAS_PAGAR_ABERTOS[DATA_VCTO]&gt;='Resumo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2" s="69">
        <f t="array" ref="AC342">SUM(IF((Tabela_padrão__GM_CONTAS_PAGAR_ABERTOS[COD_CONTA]='Resumo Realizar'!$B342)*(Tabela_padrão__GM_CONTAS_PAGAR_ABERTOS[DATA_VCTO]&gt;='Resumo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-44.515699999999995</v>
      </c>
      <c r="AD342" s="69">
        <f t="array" ref="AD342">SUM(IF((Tabela_padrão__GM_CONTAS_PAGAR_ABERTOS[COD_CONTA]='Resumo Realizar'!$B342)*(Tabela_padrão__GM_CONTAS_PAGAR_ABERTOS[DATA_VCTO]&gt;='Resumo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2" s="69">
        <f t="array" ref="AE342">SUM(IF((Tabela_padrão__GM_CONTAS_PAGAR_ABERTOS[COD_CONTA]='Resumo Realizar'!$B342)*(Tabela_padrão__GM_CONTAS_PAGAR_ABERTOS[DATA_VCTO]&gt;='Resumo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-44.3279</v>
      </c>
      <c r="AF342" s="69">
        <f t="array" ref="AF342">SUM(IF((Tabela_padrão__GM_CONTAS_PAGAR_ABERTOS[COD_CONTA]='Resumo Realizar'!$B342)*(Tabela_padrão__GM_CONTAS_PAGAR_ABERTOS[DATA_VCTO]&gt;='Resumo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2" s="69">
        <f t="array" ref="AG342">SUM(IF((Tabela_padrão__GM_CONTAS_PAGAR_ABERTOS[COD_CONTA]='Resumo Realizar'!$B342)*(Tabela_padrão__GM_CONTAS_PAGAR_ABERTOS[DATA_VCTO]&gt;='Resumo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-44.140100000000004</v>
      </c>
    </row>
    <row r="343" spans="2:33" hidden="1" outlineLevel="2" thickBot="1">
      <c r="B343" s="70">
        <v>19105031</v>
      </c>
      <c r="C343" s="70" t="s">
        <v>1155</v>
      </c>
      <c r="D343" s="68">
        <f t="shared" si="445"/>
        <v>0</v>
      </c>
      <c r="E343" s="68">
        <f t="shared" si="446"/>
        <v>0</v>
      </c>
      <c r="F343" s="69"/>
      <c r="G343" s="69">
        <f t="array" ref="G343">SUM(IF((Tabela_padrão__GM_CONTAS_PAGAR_ABERTOS[COD_CONTA]='Resumo Realizar'!$B343)*(Tabela_padrão__GM_CONTAS_PAGAR_ABERTOS[DATA_VCTO]&gt;='Resumo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43" s="69">
        <f t="array" ref="H343">SUM(IF((Tabela_padrão__GM_CONTAS_PAGAR_ABERTOS[COD_CONTA]='Resumo Realizar'!$B343)*(Tabela_padrão__GM_CONTAS_PAGAR_ABERTOS[DATA_VCTO]&gt;='Resumo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43" s="69">
        <f t="array" ref="I343">SUM(IF((Tabela_padrão__GM_CONTAS_PAGAR_ABERTOS[COD_CONTA]='Resumo Realizar'!$B343)*(Tabela_padrão__GM_CONTAS_PAGAR_ABERTOS[DATA_VCTO]&gt;='Resumo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43" s="69">
        <f t="array" ref="J343">SUM(IF((Tabela_padrão__GM_CONTAS_PAGAR_ABERTOS[COD_CONTA]='Resumo Realizar'!$B343)*(Tabela_padrão__GM_CONTAS_PAGAR_ABERTOS[DATA_VCTO]&gt;='Resumo Realizar'!I$4)*(Tabela_padrão__GM_CONTAS_PAGAR_ABERTOS[DATA_VCTO]&lt;'Resumo Realizar'!K$4)*(Tabela_padrão__GM_CONTAS_PAGAR_ABERTOS[SIGLA_MOEDA]=$H$6),Tabela_padrão__GM_CONTAS_PAGAR_ABERTOS[SALDO]))/1000*-1</f>
        <v>0</v>
      </c>
      <c r="K343" s="69">
        <f t="array" ref="K343">SUM(IF((Tabela_padrão__GM_CONTAS_PAGAR_ABERTOS[COD_CONTA]='Resumo Realizar'!$B343)*(Tabela_padrão__GM_CONTAS_PAGAR_ABERTOS[DATA_VCTO]&gt;='Resumo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43" s="69">
        <f t="array" ref="L343">SUM(IF((Tabela_padrão__GM_CONTAS_PAGAR_ABERTOS[COD_CONTA]='Resumo Realizar'!$B343)*(Tabela_padrão__GM_CONTAS_PAGAR_ABERTOS[DATA_VCTO]&gt;='Resumo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43" s="69"/>
      <c r="N343" s="69">
        <f t="array" ref="N343">SUM(IF((Tabela_padrão__GM_CONTAS_PAGAR_ABERTOS[COD_CONTA]='Resumo Realizar'!$B343)*(Tabela_padrão__GM_CONTAS_PAGAR_ABERTOS[DATA_VCTO]&gt;='Resumo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43" s="69">
        <f t="array" ref="O343">SUM(IF((Tabela_padrão__GM_CONTAS_PAGAR_ABERTOS[COD_CONTA]='Resumo Realizar'!$B343)*(Tabela_padrão__GM_CONTAS_PAGAR_ABERTOS[DATA_VCTO]&gt;='Resumo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43" s="69">
        <f t="array" ref="P343">SUM(IF((Tabela_padrão__GM_CONTAS_PAGAR_ABERTOS[COD_CONTA]='Resumo Realizar'!$B343)*(Tabela_padrão__GM_CONTAS_PAGAR_ABERTOS[DATA_VCTO]&gt;='Resumo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43" s="69">
        <f t="array" ref="Q343">SUM(IF((Tabela_padrão__GM_CONTAS_PAGAR_ABERTOS[COD_CONTA]='Resumo Realizar'!$B343)*(Tabela_padrão__GM_CONTAS_PAGAR_ABERTOS[DATA_VCTO]&gt;='Resumo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43" s="69">
        <f t="array" ref="R343">SUM(IF((Tabela_padrão__GM_CONTAS_PAGAR_ABERTOS[COD_CONTA]='Resumo Realizar'!$B343)*(Tabela_padrão__GM_CONTAS_PAGAR_ABERTOS[DATA_VCTO]&gt;='Resumo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43" s="69">
        <f t="array" ref="S343">SUM(IF((Tabela_padrão__GM_CONTAS_PAGAR_ABERTOS[COD_CONTA]='Resumo Realizar'!$B343)*(Tabela_padrão__GM_CONTAS_PAGAR_ABERTOS[DATA_VCTO]&gt;='Resumo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43" s="69"/>
      <c r="U343" s="69">
        <f t="array" ref="U343">SUM(IF((Tabela_padrão__GM_CONTAS_PAGAR_ABERTOS[COD_CONTA]='Resumo Realizar'!$B343)*(Tabela_padrão__GM_CONTAS_PAGAR_ABERTOS[DATA_VCTO]&gt;='Resumo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43" s="69">
        <f t="array" ref="V343">SUM(IF((Tabela_padrão__GM_CONTAS_PAGAR_ABERTOS[COD_CONTA]='Resumo Realizar'!$B343)*(Tabela_padrão__GM_CONTAS_PAGAR_ABERTOS[DATA_VCTO]&gt;='Resumo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43" s="69">
        <f t="array" ref="W343">SUM(IF((Tabela_padrão__GM_CONTAS_PAGAR_ABERTOS[COD_CONTA]='Resumo Realizar'!$B343)*(Tabela_padrão__GM_CONTAS_PAGAR_ABERTOS[DATA_VCTO]&gt;='Resumo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43" s="69">
        <f t="array" ref="X343">SUM(IF((Tabela_padrão__GM_CONTAS_PAGAR_ABERTOS[COD_CONTA]='Resumo Realizar'!$B343)*(Tabela_padrão__GM_CONTAS_PAGAR_ABERTOS[DATA_VCTO]&gt;='Resumo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43" s="69">
        <f t="array" ref="Y343">SUM(IF((Tabela_padrão__GM_CONTAS_PAGAR_ABERTOS[COD_CONTA]='Resumo Realizar'!$B343)*(Tabela_padrão__GM_CONTAS_PAGAR_ABERTOS[DATA_VCTO]&gt;='Resumo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43" s="69">
        <f t="array" ref="Z343">SUM(IF((Tabela_padrão__GM_CONTAS_PAGAR_ABERTOS[COD_CONTA]='Resumo Realizar'!$B343)*(Tabela_padrão__GM_CONTAS_PAGAR_ABERTOS[DATA_VCTO]&gt;='Resumo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43" s="69"/>
      <c r="AB343" s="69">
        <f t="array" ref="AB343">SUM(IF((Tabela_padrão__GM_CONTAS_PAGAR_ABERTOS[COD_CONTA]='Resumo Realizar'!$B343)*(Tabela_padrão__GM_CONTAS_PAGAR_ABERTOS[DATA_VCTO]&gt;='Resumo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43" s="69">
        <f t="array" ref="AC343">SUM(IF((Tabela_padrão__GM_CONTAS_PAGAR_ABERTOS[COD_CONTA]='Resumo Realizar'!$B343)*(Tabela_padrão__GM_CONTAS_PAGAR_ABERTOS[DATA_VCTO]&gt;='Resumo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43" s="69">
        <f t="array" ref="AD343">SUM(IF((Tabela_padrão__GM_CONTAS_PAGAR_ABERTOS[COD_CONTA]='Resumo Realizar'!$B343)*(Tabela_padrão__GM_CONTAS_PAGAR_ABERTOS[DATA_VCTO]&gt;='Resumo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43" s="69">
        <f t="array" ref="AE343">SUM(IF((Tabela_padrão__GM_CONTAS_PAGAR_ABERTOS[COD_CONTA]='Resumo Realizar'!$B343)*(Tabela_padrão__GM_CONTAS_PAGAR_ABERTOS[DATA_VCTO]&gt;='Resumo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43" s="69">
        <f t="array" ref="AF343">SUM(IF((Tabela_padrão__GM_CONTAS_PAGAR_ABERTOS[COD_CONTA]='Resumo Realizar'!$B343)*(Tabela_padrão__GM_CONTAS_PAGAR_ABERTOS[DATA_VCTO]&gt;='Resumo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43" s="69">
        <f t="array" ref="AG343">SUM(IF((Tabela_padrão__GM_CONTAS_PAGAR_ABERTOS[COD_CONTA]='Resumo Realizar'!$B343)*(Tabela_padrão__GM_CONTAS_PAGAR_ABERTOS[DATA_VCTO]&gt;='Resumo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44" spans="2:33" hidden="1" outlineLevel="1" collapsed="1" thickBot="1">
      <c r="B344" s="73"/>
      <c r="C344" s="73"/>
      <c r="D344" s="75"/>
      <c r="E344" s="75"/>
      <c r="F344" s="66"/>
      <c r="G344" s="68"/>
      <c r="H344" s="68"/>
      <c r="I344" s="68"/>
      <c r="J344" s="68"/>
      <c r="K344" s="68"/>
      <c r="L344" s="68"/>
      <c r="M344" s="69"/>
      <c r="N344" s="68"/>
      <c r="O344" s="68"/>
      <c r="P344" s="75"/>
      <c r="Q344" s="75"/>
      <c r="R344" s="75"/>
      <c r="S344" s="75"/>
      <c r="T344" s="66"/>
      <c r="U344" s="75"/>
      <c r="V344" s="75"/>
      <c r="W344" s="75"/>
      <c r="X344" s="75"/>
      <c r="Y344" s="75"/>
      <c r="Z344" s="75"/>
      <c r="AA344" s="66"/>
      <c r="AB344" s="75"/>
      <c r="AC344" s="75"/>
      <c r="AD344" s="75"/>
      <c r="AE344" s="75"/>
      <c r="AF344" s="75"/>
      <c r="AG344" s="76"/>
    </row>
    <row r="345" spans="2:33" collapsed="1" thickBot="1">
      <c r="B345" s="60" t="s">
        <v>88</v>
      </c>
      <c r="C345" s="60"/>
      <c r="D345" s="61">
        <f t="shared" ref="D345:AG345" si="447">D346+D352</f>
        <v>-33878.951089999995</v>
      </c>
      <c r="E345" s="61">
        <f t="shared" si="447"/>
        <v>-16411.231650000002</v>
      </c>
      <c r="F345" s="62"/>
      <c r="G345" s="61">
        <f t="shared" ref="G345:AE345" si="448">G346+G352</f>
        <v>-13800</v>
      </c>
      <c r="H345" s="61">
        <f t="shared" si="447"/>
        <v>-276.49351999999999</v>
      </c>
      <c r="I345" s="61">
        <f t="shared" si="447"/>
        <v>0</v>
      </c>
      <c r="J345" s="61">
        <f t="shared" si="447"/>
        <v>-3055.5572199999997</v>
      </c>
      <c r="K345" s="61">
        <f t="shared" si="448"/>
        <v>-500</v>
      </c>
      <c r="L345" s="61">
        <f t="shared" si="447"/>
        <v>-214.71852000000001</v>
      </c>
      <c r="M345" s="62"/>
      <c r="N345" s="61">
        <f t="shared" si="447"/>
        <v>-247.30394000000001</v>
      </c>
      <c r="O345" s="61">
        <f t="shared" si="448"/>
        <v>-3084.8764000000001</v>
      </c>
      <c r="P345" s="61">
        <f t="shared" si="447"/>
        <v>-1360.9825000000001</v>
      </c>
      <c r="Q345" s="61">
        <f t="shared" si="447"/>
        <v>-5074.5862500000012</v>
      </c>
      <c r="R345" s="61">
        <f t="shared" si="447"/>
        <v>-1666.6666599999999</v>
      </c>
      <c r="S345" s="61">
        <f t="shared" si="448"/>
        <v>-1287.9562099999998</v>
      </c>
      <c r="T345" s="62"/>
      <c r="U345" s="61">
        <f t="shared" si="447"/>
        <v>0</v>
      </c>
      <c r="V345" s="61">
        <f t="shared" si="447"/>
        <v>-443.99351999999999</v>
      </c>
      <c r="W345" s="61">
        <f t="shared" si="448"/>
        <v>0</v>
      </c>
      <c r="X345" s="61">
        <f t="shared" si="447"/>
        <v>-1149.2750699999999</v>
      </c>
      <c r="Y345" s="61">
        <f t="shared" si="447"/>
        <v>0</v>
      </c>
      <c r="Z345" s="61">
        <f t="shared" si="447"/>
        <v>-168.83345</v>
      </c>
      <c r="AA345" s="62"/>
      <c r="AB345" s="61">
        <f t="shared" si="447"/>
        <v>-2866.3488299999999</v>
      </c>
      <c r="AC345" s="61">
        <f t="shared" si="447"/>
        <v>-1103.19445</v>
      </c>
      <c r="AD345" s="61">
        <f t="shared" si="447"/>
        <v>-6937.6491599999999</v>
      </c>
      <c r="AE345" s="61">
        <f t="shared" si="448"/>
        <v>-317.90352000000001</v>
      </c>
      <c r="AF345" s="61">
        <f t="shared" si="447"/>
        <v>-6500</v>
      </c>
      <c r="AG345" s="61">
        <f t="shared" si="447"/>
        <v>-233.84352000000001</v>
      </c>
    </row>
    <row r="346" spans="2:33" s="63" customFormat="1" thickBot="1">
      <c r="B346" s="103" t="s">
        <v>89</v>
      </c>
      <c r="C346" s="103"/>
      <c r="D346" s="104">
        <f t="shared" ref="D346:AG346" si="449">D347+D348+D349+D350</f>
        <v>0</v>
      </c>
      <c r="E346" s="104">
        <f t="shared" si="449"/>
        <v>0</v>
      </c>
      <c r="F346" s="105"/>
      <c r="G346" s="104">
        <f t="shared" ref="G346:AE346" si="450">G347+G348+G349+G350</f>
        <v>0</v>
      </c>
      <c r="H346" s="104">
        <f t="shared" si="449"/>
        <v>0</v>
      </c>
      <c r="I346" s="104">
        <f t="shared" si="449"/>
        <v>0</v>
      </c>
      <c r="J346" s="104">
        <f t="shared" si="449"/>
        <v>0</v>
      </c>
      <c r="K346" s="104">
        <f t="shared" si="450"/>
        <v>0</v>
      </c>
      <c r="L346" s="104">
        <f t="shared" si="449"/>
        <v>0</v>
      </c>
      <c r="M346" s="105"/>
      <c r="N346" s="104">
        <f t="shared" si="449"/>
        <v>0</v>
      </c>
      <c r="O346" s="104">
        <f t="shared" si="450"/>
        <v>0</v>
      </c>
      <c r="P346" s="104">
        <f t="shared" si="449"/>
        <v>0</v>
      </c>
      <c r="Q346" s="104">
        <f t="shared" si="449"/>
        <v>0</v>
      </c>
      <c r="R346" s="104">
        <f t="shared" si="449"/>
        <v>0</v>
      </c>
      <c r="S346" s="104">
        <f t="shared" si="450"/>
        <v>0</v>
      </c>
      <c r="T346" s="105"/>
      <c r="U346" s="104">
        <f t="shared" si="449"/>
        <v>0</v>
      </c>
      <c r="V346" s="104">
        <f t="shared" si="449"/>
        <v>0</v>
      </c>
      <c r="W346" s="104">
        <f t="shared" si="450"/>
        <v>0</v>
      </c>
      <c r="X346" s="104">
        <f t="shared" si="449"/>
        <v>0</v>
      </c>
      <c r="Y346" s="104">
        <f t="shared" si="449"/>
        <v>0</v>
      </c>
      <c r="Z346" s="104">
        <f t="shared" si="449"/>
        <v>0</v>
      </c>
      <c r="AA346" s="105"/>
      <c r="AB346" s="104">
        <f t="shared" si="449"/>
        <v>0</v>
      </c>
      <c r="AC346" s="104">
        <f t="shared" si="449"/>
        <v>0</v>
      </c>
      <c r="AD346" s="104">
        <f t="shared" si="449"/>
        <v>0</v>
      </c>
      <c r="AE346" s="104">
        <f t="shared" si="450"/>
        <v>0</v>
      </c>
      <c r="AF346" s="104">
        <f t="shared" si="449"/>
        <v>0</v>
      </c>
      <c r="AG346" s="104">
        <f t="shared" si="449"/>
        <v>0</v>
      </c>
    </row>
    <row r="347" spans="2:33" s="63" customFormat="1" hidden="1" outlineLevel="1" thickBot="1">
      <c r="B347" s="114">
        <v>19105003</v>
      </c>
      <c r="C347" s="114" t="s">
        <v>90</v>
      </c>
      <c r="D347" s="107">
        <f t="shared" ref="D347:E350" si="451">G347+I347+K347+N347+P347+R347+U347+W347+Y347+AB347+AD347+AF347</f>
        <v>0</v>
      </c>
      <c r="E347" s="107">
        <f t="shared" si="451"/>
        <v>0</v>
      </c>
      <c r="F347" s="105"/>
      <c r="G347" s="107">
        <f t="array" ref="G347">SUM(IF((Tabela_padrão__GM_CONTAS_RECEBER_ABERTOS[COD_CONTA]='Resumo Realizar'!$B347)*(Tabela_padrão__GM_CONTAS_RECEBER_ABERTOS[DATA_VCTO]&gt;='Resumo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47" s="107">
        <f t="array" ref="H347">SUM(IF((Tabela_padrão__GM_CONTAS_RECEBER_ABERTOS[COD_CONTA]='Resumo Realizar'!$B347)*(Tabela_padrão__GM_CONTAS_RECEBER_ABERTOS[DATA_VCTO]&gt;='Resumo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47" s="107">
        <f t="array" ref="I347">SUM(IF((Tabela_padrão__GM_CONTAS_RECEBER_ABERTOS[COD_CONTA]='Resumo Realizar'!$B347)*(Tabela_padrão__GM_CONTAS_RECEBER_ABERTOS[DATA_VCTO]&gt;='Resumo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47" s="107">
        <f t="array" ref="J347">SUM(IF((Tabela_padrão__GM_CONTAS_RECEBER_ABERTOS[COD_CONTA]='Resumo Realizar'!$B347)*(Tabela_padrão__GM_CONTAS_RECEBER_ABERTOS[DATA_VCTO]&gt;='Resumo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47" s="107">
        <f t="array" ref="K347">SUM(IF((Tabela_padrão__GM_CONTAS_RECEBER_ABERTOS[COD_CONTA]='Resumo Realizar'!$B347)*(Tabela_padrão__GM_CONTAS_RECEBER_ABERTOS[DATA_VCTO]&gt;='Resumo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47" s="107">
        <f t="array" ref="L347">SUM(IF((Tabela_padrão__GM_CONTAS_RECEBER_ABERTOS[COD_CONTA]='Resumo Realizar'!$B347)*(Tabela_padrão__GM_CONTAS_RECEBER_ABERTOS[DATA_VCTO]&gt;='Resumo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47" s="105"/>
      <c r="N347" s="107">
        <f t="array" ref="N347">SUM(IF((Tabela_padrão__GM_CONTAS_RECEBER_ABERTOS[COD_CONTA]='Resumo Realizar'!$B347)*(Tabela_padrão__GM_CONTAS_RECEBER_ABERTOS[DATA_VCTO]&gt;='Resumo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47" s="107">
        <f t="array" ref="O347">SUM(IF((Tabela_padrão__GM_CONTAS_RECEBER_ABERTOS[COD_CONTA]='Resumo Realizar'!$B347)*(Tabela_padrão__GM_CONTAS_RECEBER_ABERTOS[DATA_VCTO]&gt;='Resumo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47" s="107">
        <f t="array" ref="P347">SUM(IF((Tabela_padrão__GM_CONTAS_RECEBER_ABERTOS[COD_CONTA]='Resumo Realizar'!$B347)*(Tabela_padrão__GM_CONTAS_RECEBER_ABERTOS[DATA_VCTO]&gt;='Resumo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47" s="107">
        <f t="array" ref="Q347">SUM(IF((Tabela_padrão__GM_CONTAS_RECEBER_ABERTOS[COD_CONTA]='Resumo Realizar'!$B347)*(Tabela_padrão__GM_CONTAS_RECEBER_ABERTOS[DATA_VCTO]&gt;='Resumo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47" s="107">
        <f t="array" ref="R347">SUM(IF((Tabela_padrão__GM_CONTAS_RECEBER_ABERTOS[COD_CONTA]='Resumo Realizar'!$B347)*(Tabela_padrão__GM_CONTAS_RECEBER_ABERTOS[DATA_VCTO]&gt;='Resumo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47" s="107">
        <f t="array" ref="S347">SUM(IF((Tabela_padrão__GM_CONTAS_RECEBER_ABERTOS[COD_CONTA]='Resumo Realizar'!$B347)*(Tabela_padrão__GM_CONTAS_RECEBER_ABERTOS[DATA_VCTO]&gt;='Resumo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47" s="105"/>
      <c r="U347" s="107">
        <f t="array" ref="U347">SUM(IF((Tabela_padrão__GM_CONTAS_RECEBER_ABERTOS[COD_CONTA]='Resumo Realizar'!$B347)*(Tabela_padrão__GM_CONTAS_RECEBER_ABERTOS[DATA_VCTO]&gt;='Resumo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47" s="107">
        <f t="array" ref="V347">SUM(IF((Tabela_padrão__GM_CONTAS_RECEBER_ABERTOS[COD_CONTA]='Resumo Realizar'!$B347)*(Tabela_padrão__GM_CONTAS_RECEBER_ABERTOS[DATA_VCTO]&gt;='Resumo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47" s="107">
        <f t="array" ref="W347">SUM(IF((Tabela_padrão__GM_CONTAS_RECEBER_ABERTOS[COD_CONTA]='Resumo Realizar'!$B347)*(Tabela_padrão__GM_CONTAS_RECEBER_ABERTOS[DATA_VCTO]&gt;='Resumo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47" s="107">
        <f t="array" ref="X347">SUM(IF((Tabela_padrão__GM_CONTAS_RECEBER_ABERTOS[COD_CONTA]='Resumo Realizar'!$B347)*(Tabela_padrão__GM_CONTAS_RECEBER_ABERTOS[DATA_VCTO]&gt;='Resumo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47" s="107">
        <f t="array" ref="Y347">SUM(IF((Tabela_padrão__GM_CONTAS_RECEBER_ABERTOS[COD_CONTA]='Resumo Realizar'!$B347)*(Tabela_padrão__GM_CONTAS_RECEBER_ABERTOS[DATA_VCTO]&gt;='Resumo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47" s="107">
        <f t="array" ref="Z347">SUM(IF((Tabela_padrão__GM_CONTAS_RECEBER_ABERTOS[COD_CONTA]='Resumo Realizar'!$B347)*(Tabela_padrão__GM_CONTAS_RECEBER_ABERTOS[DATA_VCTO]&gt;='Resumo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47" s="105"/>
      <c r="AB347" s="107">
        <f t="array" ref="AB347">SUM(IF((Tabela_padrão__GM_CONTAS_RECEBER_ABERTOS[COD_CONTA]='Resumo Realizar'!$B347)*(Tabela_padrão__GM_CONTAS_RECEBER_ABERTOS[DATA_VCTO]&gt;='Resumo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47" s="107">
        <f t="array" ref="AC347">SUM(IF((Tabela_padrão__GM_CONTAS_RECEBER_ABERTOS[COD_CONTA]='Resumo Realizar'!$B347)*(Tabela_padrão__GM_CONTAS_RECEBER_ABERTOS[DATA_VCTO]&gt;='Resumo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47" s="107">
        <f t="array" ref="AD347">SUM(IF((Tabela_padrão__GM_CONTAS_RECEBER_ABERTOS[COD_CONTA]='Resumo Realizar'!$B347)*(Tabela_padrão__GM_CONTAS_RECEBER_ABERTOS[DATA_VCTO]&gt;='Resumo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47" s="107">
        <f t="array" ref="AE347">SUM(IF((Tabela_padrão__GM_CONTAS_RECEBER_ABERTOS[COD_CONTA]='Resumo Realizar'!$B347)*(Tabela_padrão__GM_CONTAS_RECEBER_ABERTOS[DATA_VCTO]&gt;='Resumo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47" s="107">
        <f t="array" ref="AF347">SUM(IF((Tabela_padrão__GM_CONTAS_RECEBER_ABERTOS[COD_CONTA]='Resumo Realizar'!$B347)*(Tabela_padrão__GM_CONTAS_RECEBER_ABERTOS[DATA_VCTO]&gt;='Resumo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47" s="107">
        <f t="array" ref="AG347">SUM(IF((Tabela_padrão__GM_CONTAS_RECEBER_ABERTOS[COD_CONTA]='Resumo Realizar'!$B347)*(Tabela_padrão__GM_CONTAS_RECEBER_ABERTOS[DATA_VCTO]&gt;='Resumo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48" spans="2:33" s="63" customFormat="1" hidden="1" outlineLevel="1" thickBot="1">
      <c r="B348" s="114">
        <v>19105005</v>
      </c>
      <c r="C348" s="114" t="s">
        <v>93</v>
      </c>
      <c r="D348" s="107">
        <f t="shared" si="451"/>
        <v>0</v>
      </c>
      <c r="E348" s="107">
        <f t="shared" si="451"/>
        <v>0</v>
      </c>
      <c r="F348" s="105"/>
      <c r="G348" s="107">
        <f t="array" ref="G348">SUM(IF((Tabela_padrão__GM_CONTAS_RECEBER_ABERTOS[COD_CONTA]='Resumo Realizar'!$B348)*(Tabela_padrão__GM_CONTAS_RECEBER_ABERTOS[DATA_VCTO]&gt;='Resumo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48" s="107">
        <f t="array" ref="H348">SUM(IF((Tabela_padrão__GM_CONTAS_RECEBER_ABERTOS[COD_CONTA]='Resumo Realizar'!$B348)*(Tabela_padrão__GM_CONTAS_RECEBER_ABERTOS[DATA_VCTO]&gt;='Resumo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48" s="107">
        <f t="array" ref="I348">SUM(IF((Tabela_padrão__GM_CONTAS_RECEBER_ABERTOS[COD_CONTA]='Resumo Realizar'!$B348)*(Tabela_padrão__GM_CONTAS_RECEBER_ABERTOS[DATA_VCTO]&gt;='Resumo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48" s="107">
        <f t="array" ref="J348">SUM(IF((Tabela_padrão__GM_CONTAS_RECEBER_ABERTOS[COD_CONTA]='Resumo Realizar'!$B348)*(Tabela_padrão__GM_CONTAS_RECEBER_ABERTOS[DATA_VCTO]&gt;='Resumo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48" s="107">
        <f t="array" ref="K348">SUM(IF((Tabela_padrão__GM_CONTAS_RECEBER_ABERTOS[COD_CONTA]='Resumo Realizar'!$B348)*(Tabela_padrão__GM_CONTAS_RECEBER_ABERTOS[DATA_VCTO]&gt;='Resumo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48" s="107">
        <f t="array" ref="L348">SUM(IF((Tabela_padrão__GM_CONTAS_RECEBER_ABERTOS[COD_CONTA]='Resumo Realizar'!$B348)*(Tabela_padrão__GM_CONTAS_RECEBER_ABERTOS[DATA_VCTO]&gt;='Resumo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48" s="105"/>
      <c r="N348" s="107">
        <f t="array" ref="N348">SUM(IF((Tabela_padrão__GM_CONTAS_RECEBER_ABERTOS[COD_CONTA]='Resumo Realizar'!$B348)*(Tabela_padrão__GM_CONTAS_RECEBER_ABERTOS[DATA_VCTO]&gt;='Resumo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48" s="107">
        <f t="array" ref="O348">SUM(IF((Tabela_padrão__GM_CONTAS_RECEBER_ABERTOS[COD_CONTA]='Resumo Realizar'!$B348)*(Tabela_padrão__GM_CONTAS_RECEBER_ABERTOS[DATA_VCTO]&gt;='Resumo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48" s="107">
        <f t="array" ref="P348">SUM(IF((Tabela_padrão__GM_CONTAS_RECEBER_ABERTOS[COD_CONTA]='Resumo Realizar'!$B348)*(Tabela_padrão__GM_CONTAS_RECEBER_ABERTOS[DATA_VCTO]&gt;='Resumo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48" s="107">
        <f t="array" ref="Q348">SUM(IF((Tabela_padrão__GM_CONTAS_RECEBER_ABERTOS[COD_CONTA]='Resumo Realizar'!$B348)*(Tabela_padrão__GM_CONTAS_RECEBER_ABERTOS[DATA_VCTO]&gt;='Resumo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48" s="107">
        <f t="array" ref="R348">SUM(IF((Tabela_padrão__GM_CONTAS_RECEBER_ABERTOS[COD_CONTA]='Resumo Realizar'!$B348)*(Tabela_padrão__GM_CONTAS_RECEBER_ABERTOS[DATA_VCTO]&gt;='Resumo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48" s="107">
        <f t="array" ref="S348">SUM(IF((Tabela_padrão__GM_CONTAS_RECEBER_ABERTOS[COD_CONTA]='Resumo Realizar'!$B348)*(Tabela_padrão__GM_CONTAS_RECEBER_ABERTOS[DATA_VCTO]&gt;='Resumo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48" s="105"/>
      <c r="U348" s="107">
        <f t="array" ref="U348">SUM(IF((Tabela_padrão__GM_CONTAS_RECEBER_ABERTOS[COD_CONTA]='Resumo Realizar'!$B348)*(Tabela_padrão__GM_CONTAS_RECEBER_ABERTOS[DATA_VCTO]&gt;='Resumo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48" s="107">
        <f t="array" ref="V348">SUM(IF((Tabela_padrão__GM_CONTAS_RECEBER_ABERTOS[COD_CONTA]='Resumo Realizar'!$B348)*(Tabela_padrão__GM_CONTAS_RECEBER_ABERTOS[DATA_VCTO]&gt;='Resumo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48" s="107">
        <f t="array" ref="W348">SUM(IF((Tabela_padrão__GM_CONTAS_RECEBER_ABERTOS[COD_CONTA]='Resumo Realizar'!$B348)*(Tabela_padrão__GM_CONTAS_RECEBER_ABERTOS[DATA_VCTO]&gt;='Resumo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48" s="107">
        <f t="array" ref="X348">SUM(IF((Tabela_padrão__GM_CONTAS_RECEBER_ABERTOS[COD_CONTA]='Resumo Realizar'!$B348)*(Tabela_padrão__GM_CONTAS_RECEBER_ABERTOS[DATA_VCTO]&gt;='Resumo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48" s="107">
        <f t="array" ref="Y348">SUM(IF((Tabela_padrão__GM_CONTAS_RECEBER_ABERTOS[COD_CONTA]='Resumo Realizar'!$B348)*(Tabela_padrão__GM_CONTAS_RECEBER_ABERTOS[DATA_VCTO]&gt;='Resumo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48" s="107">
        <f t="array" ref="Z348">SUM(IF((Tabela_padrão__GM_CONTAS_RECEBER_ABERTOS[COD_CONTA]='Resumo Realizar'!$B348)*(Tabela_padrão__GM_CONTAS_RECEBER_ABERTOS[DATA_VCTO]&gt;='Resumo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48" s="105"/>
      <c r="AB348" s="107">
        <f t="array" ref="AB348">SUM(IF((Tabela_padrão__GM_CONTAS_RECEBER_ABERTOS[COD_CONTA]='Resumo Realizar'!$B348)*(Tabela_padrão__GM_CONTAS_RECEBER_ABERTOS[DATA_VCTO]&gt;='Resumo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48" s="107">
        <f t="array" ref="AC348">SUM(IF((Tabela_padrão__GM_CONTAS_RECEBER_ABERTOS[COD_CONTA]='Resumo Realizar'!$B348)*(Tabela_padrão__GM_CONTAS_RECEBER_ABERTOS[DATA_VCTO]&gt;='Resumo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48" s="107">
        <f t="array" ref="AD348">SUM(IF((Tabela_padrão__GM_CONTAS_RECEBER_ABERTOS[COD_CONTA]='Resumo Realizar'!$B348)*(Tabela_padrão__GM_CONTAS_RECEBER_ABERTOS[DATA_VCTO]&gt;='Resumo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48" s="107">
        <f t="array" ref="AE348">SUM(IF((Tabela_padrão__GM_CONTAS_RECEBER_ABERTOS[COD_CONTA]='Resumo Realizar'!$B348)*(Tabela_padrão__GM_CONTAS_RECEBER_ABERTOS[DATA_VCTO]&gt;='Resumo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48" s="107">
        <f t="array" ref="AF348">SUM(IF((Tabela_padrão__GM_CONTAS_RECEBER_ABERTOS[COD_CONTA]='Resumo Realizar'!$B348)*(Tabela_padrão__GM_CONTAS_RECEBER_ABERTOS[DATA_VCTO]&gt;='Resumo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48" s="107">
        <f t="array" ref="AG348">SUM(IF((Tabela_padrão__GM_CONTAS_RECEBER_ABERTOS[COD_CONTA]='Resumo Realizar'!$B348)*(Tabela_padrão__GM_CONTAS_RECEBER_ABERTOS[DATA_VCTO]&gt;='Resumo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49" spans="2:33" s="63" customFormat="1" hidden="1" outlineLevel="1" thickBot="1">
      <c r="B349" s="114">
        <v>19105007</v>
      </c>
      <c r="C349" s="114" t="s">
        <v>94</v>
      </c>
      <c r="D349" s="107">
        <f t="shared" si="451"/>
        <v>0</v>
      </c>
      <c r="E349" s="107">
        <f t="shared" si="451"/>
        <v>0</v>
      </c>
      <c r="F349" s="105"/>
      <c r="G349" s="107">
        <f t="array" ref="G349">SUM(IF((Tabela_padrão__GM_CONTAS_RECEBER_ABERTOS[COD_CONTA]='Resumo Realizar'!$B349)*(Tabela_padrão__GM_CONTAS_RECEBER_ABERTOS[DATA_VCTO]&gt;='Resumo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49" s="107">
        <f t="array" ref="H349">SUM(IF((Tabela_padrão__GM_CONTAS_RECEBER_ABERTOS[COD_CONTA]='Resumo Realizar'!$B349)*(Tabela_padrão__GM_CONTAS_RECEBER_ABERTOS[DATA_VCTO]&gt;='Resumo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49" s="107">
        <f t="array" ref="I349">SUM(IF((Tabela_padrão__GM_CONTAS_RECEBER_ABERTOS[COD_CONTA]='Resumo Realizar'!$B349)*(Tabela_padrão__GM_CONTAS_RECEBER_ABERTOS[DATA_VCTO]&gt;='Resumo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49" s="107">
        <f t="array" ref="J349">SUM(IF((Tabela_padrão__GM_CONTAS_RECEBER_ABERTOS[COD_CONTA]='Resumo Realizar'!$B349)*(Tabela_padrão__GM_CONTAS_RECEBER_ABERTOS[DATA_VCTO]&gt;='Resumo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49" s="107">
        <f t="array" ref="K349">SUM(IF((Tabela_padrão__GM_CONTAS_RECEBER_ABERTOS[COD_CONTA]='Resumo Realizar'!$B349)*(Tabela_padrão__GM_CONTAS_RECEBER_ABERTOS[DATA_VCTO]&gt;='Resumo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49" s="107">
        <f t="array" ref="L349">SUM(IF((Tabela_padrão__GM_CONTAS_RECEBER_ABERTOS[COD_CONTA]='Resumo Realizar'!$B349)*(Tabela_padrão__GM_CONTAS_RECEBER_ABERTOS[DATA_VCTO]&gt;='Resumo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49" s="105"/>
      <c r="N349" s="107">
        <f t="array" ref="N349">SUM(IF((Tabela_padrão__GM_CONTAS_RECEBER_ABERTOS[COD_CONTA]='Resumo Realizar'!$B349)*(Tabela_padrão__GM_CONTAS_RECEBER_ABERTOS[DATA_VCTO]&gt;='Resumo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49" s="107">
        <f t="array" ref="O349">SUM(IF((Tabela_padrão__GM_CONTAS_RECEBER_ABERTOS[COD_CONTA]='Resumo Realizar'!$B349)*(Tabela_padrão__GM_CONTAS_RECEBER_ABERTOS[DATA_VCTO]&gt;='Resumo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49" s="107">
        <f t="array" ref="P349">SUM(IF((Tabela_padrão__GM_CONTAS_RECEBER_ABERTOS[COD_CONTA]='Resumo Realizar'!$B349)*(Tabela_padrão__GM_CONTAS_RECEBER_ABERTOS[DATA_VCTO]&gt;='Resumo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49" s="107">
        <f t="array" ref="Q349">SUM(IF((Tabela_padrão__GM_CONTAS_RECEBER_ABERTOS[COD_CONTA]='Resumo Realizar'!$B349)*(Tabela_padrão__GM_CONTAS_RECEBER_ABERTOS[DATA_VCTO]&gt;='Resumo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49" s="107">
        <f t="array" ref="R349">SUM(IF((Tabela_padrão__GM_CONTAS_RECEBER_ABERTOS[COD_CONTA]='Resumo Realizar'!$B349)*(Tabela_padrão__GM_CONTAS_RECEBER_ABERTOS[DATA_VCTO]&gt;='Resumo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49" s="107">
        <f t="array" ref="S349">SUM(IF((Tabela_padrão__GM_CONTAS_RECEBER_ABERTOS[COD_CONTA]='Resumo Realizar'!$B349)*(Tabela_padrão__GM_CONTAS_RECEBER_ABERTOS[DATA_VCTO]&gt;='Resumo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49" s="105"/>
      <c r="U349" s="107">
        <f t="array" ref="U349">SUM(IF((Tabela_padrão__GM_CONTAS_RECEBER_ABERTOS[COD_CONTA]='Resumo Realizar'!$B349)*(Tabela_padrão__GM_CONTAS_RECEBER_ABERTOS[DATA_VCTO]&gt;='Resumo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49" s="107">
        <f t="array" ref="V349">SUM(IF((Tabela_padrão__GM_CONTAS_RECEBER_ABERTOS[COD_CONTA]='Resumo Realizar'!$B349)*(Tabela_padrão__GM_CONTAS_RECEBER_ABERTOS[DATA_VCTO]&gt;='Resumo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49" s="107">
        <f t="array" ref="W349">SUM(IF((Tabela_padrão__GM_CONTAS_RECEBER_ABERTOS[COD_CONTA]='Resumo Realizar'!$B349)*(Tabela_padrão__GM_CONTAS_RECEBER_ABERTOS[DATA_VCTO]&gt;='Resumo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49" s="107">
        <f t="array" ref="X349">SUM(IF((Tabela_padrão__GM_CONTAS_RECEBER_ABERTOS[COD_CONTA]='Resumo Realizar'!$B349)*(Tabela_padrão__GM_CONTAS_RECEBER_ABERTOS[DATA_VCTO]&gt;='Resumo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49" s="107">
        <f t="array" ref="Y349">SUM(IF((Tabela_padrão__GM_CONTAS_RECEBER_ABERTOS[COD_CONTA]='Resumo Realizar'!$B349)*(Tabela_padrão__GM_CONTAS_RECEBER_ABERTOS[DATA_VCTO]&gt;='Resumo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49" s="107">
        <f t="array" ref="Z349">SUM(IF((Tabela_padrão__GM_CONTAS_RECEBER_ABERTOS[COD_CONTA]='Resumo Realizar'!$B349)*(Tabela_padrão__GM_CONTAS_RECEBER_ABERTOS[DATA_VCTO]&gt;='Resumo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49" s="105"/>
      <c r="AB349" s="107">
        <f t="array" ref="AB349">SUM(IF((Tabela_padrão__GM_CONTAS_RECEBER_ABERTOS[COD_CONTA]='Resumo Realizar'!$B349)*(Tabela_padrão__GM_CONTAS_RECEBER_ABERTOS[DATA_VCTO]&gt;='Resumo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49" s="107">
        <f t="array" ref="AC349">SUM(IF((Tabela_padrão__GM_CONTAS_RECEBER_ABERTOS[COD_CONTA]='Resumo Realizar'!$B349)*(Tabela_padrão__GM_CONTAS_RECEBER_ABERTOS[DATA_VCTO]&gt;='Resumo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49" s="107">
        <f t="array" ref="AD349">SUM(IF((Tabela_padrão__GM_CONTAS_RECEBER_ABERTOS[COD_CONTA]='Resumo Realizar'!$B349)*(Tabela_padrão__GM_CONTAS_RECEBER_ABERTOS[DATA_VCTO]&gt;='Resumo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49" s="107">
        <f t="array" ref="AE349">SUM(IF((Tabela_padrão__GM_CONTAS_RECEBER_ABERTOS[COD_CONTA]='Resumo Realizar'!$B349)*(Tabela_padrão__GM_CONTAS_RECEBER_ABERTOS[DATA_VCTO]&gt;='Resumo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49" s="107">
        <f t="array" ref="AF349">SUM(IF((Tabela_padrão__GM_CONTAS_RECEBER_ABERTOS[COD_CONTA]='Resumo Realizar'!$B349)*(Tabela_padrão__GM_CONTAS_RECEBER_ABERTOS[DATA_VCTO]&gt;='Resumo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49" s="107">
        <f t="array" ref="AG349">SUM(IF((Tabela_padrão__GM_CONTAS_RECEBER_ABERTOS[COD_CONTA]='Resumo Realizar'!$B349)*(Tabela_padrão__GM_CONTAS_RECEBER_ABERTOS[DATA_VCTO]&gt;='Resumo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0" spans="2:33" s="63" customFormat="1" hidden="1" outlineLevel="1" thickBot="1">
      <c r="B350" s="114">
        <v>19105001</v>
      </c>
      <c r="C350" s="114" t="s">
        <v>96</v>
      </c>
      <c r="D350" s="107">
        <f t="shared" si="451"/>
        <v>0</v>
      </c>
      <c r="E350" s="107">
        <f t="shared" si="451"/>
        <v>0</v>
      </c>
      <c r="F350" s="105"/>
      <c r="G350" s="107">
        <f t="array" ref="G350">SUM(IF((Tabela_padrão__GM_CONTAS_RECEBER_ABERTOS[COD_CONTA]='Resumo Realizar'!$B350)*(Tabela_padrão__GM_CONTAS_RECEBER_ABERTOS[DATA_VCTO]&gt;='Resumo Realizar'!G$4)*(Tabela_padrão__GM_CONTAS_RECEBER_ABERTOS[DATA_VCTO]&lt;'Resumo Realizar'!I$4)*(Tabela_padrão__GM_CONTAS_RECEBER_ABERTOS[SIGLA_MOEDA]='Resumo Realizar'!$G$6),Tabela_padrão__GM_CONTAS_RECEBER_ABERTOS[SALDO]))/1000</f>
        <v>0</v>
      </c>
      <c r="H350" s="107">
        <f t="array" ref="H350">SUM(IF((Tabela_padrão__GM_CONTAS_RECEBER_ABERTOS[COD_CONTA]='Resumo Realizar'!$B350)*(Tabela_padrão__GM_CONTAS_RECEBER_ABERTOS[DATA_VCTO]&gt;='Resumo Realizar'!G$4)*(Tabela_padrão__GM_CONTAS_RECEBER_ABERTOS[DATA_VCTO]&lt;'Resumo Realizar'!I$4)*(Tabela_padrão__GM_CONTAS_RECEBER_ABERTOS[SIGLA_MOEDA]='Resumo Realizar'!$H$6),Tabela_padrão__GM_CONTAS_RECEBER_ABERTOS[SALDO]))/1000</f>
        <v>0</v>
      </c>
      <c r="I350" s="107">
        <f t="array" ref="I350">SUM(IF((Tabela_padrão__GM_CONTAS_RECEBER_ABERTOS[COD_CONTA]='Resumo Realizar'!$B350)*(Tabela_padrão__GM_CONTAS_RECEBER_ABERTOS[DATA_VCTO]&gt;='Resumo Realizar'!I$4)*(Tabela_padrão__GM_CONTAS_RECEBER_ABERTOS[DATA_VCTO]&lt;'Resumo Realizar'!K$4)*(Tabela_padrão__GM_CONTAS_RECEBER_ABERTOS[SIGLA_MOEDA]='Resumo Realizar'!$G$6),Tabela_padrão__GM_CONTAS_RECEBER_ABERTOS[SALDO]))/1000</f>
        <v>0</v>
      </c>
      <c r="J350" s="107">
        <f t="array" ref="J350">SUM(IF((Tabela_padrão__GM_CONTAS_RECEBER_ABERTOS[COD_CONTA]='Resumo Realizar'!$B350)*(Tabela_padrão__GM_CONTAS_RECEBER_ABERTOS[DATA_VCTO]&gt;='Resumo Realizar'!I$4)*(Tabela_padrão__GM_CONTAS_RECEBER_ABERTOS[DATA_VCTO]&lt;'Resumo Realizar'!K$4)*(Tabela_padrão__GM_CONTAS_RECEBER_ABERTOS[SIGLA_MOEDA]='Resumo Realizar'!$H$6),Tabela_padrão__GM_CONTAS_RECEBER_ABERTOS[SALDO]))/1000</f>
        <v>0</v>
      </c>
      <c r="K350" s="107">
        <f t="array" ref="K350">SUM(IF((Tabela_padrão__GM_CONTAS_RECEBER_ABERTOS[COD_CONTA]='Resumo Realizar'!$B350)*(Tabela_padrão__GM_CONTAS_RECEBER_ABERTOS[DATA_VCTO]&gt;='Resumo Realizar'!K$4)*(Tabela_padrão__GM_CONTAS_RECEBER_ABERTOS[DATA_VCTO]&lt;'Resumo Realizar'!M$4)*(Tabela_padrão__GM_CONTAS_RECEBER_ABERTOS[SIGLA_MOEDA]='Resumo Realizar'!$G$6),Tabela_padrão__GM_CONTAS_RECEBER_ABERTOS[SALDO]))/1000</f>
        <v>0</v>
      </c>
      <c r="L350" s="107">
        <f t="array" ref="L350">SUM(IF((Tabela_padrão__GM_CONTAS_RECEBER_ABERTOS[COD_CONTA]='Resumo Realizar'!$B350)*(Tabela_padrão__GM_CONTAS_RECEBER_ABERTOS[DATA_VCTO]&gt;='Resumo Realizar'!K$4)*(Tabela_padrão__GM_CONTAS_RECEBER_ABERTOS[DATA_VCTO]&lt;'Resumo Realizar'!M$4)*(Tabela_padrão__GM_CONTAS_RECEBER_ABERTOS[SIGLA_MOEDA]='Resumo Realizar'!$H$6),Tabela_padrão__GM_CONTAS_RECEBER_ABERTOS[SALDO]))/1000</f>
        <v>0</v>
      </c>
      <c r="M350" s="105"/>
      <c r="N350" s="107">
        <f t="array" ref="N350">SUM(IF((Tabela_padrão__GM_CONTAS_RECEBER_ABERTOS[COD_CONTA]='Resumo Realizar'!$B350)*(Tabela_padrão__GM_CONTAS_RECEBER_ABERTOS[DATA_VCTO]&gt;='Resumo Realizar'!N$4)*(Tabela_padrão__GM_CONTAS_RECEBER_ABERTOS[DATA_VCTO]&lt;'Resumo Realizar'!P$4)*(Tabela_padrão__GM_CONTAS_RECEBER_ABERTOS[SIGLA_MOEDA]='Resumo Realizar'!$G$6),Tabela_padrão__GM_CONTAS_RECEBER_ABERTOS[SALDO]))/1000</f>
        <v>0</v>
      </c>
      <c r="O350" s="107">
        <f t="array" ref="O350">SUM(IF((Tabela_padrão__GM_CONTAS_RECEBER_ABERTOS[COD_CONTA]='Resumo Realizar'!$B350)*(Tabela_padrão__GM_CONTAS_RECEBER_ABERTOS[DATA_VCTO]&gt;='Resumo Realizar'!N$4)*(Tabela_padrão__GM_CONTAS_RECEBER_ABERTOS[DATA_VCTO]&lt;'Resumo Realizar'!P$4)*(Tabela_padrão__GM_CONTAS_RECEBER_ABERTOS[SIGLA_MOEDA]='Resumo Realizar'!$H$6),Tabela_padrão__GM_CONTAS_RECEBER_ABERTOS[SALDO]))/1000</f>
        <v>0</v>
      </c>
      <c r="P350" s="107">
        <f t="array" ref="P350">SUM(IF((Tabela_padrão__GM_CONTAS_RECEBER_ABERTOS[COD_CONTA]='Resumo Realizar'!$B350)*(Tabela_padrão__GM_CONTAS_RECEBER_ABERTOS[DATA_VCTO]&gt;='Resumo Realizar'!P$4)*(Tabela_padrão__GM_CONTAS_RECEBER_ABERTOS[DATA_VCTO]&lt;'Resumo Realizar'!R$4)*(Tabela_padrão__GM_CONTAS_RECEBER_ABERTOS[SIGLA_MOEDA]='Resumo Realizar'!$G$6),Tabela_padrão__GM_CONTAS_RECEBER_ABERTOS[SALDO]))/1000</f>
        <v>0</v>
      </c>
      <c r="Q350" s="107">
        <f t="array" ref="Q350">SUM(IF((Tabela_padrão__GM_CONTAS_RECEBER_ABERTOS[COD_CONTA]='Resumo Realizar'!$B350)*(Tabela_padrão__GM_CONTAS_RECEBER_ABERTOS[DATA_VCTO]&gt;='Resumo Realizar'!P$4)*(Tabela_padrão__GM_CONTAS_RECEBER_ABERTOS[DATA_VCTO]&lt;'Resumo Realizar'!R$4)*(Tabela_padrão__GM_CONTAS_RECEBER_ABERTOS[SIGLA_MOEDA]='Resumo Realizar'!$H$6),Tabela_padrão__GM_CONTAS_RECEBER_ABERTOS[SALDO]))/1000</f>
        <v>0</v>
      </c>
      <c r="R350" s="107">
        <f t="array" ref="R350">SUM(IF((Tabela_padrão__GM_CONTAS_RECEBER_ABERTOS[COD_CONTA]='Resumo Realizar'!$B350)*(Tabela_padrão__GM_CONTAS_RECEBER_ABERTOS[DATA_VCTO]&gt;='Resumo Realizar'!R$4)*(Tabela_padrão__GM_CONTAS_RECEBER_ABERTOS[DATA_VCTO]&lt;'Resumo Realizar'!T$4)*(Tabela_padrão__GM_CONTAS_RECEBER_ABERTOS[SIGLA_MOEDA]='Resumo Realizar'!$G$6),Tabela_padrão__GM_CONTAS_RECEBER_ABERTOS[SALDO]))/1000</f>
        <v>0</v>
      </c>
      <c r="S350" s="107">
        <f t="array" ref="S350">SUM(IF((Tabela_padrão__GM_CONTAS_RECEBER_ABERTOS[COD_CONTA]='Resumo Realizar'!$B350)*(Tabela_padrão__GM_CONTAS_RECEBER_ABERTOS[DATA_VCTO]&gt;='Resumo Realizar'!R$4)*(Tabela_padrão__GM_CONTAS_RECEBER_ABERTOS[DATA_VCTO]&lt;'Resumo Realizar'!T$4)*(Tabela_padrão__GM_CONTAS_RECEBER_ABERTOS[SIGLA_MOEDA]='Resumo Realizar'!$H$6),Tabela_padrão__GM_CONTAS_RECEBER_ABERTOS[SALDO]))/1000</f>
        <v>0</v>
      </c>
      <c r="T350" s="105"/>
      <c r="U350" s="107">
        <f t="array" ref="U350">SUM(IF((Tabela_padrão__GM_CONTAS_RECEBER_ABERTOS[COD_CONTA]='Resumo Realizar'!$B350)*(Tabela_padrão__GM_CONTAS_RECEBER_ABERTOS[DATA_VCTO]&gt;='Resumo Realizar'!U$4)*(Tabela_padrão__GM_CONTAS_RECEBER_ABERTOS[DATA_VCTO]&lt;'Resumo Realizar'!W$4)*(Tabela_padrão__GM_CONTAS_RECEBER_ABERTOS[SIGLA_MOEDA]='Resumo Realizar'!$G$6),Tabela_padrão__GM_CONTAS_RECEBER_ABERTOS[SALDO]))/1000</f>
        <v>0</v>
      </c>
      <c r="V350" s="107">
        <f t="array" ref="V350">SUM(IF((Tabela_padrão__GM_CONTAS_RECEBER_ABERTOS[COD_CONTA]='Resumo Realizar'!$B350)*(Tabela_padrão__GM_CONTAS_RECEBER_ABERTOS[DATA_VCTO]&gt;='Resumo Realizar'!U$4)*(Tabela_padrão__GM_CONTAS_RECEBER_ABERTOS[DATA_VCTO]&lt;'Resumo Realizar'!W$4)*(Tabela_padrão__GM_CONTAS_RECEBER_ABERTOS[SIGLA_MOEDA]='Resumo Realizar'!$H$6),Tabela_padrão__GM_CONTAS_RECEBER_ABERTOS[SALDO]))/1000</f>
        <v>0</v>
      </c>
      <c r="W350" s="107">
        <f t="array" ref="W350">SUM(IF((Tabela_padrão__GM_CONTAS_RECEBER_ABERTOS[COD_CONTA]='Resumo Realizar'!$B350)*(Tabela_padrão__GM_CONTAS_RECEBER_ABERTOS[DATA_VCTO]&gt;='Resumo Realizar'!W$4)*(Tabela_padrão__GM_CONTAS_RECEBER_ABERTOS[DATA_VCTO]&lt;'Resumo Realizar'!Y$4)*(Tabela_padrão__GM_CONTAS_RECEBER_ABERTOS[SIGLA_MOEDA]='Resumo Realizar'!$G$6),Tabela_padrão__GM_CONTAS_RECEBER_ABERTOS[SALDO]))/1000</f>
        <v>0</v>
      </c>
      <c r="X350" s="107">
        <f t="array" ref="X350">SUM(IF((Tabela_padrão__GM_CONTAS_RECEBER_ABERTOS[COD_CONTA]='Resumo Realizar'!$B350)*(Tabela_padrão__GM_CONTAS_RECEBER_ABERTOS[DATA_VCTO]&gt;='Resumo Realizar'!W$4)*(Tabela_padrão__GM_CONTAS_RECEBER_ABERTOS[DATA_VCTO]&lt;'Resumo Realizar'!Y$4)*(Tabela_padrão__GM_CONTAS_RECEBER_ABERTOS[SIGLA_MOEDA]='Resumo Realizar'!$H$6),Tabela_padrão__GM_CONTAS_RECEBER_ABERTOS[SALDO]))/1000</f>
        <v>0</v>
      </c>
      <c r="Y350" s="107">
        <f t="array" ref="Y350">SUM(IF((Tabela_padrão__GM_CONTAS_RECEBER_ABERTOS[COD_CONTA]='Resumo Realizar'!$B350)*(Tabela_padrão__GM_CONTAS_RECEBER_ABERTOS[DATA_VCTO]&gt;='Resumo Realizar'!Y$4)*(Tabela_padrão__GM_CONTAS_RECEBER_ABERTOS[DATA_VCTO]&lt;'Resumo Realizar'!AA$4)*(Tabela_padrão__GM_CONTAS_RECEBER_ABERTOS[SIGLA_MOEDA]='Resumo Realizar'!$G$6),Tabela_padrão__GM_CONTAS_RECEBER_ABERTOS[SALDO]))/1000</f>
        <v>0</v>
      </c>
      <c r="Z350" s="107">
        <f t="array" ref="Z350">SUM(IF((Tabela_padrão__GM_CONTAS_RECEBER_ABERTOS[COD_CONTA]='Resumo Realizar'!$B350)*(Tabela_padrão__GM_CONTAS_RECEBER_ABERTOS[DATA_VCTO]&gt;='Resumo Realizar'!Y$4)*(Tabela_padrão__GM_CONTAS_RECEBER_ABERTOS[DATA_VCTO]&lt;'Resumo Realizar'!AA$4)*(Tabela_padrão__GM_CONTAS_RECEBER_ABERTOS[SIGLA_MOEDA]='Resumo Realizar'!$H$6),Tabela_padrão__GM_CONTAS_RECEBER_ABERTOS[SALDO]))/1000</f>
        <v>0</v>
      </c>
      <c r="AA350" s="105"/>
      <c r="AB350" s="107">
        <f t="array" ref="AB350">SUM(IF((Tabela_padrão__GM_CONTAS_RECEBER_ABERTOS[COD_CONTA]='Resumo Realizar'!$B350)*(Tabela_padrão__GM_CONTAS_RECEBER_ABERTOS[DATA_VCTO]&gt;='Resumo Realizar'!AB$4)*(Tabela_padrão__GM_CONTAS_RECEBER_ABERTOS[DATA_VCTO]&lt;'Resumo Realizar'!AD$4)*(Tabela_padrão__GM_CONTAS_RECEBER_ABERTOS[SIGLA_MOEDA]='Resumo Realizar'!$G$6),Tabela_padrão__GM_CONTAS_RECEBER_ABERTOS[SALDO]))/1000</f>
        <v>0</v>
      </c>
      <c r="AC350" s="107">
        <f t="array" ref="AC350">SUM(IF((Tabela_padrão__GM_CONTAS_RECEBER_ABERTOS[COD_CONTA]='Resumo Realizar'!$B350)*(Tabela_padrão__GM_CONTAS_RECEBER_ABERTOS[DATA_VCTO]&gt;='Resumo Realizar'!AB$4)*(Tabela_padrão__GM_CONTAS_RECEBER_ABERTOS[DATA_VCTO]&lt;'Resumo Realizar'!AD$4)*(Tabela_padrão__GM_CONTAS_RECEBER_ABERTOS[SIGLA_MOEDA]='Resumo Realizar'!$H$6),Tabela_padrão__GM_CONTAS_RECEBER_ABERTOS[SALDO]))/1000</f>
        <v>0</v>
      </c>
      <c r="AD350" s="107">
        <f t="array" ref="AD350">SUM(IF((Tabela_padrão__GM_CONTAS_RECEBER_ABERTOS[COD_CONTA]='Resumo Realizar'!$B350)*(Tabela_padrão__GM_CONTAS_RECEBER_ABERTOS[DATA_VCTO]&gt;='Resumo Realizar'!AD$4)*(Tabela_padrão__GM_CONTAS_RECEBER_ABERTOS[DATA_VCTO]&lt;'Resumo Realizar'!AF$4)*(Tabela_padrão__GM_CONTAS_RECEBER_ABERTOS[SIGLA_MOEDA]='Resumo Realizar'!$G$6),Tabela_padrão__GM_CONTAS_RECEBER_ABERTOS[SALDO]))/1000</f>
        <v>0</v>
      </c>
      <c r="AE350" s="107">
        <f t="array" ref="AE350">SUM(IF((Tabela_padrão__GM_CONTAS_RECEBER_ABERTOS[COD_CONTA]='Resumo Realizar'!$B350)*(Tabela_padrão__GM_CONTAS_RECEBER_ABERTOS[DATA_VCTO]&gt;='Resumo Realizar'!AD$4)*(Tabela_padrão__GM_CONTAS_RECEBER_ABERTOS[DATA_VCTO]&lt;'Resumo Realizar'!AF$4)*(Tabela_padrão__GM_CONTAS_RECEBER_ABERTOS[SIGLA_MOEDA]='Resumo Realizar'!$H$6),Tabela_padrão__GM_CONTAS_RECEBER_ABERTOS[SALDO]))/1000</f>
        <v>0</v>
      </c>
      <c r="AF350" s="107">
        <f t="array" ref="AF350">SUM(IF((Tabela_padrão__GM_CONTAS_RECEBER_ABERTOS[COD_CONTA]='Resumo Realizar'!$B350)*(Tabela_padrão__GM_CONTAS_RECEBER_ABERTOS[DATA_VCTO]&gt;='Resumo Realizar'!AF$4)*(Tabela_padrão__GM_CONTAS_RECEBER_ABERTOS[DATA_VCTO]&lt;'Resumo Realizar'!AH$4)*(Tabela_padrão__GM_CONTAS_RECEBER_ABERTOS[SIGLA_MOEDA]='Resumo Realizar'!$G$6),Tabela_padrão__GM_CONTAS_RECEBER_ABERTOS[SALDO]))/1000</f>
        <v>0</v>
      </c>
      <c r="AG350" s="107">
        <f t="array" ref="AG350">SUM(IF((Tabela_padrão__GM_CONTAS_RECEBER_ABERTOS[COD_CONTA]='Resumo Realizar'!$B350)*(Tabela_padrão__GM_CONTAS_RECEBER_ABERTOS[DATA_VCTO]&gt;='Resumo Realizar'!AF$4)*(Tabela_padrão__GM_CONTAS_RECEBER_ABERTOS[DATA_VCTO]&lt;'Resumo Realizar'!AH$4)*(Tabela_padrão__GM_CONTAS_RECEBER_ABERTOS[SIGLA_MOEDA]='Resumo Realizar'!$H$6),Tabela_padrão__GM_CONTAS_RECEBER_ABERTOS[SALDO]))/1000</f>
        <v>0</v>
      </c>
    </row>
    <row r="351" spans="2:33" collapsed="1" thickBot="1">
      <c r="B351" s="113"/>
      <c r="C351" s="113"/>
      <c r="D351" s="115"/>
      <c r="E351" s="115"/>
      <c r="F351" s="105"/>
      <c r="G351" s="107"/>
      <c r="H351" s="107"/>
      <c r="I351" s="115"/>
      <c r="J351" s="115"/>
      <c r="K351" s="115"/>
      <c r="L351" s="115"/>
      <c r="M351" s="105"/>
      <c r="N351" s="115"/>
      <c r="O351" s="115"/>
      <c r="P351" s="115"/>
      <c r="Q351" s="115"/>
      <c r="R351" s="115"/>
      <c r="S351" s="115"/>
      <c r="T351" s="105"/>
      <c r="U351" s="115"/>
      <c r="V351" s="115"/>
      <c r="W351" s="115"/>
      <c r="X351" s="115"/>
      <c r="Y351" s="115"/>
      <c r="Z351" s="115"/>
      <c r="AA351" s="105"/>
      <c r="AB351" s="115"/>
      <c r="AC351" s="115"/>
      <c r="AD351" s="115"/>
      <c r="AE351" s="115"/>
      <c r="AF351" s="115"/>
      <c r="AG351" s="116"/>
    </row>
    <row r="352" spans="2:33" s="85" customFormat="1" thickBot="1">
      <c r="B352" s="103" t="s">
        <v>99</v>
      </c>
      <c r="C352" s="117"/>
      <c r="D352" s="104">
        <f>D353+D356+D362+D363</f>
        <v>-33878.951089999995</v>
      </c>
      <c r="E352" s="104">
        <f>E353+E356+E362+E363</f>
        <v>-16411.231650000002</v>
      </c>
      <c r="F352" s="105"/>
      <c r="G352" s="104">
        <f t="shared" ref="G352:L352" si="452">G353+G356+G362+G363</f>
        <v>-13800</v>
      </c>
      <c r="H352" s="104">
        <f t="shared" si="452"/>
        <v>-276.49351999999999</v>
      </c>
      <c r="I352" s="104">
        <f t="shared" si="452"/>
        <v>0</v>
      </c>
      <c r="J352" s="104">
        <f t="shared" si="452"/>
        <v>-3055.5572199999997</v>
      </c>
      <c r="K352" s="104">
        <f t="shared" si="452"/>
        <v>-500</v>
      </c>
      <c r="L352" s="104">
        <f t="shared" si="452"/>
        <v>-214.71852000000001</v>
      </c>
      <c r="M352" s="105"/>
      <c r="N352" s="104">
        <f t="shared" ref="N352:S352" si="453">N353+N356+N362+N363</f>
        <v>-247.30394000000001</v>
      </c>
      <c r="O352" s="104">
        <f t="shared" si="453"/>
        <v>-3084.8764000000001</v>
      </c>
      <c r="P352" s="104">
        <f t="shared" si="453"/>
        <v>-1360.9825000000001</v>
      </c>
      <c r="Q352" s="104">
        <f t="shared" si="453"/>
        <v>-5074.5862500000012</v>
      </c>
      <c r="R352" s="104">
        <f t="shared" si="453"/>
        <v>-1666.6666599999999</v>
      </c>
      <c r="S352" s="104">
        <f t="shared" si="453"/>
        <v>-1287.9562099999998</v>
      </c>
      <c r="T352" s="105"/>
      <c r="U352" s="104">
        <f t="shared" ref="U352:Z352" si="454">U353+U356+U362+U363</f>
        <v>0</v>
      </c>
      <c r="V352" s="104">
        <f t="shared" si="454"/>
        <v>-443.99351999999999</v>
      </c>
      <c r="W352" s="104">
        <f t="shared" si="454"/>
        <v>0</v>
      </c>
      <c r="X352" s="104">
        <f t="shared" si="454"/>
        <v>-1149.2750699999999</v>
      </c>
      <c r="Y352" s="104">
        <f t="shared" si="454"/>
        <v>0</v>
      </c>
      <c r="Z352" s="104">
        <f t="shared" si="454"/>
        <v>-168.83345</v>
      </c>
      <c r="AA352" s="105"/>
      <c r="AB352" s="104">
        <f t="shared" ref="AB352:AG352" si="455">AB353+AB356+AB362+AB363</f>
        <v>-2866.3488299999999</v>
      </c>
      <c r="AC352" s="104">
        <f t="shared" si="455"/>
        <v>-1103.19445</v>
      </c>
      <c r="AD352" s="104">
        <f t="shared" si="455"/>
        <v>-6937.6491599999999</v>
      </c>
      <c r="AE352" s="104">
        <f t="shared" si="455"/>
        <v>-317.90352000000001</v>
      </c>
      <c r="AF352" s="104">
        <f t="shared" si="455"/>
        <v>-6500</v>
      </c>
      <c r="AG352" s="104">
        <f t="shared" si="455"/>
        <v>-233.84352000000001</v>
      </c>
    </row>
    <row r="353" spans="2:33" s="63" customFormat="1" outlineLevel="1" thickBot="1">
      <c r="B353" s="114">
        <v>19105004</v>
      </c>
      <c r="C353" s="118" t="s">
        <v>100</v>
      </c>
      <c r="D353" s="115">
        <f>SUM(D354:D355)</f>
        <v>-5500</v>
      </c>
      <c r="E353" s="115">
        <f>SUM(E354:E355)</f>
        <v>0</v>
      </c>
      <c r="F353" s="115"/>
      <c r="G353" s="115">
        <f t="shared" ref="G353:L353" si="456">SUM(G354:G355)</f>
        <v>-5000</v>
      </c>
      <c r="H353" s="115">
        <f t="shared" si="456"/>
        <v>0</v>
      </c>
      <c r="I353" s="115">
        <f t="shared" si="456"/>
        <v>0</v>
      </c>
      <c r="J353" s="115">
        <f t="shared" si="456"/>
        <v>0</v>
      </c>
      <c r="K353" s="115">
        <f t="shared" si="456"/>
        <v>-500</v>
      </c>
      <c r="L353" s="115">
        <f t="shared" si="456"/>
        <v>0</v>
      </c>
      <c r="M353" s="105"/>
      <c r="N353" s="115">
        <f t="shared" ref="N353:S353" si="457">SUM(N354:N355)</f>
        <v>0</v>
      </c>
      <c r="O353" s="115">
        <f t="shared" si="457"/>
        <v>0</v>
      </c>
      <c r="P353" s="115">
        <f t="shared" si="457"/>
        <v>0</v>
      </c>
      <c r="Q353" s="115">
        <f t="shared" si="457"/>
        <v>0</v>
      </c>
      <c r="R353" s="115">
        <f t="shared" si="457"/>
        <v>0</v>
      </c>
      <c r="S353" s="115">
        <f t="shared" si="457"/>
        <v>0</v>
      </c>
      <c r="T353" s="105"/>
      <c r="U353" s="115">
        <f t="shared" ref="U353:Z353" si="458">SUM(U354:U355)</f>
        <v>0</v>
      </c>
      <c r="V353" s="115">
        <f t="shared" si="458"/>
        <v>0</v>
      </c>
      <c r="W353" s="115">
        <f t="shared" si="458"/>
        <v>0</v>
      </c>
      <c r="X353" s="115">
        <f t="shared" si="458"/>
        <v>0</v>
      </c>
      <c r="Y353" s="115">
        <f t="shared" si="458"/>
        <v>0</v>
      </c>
      <c r="Z353" s="115">
        <f t="shared" si="458"/>
        <v>0</v>
      </c>
      <c r="AA353" s="105"/>
      <c r="AB353" s="115">
        <f t="shared" ref="AB353:AG353" si="459">SUM(AB354:AB355)</f>
        <v>0</v>
      </c>
      <c r="AC353" s="115">
        <f t="shared" si="459"/>
        <v>0</v>
      </c>
      <c r="AD353" s="115">
        <f t="shared" si="459"/>
        <v>0</v>
      </c>
      <c r="AE353" s="115">
        <f t="shared" si="459"/>
        <v>0</v>
      </c>
      <c r="AF353" s="115">
        <f t="shared" si="459"/>
        <v>0</v>
      </c>
      <c r="AG353" s="115">
        <f t="shared" si="459"/>
        <v>0</v>
      </c>
    </row>
    <row r="354" spans="2:33" s="63" customFormat="1" outlineLevel="1" thickBot="1">
      <c r="B354" s="119"/>
      <c r="C354" s="120" t="s">
        <v>770</v>
      </c>
      <c r="D354" s="121">
        <f t="shared" ref="D354" si="460">G354+I354+K354+N354+P354+R354+U354+W354+Y354+AB354+AD354+AF354</f>
        <v>-5000</v>
      </c>
      <c r="E354" s="107">
        <f t="shared" ref="E354" si="461">H354+J354+L354+O354+Q354+S354+V354+X354+Z354+AC354+AE354+AG354</f>
        <v>0</v>
      </c>
      <c r="F354" s="108"/>
      <c r="G354" s="107">
        <f t="array" ref="G354">SUM(IF((Tabela_padrão__GM_CONTAS_PAGAR_ABERTOS[COD_CONTA]='Resumo Realizar'!$B$353)*(Tabela_padrão__GM_CONTAS_PAGAR_ABERTOS[DATA_VCTO]&gt;='Resumo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Realizar'!$C354),Tabela_padrão__GM_CONTAS_PAGAR_ABERTOS[SALDO]))/1000*-1</f>
        <v>-5000</v>
      </c>
      <c r="H354" s="107">
        <f t="array" ref="H354">SUM(IF((Tabela_padrão__GM_CONTAS_PAGAR_ABERTOS[COD_CONTA]='Resumo Realizar'!$B$353)*(Tabela_padrão__GM_CONTAS_PAGAR_ABERTOS[DATA_VCTO]&gt;='Resumo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Realizar'!$C354),Tabela_padrão__GM_CONTAS_PAGAR_ABERTOS[SALDO_CONVERTIDO]))/1000*-1</f>
        <v>0</v>
      </c>
      <c r="I354" s="107">
        <f t="array" ref="I354">SUM(IF((Tabela_padrão__GM_CONTAS_PAGAR_ABERTOS[COD_CONTA]='Resumo Realizar'!$B$353)*(Tabela_padrão__GM_CONTAS_PAGAR_ABERTOS[DATA_VCTO]&gt;='Resumo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Realizar'!$C354),Tabela_padrão__GM_CONTAS_PAGAR_ABERTOS[SALDO]))/1000*-1</f>
        <v>0</v>
      </c>
      <c r="J354" s="107">
        <f t="array" ref="J354">SUM(IF((Tabela_padrão__GM_CONTAS_PAGAR_ABERTOS[COD_CONTA]='Resumo Realizar'!$B$353)*(Tabela_padrão__GM_CONTAS_PAGAR_ABERTOS[DATA_VCTO]&gt;='Resumo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Realizar'!$C354),Tabela_padrão__GM_CONTAS_PAGAR_ABERTOS[SALDO_CONVERTIDO]))/1000*-1</f>
        <v>0</v>
      </c>
      <c r="K354" s="107">
        <f t="array" ref="K354">SUM(IF((Tabela_padrão__GM_CONTAS_PAGAR_ABERTOS[COD_CONTA]='Resumo Realizar'!$B$353)*(Tabela_padrão__GM_CONTAS_PAGAR_ABERTOS[DATA_VCTO]&gt;='Resumo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Realizar'!$C354),Tabela_padrão__GM_CONTAS_PAGAR_ABERTOS[SALDO]))/1000*-1</f>
        <v>0</v>
      </c>
      <c r="L354" s="107">
        <f t="array" ref="L354">SUM(IF((Tabela_padrão__GM_CONTAS_PAGAR_ABERTOS[COD_CONTA]='Resumo Realizar'!$B$353)*(Tabela_padrão__GM_CONTAS_PAGAR_ABERTOS[DATA_VCTO]&gt;='Resumo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Realizar'!$C354),Tabela_padrão__GM_CONTAS_PAGAR_ABERTOS[SALDO_CONVERTIDO]))/1000*-1</f>
        <v>0</v>
      </c>
      <c r="M354" s="108"/>
      <c r="N354" s="107">
        <f t="array" ref="N354">SUM(IF((Tabela_padrão__GM_CONTAS_PAGAR_ABERTOS[COD_CONTA]='Resumo Realizar'!$B$353)*(Tabela_padrão__GM_CONTAS_PAGAR_ABERTOS[DATA_VCTO]&gt;='Resumo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Realizar'!$C354),Tabela_padrão__GM_CONTAS_PAGAR_ABERTOS[SALDO]))/1000*-1</f>
        <v>0</v>
      </c>
      <c r="O354" s="107">
        <f t="array" ref="O354">SUM(IF((Tabela_padrão__GM_CONTAS_PAGAR_ABERTOS[COD_CONTA]='Resumo Realizar'!$B$353)*(Tabela_padrão__GM_CONTAS_PAGAR_ABERTOS[DATA_VCTO]&gt;='Resumo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Realizar'!$C354),Tabela_padrão__GM_CONTAS_PAGAR_ABERTOS[SALDO_CONVERTIDO]))/1000*-1</f>
        <v>0</v>
      </c>
      <c r="P354" s="107">
        <f t="array" ref="P354">SUM(IF((Tabela_padrão__GM_CONTAS_PAGAR_ABERTOS[COD_CONTA]='Resumo Realizar'!$B$353)*(Tabela_padrão__GM_CONTAS_PAGAR_ABERTOS[DATA_VCTO]&gt;='Resumo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Realizar'!$C354),Tabela_padrão__GM_CONTAS_PAGAR_ABERTOS[SALDO]))/1000*-1</f>
        <v>0</v>
      </c>
      <c r="Q354" s="107">
        <f t="array" ref="Q354">SUM(IF((Tabela_padrão__GM_CONTAS_PAGAR_ABERTOS[COD_CONTA]='Resumo Realizar'!$B$353)*(Tabela_padrão__GM_CONTAS_PAGAR_ABERTOS[DATA_VCTO]&gt;='Resumo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Realizar'!$C354),Tabela_padrão__GM_CONTAS_PAGAR_ABERTOS[SALDO_CONVERTIDO]))/1000*-1</f>
        <v>0</v>
      </c>
      <c r="R354" s="107">
        <f t="array" ref="R354">SUM(IF((Tabela_padrão__GM_CONTAS_PAGAR_ABERTOS[COD_CONTA]='Resumo Realizar'!$B$353)*(Tabela_padrão__GM_CONTAS_PAGAR_ABERTOS[DATA_VCTO]&gt;='Resumo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Realizar'!$C354),Tabela_padrão__GM_CONTAS_PAGAR_ABERTOS[SALDO]))/1000*-1</f>
        <v>0</v>
      </c>
      <c r="S354" s="107">
        <f t="array" ref="S354">SUM(IF((Tabela_padrão__GM_CONTAS_PAGAR_ABERTOS[COD_CONTA]='Resumo Realizar'!$B$353)*(Tabela_padrão__GM_CONTAS_PAGAR_ABERTOS[DATA_VCTO]&gt;='Resumo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Realizar'!$C354),Tabela_padrão__GM_CONTAS_PAGAR_ABERTOS[SALDO_CONVERTIDO]))/1000*-1</f>
        <v>0</v>
      </c>
      <c r="T354" s="108"/>
      <c r="U354" s="107">
        <f t="array" ref="U354">SUM(IF((Tabela_padrão__GM_CONTAS_PAGAR_ABERTOS[COD_CONTA]='Resumo Realizar'!$B$353)*(Tabela_padrão__GM_CONTAS_PAGAR_ABERTOS[DATA_VCTO]&gt;='Resumo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Realizar'!$C354),Tabela_padrão__GM_CONTAS_PAGAR_ABERTOS[SALDO]))/1000*-1</f>
        <v>0</v>
      </c>
      <c r="V354" s="107">
        <f t="array" ref="V354">SUM(IF((Tabela_padrão__GM_CONTAS_PAGAR_ABERTOS[COD_CONTA]='Resumo Realizar'!$B$353)*(Tabela_padrão__GM_CONTAS_PAGAR_ABERTOS[DATA_VCTO]&gt;='Resumo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Realizar'!$C354),Tabela_padrão__GM_CONTAS_PAGAR_ABERTOS[SALDO_CONVERTIDO]))/1000*-1</f>
        <v>0</v>
      </c>
      <c r="W354" s="107">
        <f t="array" ref="W354">SUM(IF((Tabela_padrão__GM_CONTAS_PAGAR_ABERTOS[COD_CONTA]='Resumo Realizar'!$B$353)*(Tabela_padrão__GM_CONTAS_PAGAR_ABERTOS[DATA_VCTO]&gt;='Resumo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Realizar'!$C354),Tabela_padrão__GM_CONTAS_PAGAR_ABERTOS[SALDO]))/1000*-1</f>
        <v>0</v>
      </c>
      <c r="X354" s="107">
        <f t="array" ref="X354">SUM(IF((Tabela_padrão__GM_CONTAS_PAGAR_ABERTOS[COD_CONTA]='Resumo Realizar'!$B$353)*(Tabela_padrão__GM_CONTAS_PAGAR_ABERTOS[DATA_VCTO]&gt;='Resumo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Realizar'!$C354),Tabela_padrão__GM_CONTAS_PAGAR_ABERTOS[SALDO_CONVERTIDO]))/1000*-1</f>
        <v>0</v>
      </c>
      <c r="Y354" s="107">
        <f t="array" ref="Y354">SUM(IF((Tabela_padrão__GM_CONTAS_PAGAR_ABERTOS[COD_CONTA]='Resumo Realizar'!$B$353)*(Tabela_padrão__GM_CONTAS_PAGAR_ABERTOS[DATA_VCTO]&gt;='Resumo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Realizar'!$C354),Tabela_padrão__GM_CONTAS_PAGAR_ABERTOS[SALDO]))/1000*-1</f>
        <v>0</v>
      </c>
      <c r="Z354" s="107">
        <f t="array" ref="Z354">SUM(IF((Tabela_padrão__GM_CONTAS_PAGAR_ABERTOS[COD_CONTA]='Resumo Realizar'!$B$353)*(Tabela_padrão__GM_CONTAS_PAGAR_ABERTOS[DATA_VCTO]&gt;='Resumo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Realizar'!$C354),Tabela_padrão__GM_CONTAS_PAGAR_ABERTOS[SALDO_CONVERTIDO]))/1000*-1</f>
        <v>0</v>
      </c>
      <c r="AA354" s="108"/>
      <c r="AB354" s="107">
        <f t="array" ref="AB354">SUM(IF((Tabela_padrão__GM_CONTAS_PAGAR_ABERTOS[COD_CONTA]='Resumo Realizar'!$B$353)*(Tabela_padrão__GM_CONTAS_PAGAR_ABERTOS[DATA_VCTO]&gt;='Resumo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Realizar'!$C354),Tabela_padrão__GM_CONTAS_PAGAR_ABERTOS[SALDO]))/1000*-1</f>
        <v>0</v>
      </c>
      <c r="AC354" s="107">
        <f t="array" ref="AC354">SUM(IF((Tabela_padrão__GM_CONTAS_PAGAR_ABERTOS[COD_CONTA]='Resumo Realizar'!$B$353)*(Tabela_padrão__GM_CONTAS_PAGAR_ABERTOS[DATA_VCTO]&gt;='Resumo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Realizar'!$C354),Tabela_padrão__GM_CONTAS_PAGAR_ABERTOS[SALDO_CONVERTIDO]))/1000*-1</f>
        <v>0</v>
      </c>
      <c r="AD354" s="107">
        <f t="array" ref="AD354">SUM(IF((Tabela_padrão__GM_CONTAS_PAGAR_ABERTOS[COD_CONTA]='Resumo Realizar'!$B$353)*(Tabela_padrão__GM_CONTAS_PAGAR_ABERTOS[DATA_VCTO]&gt;='Resumo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Realizar'!$C354),Tabela_padrão__GM_CONTAS_PAGAR_ABERTOS[SALDO]))/1000*-1</f>
        <v>0</v>
      </c>
      <c r="AE354" s="107">
        <f t="array" ref="AE354">SUM(IF((Tabela_padrão__GM_CONTAS_PAGAR_ABERTOS[COD_CONTA]='Resumo Realizar'!$B$353)*(Tabela_padrão__GM_CONTAS_PAGAR_ABERTOS[DATA_VCTO]&gt;='Resumo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Realizar'!$C354),Tabela_padrão__GM_CONTAS_PAGAR_ABERTOS[SALDO_CONVERTIDO]))/1000*-1</f>
        <v>0</v>
      </c>
      <c r="AF354" s="107">
        <f t="array" ref="AF354">SUM(IF((Tabela_padrão__GM_CONTAS_PAGAR_ABERTOS[COD_CONTA]='Resumo Realizar'!$B$353)*(Tabela_padrão__GM_CONTAS_PAGAR_ABERTOS[DATA_VCTO]&gt;='Resumo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Realizar'!$C354),Tabela_padrão__GM_CONTAS_PAGAR_ABERTOS[SALDO]))/1000*-1</f>
        <v>0</v>
      </c>
      <c r="AG354" s="107">
        <f t="array" ref="AG354">SUM(IF((Tabela_padrão__GM_CONTAS_PAGAR_ABERTOS[COD_CONTA]='Resumo Realizar'!$B$353)*(Tabela_padrão__GM_CONTAS_PAGAR_ABERTOS[DATA_VCTO]&gt;='Resumo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Realizar'!$C354),Tabela_padrão__GM_CONTAS_PAGAR_ABERTOS[SALDO_CONVERTIDO]))/1000*-1</f>
        <v>0</v>
      </c>
    </row>
    <row r="355" spans="2:33" s="63" customFormat="1" outlineLevel="1" thickBot="1">
      <c r="B355" s="119"/>
      <c r="C355" s="120" t="s">
        <v>560</v>
      </c>
      <c r="D355" s="121">
        <f t="shared" ref="D355:E355" si="462">G355+I355+K355+N355+P355+R355+U355+W355+Y355+AB355+AD355+AF355</f>
        <v>-500</v>
      </c>
      <c r="E355" s="107">
        <f t="shared" si="462"/>
        <v>0</v>
      </c>
      <c r="F355" s="108"/>
      <c r="G355" s="107">
        <f t="array" ref="G355">SUM(IF((Tabela_padrão__GM_CONTAS_PAGAR_ABERTOS[COD_CONTA]='Resumo Realizar'!$B$353)*(Tabela_padrão__GM_CONTAS_PAGAR_ABERTOS[DATA_VCTO]&gt;='Resumo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Realizar'!$C355),Tabela_padrão__GM_CONTAS_PAGAR_ABERTOS[SALDO]))/1000*-1</f>
        <v>0</v>
      </c>
      <c r="H355" s="107">
        <f t="array" ref="H355">SUM(IF((Tabela_padrão__GM_CONTAS_PAGAR_ABERTOS[COD_CONTA]='Resumo Realizar'!$B$353)*(Tabela_padrão__GM_CONTAS_PAGAR_ABERTOS[DATA_VCTO]&gt;='Resumo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Realizar'!$C355),Tabela_padrão__GM_CONTAS_PAGAR_ABERTOS[SALDO_CONVERTIDO]))/1000*-1</f>
        <v>0</v>
      </c>
      <c r="I355" s="107">
        <f t="array" ref="I355">SUM(IF((Tabela_padrão__GM_CONTAS_PAGAR_ABERTOS[COD_CONTA]='Resumo Realizar'!$B$353)*(Tabela_padrão__GM_CONTAS_PAGAR_ABERTOS[DATA_VCTO]&gt;='Resumo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Realizar'!$C355),Tabela_padrão__GM_CONTAS_PAGAR_ABERTOS[SALDO]))/1000*-1</f>
        <v>0</v>
      </c>
      <c r="J355" s="107">
        <f t="array" ref="J355">SUM(IF((Tabela_padrão__GM_CONTAS_PAGAR_ABERTOS[COD_CONTA]='Resumo Realizar'!$B$353)*(Tabela_padrão__GM_CONTAS_PAGAR_ABERTOS[DATA_VCTO]&gt;='Resumo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Realizar'!$C355),Tabela_padrão__GM_CONTAS_PAGAR_ABERTOS[SALDO_CONVERTIDO]))/1000*-1</f>
        <v>0</v>
      </c>
      <c r="K355" s="107">
        <f t="array" ref="K355">SUM(IF((Tabela_padrão__GM_CONTAS_PAGAR_ABERTOS[COD_CONTA]='Resumo Realizar'!$B$353)*(Tabela_padrão__GM_CONTAS_PAGAR_ABERTOS[DATA_VCTO]&gt;='Resumo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Realizar'!$C355),Tabela_padrão__GM_CONTAS_PAGAR_ABERTOS[SALDO]))/1000*-1</f>
        <v>-500</v>
      </c>
      <c r="L355" s="107">
        <f t="array" ref="L355">SUM(IF((Tabela_padrão__GM_CONTAS_PAGAR_ABERTOS[COD_CONTA]='Resumo Realizar'!$B$353)*(Tabela_padrão__GM_CONTAS_PAGAR_ABERTOS[DATA_VCTO]&gt;='Resumo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Realizar'!$C355),Tabela_padrão__GM_CONTAS_PAGAR_ABERTOS[SALDO_CONVERTIDO]))/1000*-1</f>
        <v>0</v>
      </c>
      <c r="M355" s="108"/>
      <c r="N355" s="107">
        <f t="array" ref="N355">SUM(IF((Tabela_padrão__GM_CONTAS_PAGAR_ABERTOS[COD_CONTA]='Resumo Realizar'!$B$353)*(Tabela_padrão__GM_CONTAS_PAGAR_ABERTOS[DATA_VCTO]&gt;='Resumo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Realizar'!$C355),Tabela_padrão__GM_CONTAS_PAGAR_ABERTOS[SALDO]))/1000*-1</f>
        <v>0</v>
      </c>
      <c r="O355" s="107">
        <f t="array" ref="O355">SUM(IF((Tabela_padrão__GM_CONTAS_PAGAR_ABERTOS[COD_CONTA]='Resumo Realizar'!$B$353)*(Tabela_padrão__GM_CONTAS_PAGAR_ABERTOS[DATA_VCTO]&gt;='Resumo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Realizar'!$C355),Tabela_padrão__GM_CONTAS_PAGAR_ABERTOS[SALDO_CONVERTIDO]))/1000*-1</f>
        <v>0</v>
      </c>
      <c r="P355" s="107">
        <f t="array" ref="P355">SUM(IF((Tabela_padrão__GM_CONTAS_PAGAR_ABERTOS[COD_CONTA]='Resumo Realizar'!$B$353)*(Tabela_padrão__GM_CONTAS_PAGAR_ABERTOS[DATA_VCTO]&gt;='Resumo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Realizar'!$C355),Tabela_padrão__GM_CONTAS_PAGAR_ABERTOS[SALDO]))/1000*-1</f>
        <v>0</v>
      </c>
      <c r="Q355" s="107">
        <f t="array" ref="Q355">SUM(IF((Tabela_padrão__GM_CONTAS_PAGAR_ABERTOS[COD_CONTA]='Resumo Realizar'!$B$353)*(Tabela_padrão__GM_CONTAS_PAGAR_ABERTOS[DATA_VCTO]&gt;='Resumo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Realizar'!$C355),Tabela_padrão__GM_CONTAS_PAGAR_ABERTOS[SALDO_CONVERTIDO]))/1000*-1</f>
        <v>0</v>
      </c>
      <c r="R355" s="107">
        <f t="array" ref="R355">SUM(IF((Tabela_padrão__GM_CONTAS_PAGAR_ABERTOS[COD_CONTA]='Resumo Realizar'!$B$353)*(Tabela_padrão__GM_CONTAS_PAGAR_ABERTOS[DATA_VCTO]&gt;='Resumo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Realizar'!$C355),Tabela_padrão__GM_CONTAS_PAGAR_ABERTOS[SALDO]))/1000*-1</f>
        <v>0</v>
      </c>
      <c r="S355" s="107">
        <f t="array" ref="S355">SUM(IF((Tabela_padrão__GM_CONTAS_PAGAR_ABERTOS[COD_CONTA]='Resumo Realizar'!$B$353)*(Tabela_padrão__GM_CONTAS_PAGAR_ABERTOS[DATA_VCTO]&gt;='Resumo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Realizar'!$C355),Tabela_padrão__GM_CONTAS_PAGAR_ABERTOS[SALDO_CONVERTIDO]))/1000*-1</f>
        <v>0</v>
      </c>
      <c r="T355" s="108"/>
      <c r="U355" s="107">
        <f t="array" ref="U355">SUM(IF((Tabela_padrão__GM_CONTAS_PAGAR_ABERTOS[COD_CONTA]='Resumo Realizar'!$B$353)*(Tabela_padrão__GM_CONTAS_PAGAR_ABERTOS[DATA_VCTO]&gt;='Resumo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Realizar'!$C355),Tabela_padrão__GM_CONTAS_PAGAR_ABERTOS[SALDO]))/1000*-1</f>
        <v>0</v>
      </c>
      <c r="V355" s="107">
        <f t="array" ref="V355">SUM(IF((Tabela_padrão__GM_CONTAS_PAGAR_ABERTOS[COD_CONTA]='Resumo Realizar'!$B$353)*(Tabela_padrão__GM_CONTAS_PAGAR_ABERTOS[DATA_VCTO]&gt;='Resumo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Realizar'!$C355),Tabela_padrão__GM_CONTAS_PAGAR_ABERTOS[SALDO_CONVERTIDO]))/1000*-1</f>
        <v>0</v>
      </c>
      <c r="W355" s="107">
        <f t="array" ref="W355">SUM(IF((Tabela_padrão__GM_CONTAS_PAGAR_ABERTOS[COD_CONTA]='Resumo Realizar'!$B$353)*(Tabela_padrão__GM_CONTAS_PAGAR_ABERTOS[DATA_VCTO]&gt;='Resumo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Realizar'!$C355),Tabela_padrão__GM_CONTAS_PAGAR_ABERTOS[SALDO]))/1000*-1</f>
        <v>0</v>
      </c>
      <c r="X355" s="107">
        <f t="array" ref="X355">SUM(IF((Tabela_padrão__GM_CONTAS_PAGAR_ABERTOS[COD_CONTA]='Resumo Realizar'!$B$353)*(Tabela_padrão__GM_CONTAS_PAGAR_ABERTOS[DATA_VCTO]&gt;='Resumo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Realizar'!$C355),Tabela_padrão__GM_CONTAS_PAGAR_ABERTOS[SALDO_CONVERTIDO]))/1000*-1</f>
        <v>0</v>
      </c>
      <c r="Y355" s="107">
        <f t="array" ref="Y355">SUM(IF((Tabela_padrão__GM_CONTAS_PAGAR_ABERTOS[COD_CONTA]='Resumo Realizar'!$B$353)*(Tabela_padrão__GM_CONTAS_PAGAR_ABERTOS[DATA_VCTO]&gt;='Resumo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Realizar'!$C355),Tabela_padrão__GM_CONTAS_PAGAR_ABERTOS[SALDO]))/1000*-1</f>
        <v>0</v>
      </c>
      <c r="Z355" s="107">
        <f t="array" ref="Z355">SUM(IF((Tabela_padrão__GM_CONTAS_PAGAR_ABERTOS[COD_CONTA]='Resumo Realizar'!$B$353)*(Tabela_padrão__GM_CONTAS_PAGAR_ABERTOS[DATA_VCTO]&gt;='Resumo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Realizar'!$C355),Tabela_padrão__GM_CONTAS_PAGAR_ABERTOS[SALDO_CONVERTIDO]))/1000*-1</f>
        <v>0</v>
      </c>
      <c r="AA355" s="108"/>
      <c r="AB355" s="107">
        <f t="array" ref="AB355">SUM(IF((Tabela_padrão__GM_CONTAS_PAGAR_ABERTOS[COD_CONTA]='Resumo Realizar'!$B$353)*(Tabela_padrão__GM_CONTAS_PAGAR_ABERTOS[DATA_VCTO]&gt;='Resumo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Realizar'!$C355),Tabela_padrão__GM_CONTAS_PAGAR_ABERTOS[SALDO]))/1000*-1</f>
        <v>0</v>
      </c>
      <c r="AC355" s="107">
        <f t="array" ref="AC355">SUM(IF((Tabela_padrão__GM_CONTAS_PAGAR_ABERTOS[COD_CONTA]='Resumo Realizar'!$B$353)*(Tabela_padrão__GM_CONTAS_PAGAR_ABERTOS[DATA_VCTO]&gt;='Resumo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Realizar'!$C355),Tabela_padrão__GM_CONTAS_PAGAR_ABERTOS[SALDO_CONVERTIDO]))/1000*-1</f>
        <v>0</v>
      </c>
      <c r="AD355" s="107">
        <f t="array" ref="AD355">SUM(IF((Tabela_padrão__GM_CONTAS_PAGAR_ABERTOS[COD_CONTA]='Resumo Realizar'!$B$353)*(Tabela_padrão__GM_CONTAS_PAGAR_ABERTOS[DATA_VCTO]&gt;='Resumo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Realizar'!$C355),Tabela_padrão__GM_CONTAS_PAGAR_ABERTOS[SALDO]))/1000*-1</f>
        <v>0</v>
      </c>
      <c r="AE355" s="107">
        <f t="array" ref="AE355">SUM(IF((Tabela_padrão__GM_CONTAS_PAGAR_ABERTOS[COD_CONTA]='Resumo Realizar'!$B$353)*(Tabela_padrão__GM_CONTAS_PAGAR_ABERTOS[DATA_VCTO]&gt;='Resumo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Realizar'!$C355),Tabela_padrão__GM_CONTAS_PAGAR_ABERTOS[SALDO_CONVERTIDO]))/1000*-1</f>
        <v>0</v>
      </c>
      <c r="AF355" s="107">
        <f t="array" ref="AF355">SUM(IF((Tabela_padrão__GM_CONTAS_PAGAR_ABERTOS[COD_CONTA]='Resumo Realizar'!$B$353)*(Tabela_padrão__GM_CONTAS_PAGAR_ABERTOS[DATA_VCTO]&gt;='Resumo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Realizar'!$C355),Tabela_padrão__GM_CONTAS_PAGAR_ABERTOS[SALDO]))/1000*-1</f>
        <v>0</v>
      </c>
      <c r="AG355" s="107">
        <f t="array" ref="AG355">SUM(IF((Tabela_padrão__GM_CONTAS_PAGAR_ABERTOS[COD_CONTA]='Resumo Realizar'!$B$353)*(Tabela_padrão__GM_CONTAS_PAGAR_ABERTOS[DATA_VCTO]&gt;='Resumo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Realizar'!$C355),Tabela_padrão__GM_CONTAS_PAGAR_ABERTOS[SALDO_CONVERTIDO]))/1000*-1</f>
        <v>0</v>
      </c>
    </row>
    <row r="356" spans="2:33" s="63" customFormat="1" outlineLevel="1" thickBot="1">
      <c r="B356" s="114">
        <v>19105006</v>
      </c>
      <c r="C356" s="122" t="s">
        <v>102</v>
      </c>
      <c r="D356" s="115">
        <f t="array" ref="D356">SUM(D357:D361)</f>
        <v>-27623.333319999998</v>
      </c>
      <c r="E356" s="115">
        <f t="array" ref="E356">SUM(E357:E361)</f>
        <v>-3139.81952</v>
      </c>
      <c r="F356" s="105"/>
      <c r="G356" s="115">
        <f t="array" ref="G356">SUM(G357:G361)</f>
        <v>-8800</v>
      </c>
      <c r="H356" s="115">
        <f t="array" ref="H356">SUM(H357:H361)</f>
        <v>0</v>
      </c>
      <c r="I356" s="115">
        <f t="array" ref="I356">SUM(I357:I361)</f>
        <v>0</v>
      </c>
      <c r="J356" s="115">
        <f t="array" ref="J356">SUM(J357:J361)</f>
        <v>0</v>
      </c>
      <c r="K356" s="115">
        <f t="array" ref="K356">SUM(K357:K361)</f>
        <v>0</v>
      </c>
      <c r="L356" s="115">
        <f t="array" ref="L356">SUM(L357:L361)</f>
        <v>0</v>
      </c>
      <c r="M356" s="105"/>
      <c r="N356" s="115">
        <f t="array" ref="N356">SUM(N357:N361)</f>
        <v>0</v>
      </c>
      <c r="O356" s="115">
        <f t="array" ref="O356">SUM(O357:O361)</f>
        <v>-3000.8828800000001</v>
      </c>
      <c r="P356" s="115">
        <f t="array" ref="P356">SUM(P357:P361)</f>
        <v>-1290</v>
      </c>
      <c r="Q356" s="115">
        <f t="array" ref="Q356">SUM(Q357:Q361)</f>
        <v>0</v>
      </c>
      <c r="R356" s="115">
        <f t="array" ref="R356">SUM(R357:R361)</f>
        <v>-1666.6666599999999</v>
      </c>
      <c r="S356" s="115">
        <f t="array" ref="S356">SUM(S357:S361)</f>
        <v>0</v>
      </c>
      <c r="T356" s="105"/>
      <c r="U356" s="115">
        <f t="array" ref="U356">SUM(U357:U361)</f>
        <v>0</v>
      </c>
      <c r="V356" s="115">
        <f t="array" ref="V356">SUM(V357:V361)</f>
        <v>0</v>
      </c>
      <c r="W356" s="115">
        <f t="array" ref="W356">SUM(W357:W361)</f>
        <v>0</v>
      </c>
      <c r="X356" s="115">
        <f t="array" ref="X356">SUM(X357:X361)</f>
        <v>0</v>
      </c>
      <c r="Y356" s="115">
        <f t="array" ref="Y356">SUM(Y357:Y361)</f>
        <v>0</v>
      </c>
      <c r="Z356" s="115">
        <f t="array" ref="Z356">SUM(Z357:Z361)</f>
        <v>0</v>
      </c>
      <c r="AA356" s="105"/>
      <c r="AB356" s="115">
        <f t="array" ref="AB356">SUM(AB357:AB361)</f>
        <v>-2500</v>
      </c>
      <c r="AC356" s="115">
        <f t="array" ref="AC356">SUM(AC357:AC361)</f>
        <v>-138.93664000000001</v>
      </c>
      <c r="AD356" s="115">
        <f t="array" ref="AD356">SUM(AD357:AD361)</f>
        <v>-6866.6666599999999</v>
      </c>
      <c r="AE356" s="115">
        <f t="array" ref="AE356">SUM(AE357:AE361)</f>
        <v>0</v>
      </c>
      <c r="AF356" s="115">
        <f t="array" ref="AF356">SUM(AF357:AF361)</f>
        <v>-6500</v>
      </c>
      <c r="AG356" s="115">
        <f t="array" ref="AG356">SUM(AG357:AG361)</f>
        <v>0</v>
      </c>
    </row>
    <row r="357" spans="2:33" outlineLevel="1" thickBot="1">
      <c r="B357" s="110"/>
      <c r="C357" s="123" t="s">
        <v>92</v>
      </c>
      <c r="D357" s="107">
        <f t="shared" ref="D357:E362" si="463">G357+I357+K357+N357+P357+R357+U357+W357+Y357+AB357+AD357+AF357</f>
        <v>-4823.3333199999997</v>
      </c>
      <c r="E357" s="107">
        <f t="shared" si="463"/>
        <v>0</v>
      </c>
      <c r="F357" s="108"/>
      <c r="G357" s="107">
        <f t="array" ref="G357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Realizar'!$C357),Tabela_padrão__GM_CONTAS_PAGAR_ABERTOS[SALDO]))/1000*-1</f>
        <v>0</v>
      </c>
      <c r="H357" s="107">
        <f t="array" ref="H357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Realizar'!$C357),Tabela_padrão__GM_CONTAS_PAGAR_ABERTOS[SALDO_CONVERTIDO]))/1000*-1</f>
        <v>0</v>
      </c>
      <c r="I357" s="107">
        <f t="array" ref="I357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Realizar'!$C357),Tabela_padrão__GM_CONTAS_PAGAR_ABERTOS[SALDO]))/1000*-1</f>
        <v>0</v>
      </c>
      <c r="J357" s="107">
        <f t="array" ref="J357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Realizar'!$C357),Tabela_padrão__GM_CONTAS_PAGAR_ABERTOS[SALDO_CONVERTIDO]))/1000*-1</f>
        <v>0</v>
      </c>
      <c r="K357" s="107">
        <f t="array" ref="K357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Realizar'!$C357),Tabela_padrão__GM_CONTAS_PAGAR_ABERTOS[SALDO]))/1000*-1</f>
        <v>0</v>
      </c>
      <c r="L357" s="107">
        <f t="array" ref="L357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Realizar'!$C357),Tabela_padrão__GM_CONTAS_PAGAR_ABERTOS[SALDO_CONVERTIDO]))/1000*-1</f>
        <v>0</v>
      </c>
      <c r="M357" s="108"/>
      <c r="N357" s="107">
        <f t="array" ref="N357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Realizar'!$C357),Tabela_padrão__GM_CONTAS_PAGAR_ABERTOS[SALDO]))/1000*-1</f>
        <v>0</v>
      </c>
      <c r="O357" s="107">
        <f t="array" ref="O357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Realizar'!$C357),Tabela_padrão__GM_CONTAS_PAGAR_ABERTOS[SALDO_CONVERTIDO]))/1000*-1</f>
        <v>0</v>
      </c>
      <c r="P357" s="107">
        <f t="array" ref="P357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Realizar'!$C357),Tabela_padrão__GM_CONTAS_PAGAR_ABERTOS[SALDO]))/1000*-1</f>
        <v>-1290</v>
      </c>
      <c r="Q357" s="107">
        <f t="array" ref="Q357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Realizar'!$C357),Tabela_padrão__GM_CONTAS_PAGAR_ABERTOS[SALDO_CONVERTIDO]))/1000*-1</f>
        <v>0</v>
      </c>
      <c r="R357" s="107">
        <f t="array" ref="R357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Realizar'!$C357),Tabela_padrão__GM_CONTAS_PAGAR_ABERTOS[SALDO]))/1000*-1</f>
        <v>-1666.6666599999999</v>
      </c>
      <c r="S357" s="107">
        <f t="array" ref="S357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Realizar'!$C357),Tabela_padrão__GM_CONTAS_PAGAR_ABERTOS[SALDO_CONVERTIDO]))/1000*-1</f>
        <v>0</v>
      </c>
      <c r="T357" s="108"/>
      <c r="U357" s="107">
        <f t="array" ref="U357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Realizar'!$C357),Tabela_padrão__GM_CONTAS_PAGAR_ABERTOS[SALDO]))/1000*-1</f>
        <v>0</v>
      </c>
      <c r="V357" s="107">
        <f t="array" ref="V357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Realizar'!$C357),Tabela_padrão__GM_CONTAS_PAGAR_ABERTOS[SALDO_CONVERTIDO]))/1000*-1</f>
        <v>0</v>
      </c>
      <c r="W357" s="107">
        <f t="array" ref="W357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Realizar'!$C357),Tabela_padrão__GM_CONTAS_PAGAR_ABERTOS[SALDO]))/1000*-1</f>
        <v>0</v>
      </c>
      <c r="X357" s="107">
        <f t="array" ref="X357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Realizar'!$C357),Tabela_padrão__GM_CONTAS_PAGAR_ABERTOS[SALDO_CONVERTIDO]))/1000*-1</f>
        <v>0</v>
      </c>
      <c r="Y357" s="107">
        <f t="array" ref="Y357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Realizar'!$C357),Tabela_padrão__GM_CONTAS_PAGAR_ABERTOS[SALDO]))/1000*-1</f>
        <v>0</v>
      </c>
      <c r="Z357" s="107">
        <f t="array" ref="Z357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Realizar'!$C357),Tabela_padrão__GM_CONTAS_PAGAR_ABERTOS[SALDO_CONVERTIDO]))/1000*-1</f>
        <v>0</v>
      </c>
      <c r="AA357" s="108"/>
      <c r="AB357" s="107">
        <f t="array" ref="AB357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Realizar'!$C357),Tabela_padrão__GM_CONTAS_PAGAR_ABERTOS[SALDO]))/1000*-1</f>
        <v>0</v>
      </c>
      <c r="AC357" s="107">
        <f t="array" ref="AC357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Realizar'!$C357),Tabela_padrão__GM_CONTAS_PAGAR_ABERTOS[SALDO_CONVERTIDO]))/1000*-1</f>
        <v>0</v>
      </c>
      <c r="AD357" s="107">
        <f t="array" ref="AD357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Realizar'!$C357),Tabela_padrão__GM_CONTAS_PAGAR_ABERTOS[SALDO]))/1000*-1</f>
        <v>-1866.6666599999999</v>
      </c>
      <c r="AE357" s="107">
        <f t="array" ref="AE357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Realizar'!$C357),Tabela_padrão__GM_CONTAS_PAGAR_ABERTOS[SALDO_CONVERTIDO]))/1000*-1</f>
        <v>0</v>
      </c>
      <c r="AF357" s="107">
        <f t="array" ref="AF357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Realizar'!$C357),Tabela_padrão__GM_CONTAS_PAGAR_ABERTOS[SALDO]))/1000*-1</f>
        <v>0</v>
      </c>
      <c r="AG357" s="107">
        <f t="array" ref="AG357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Realizar'!$C357),Tabela_padrão__GM_CONTAS_PAGAR_ABERTOS[SALDO_CONVERTIDO]))/1000*-1</f>
        <v>0</v>
      </c>
    </row>
    <row r="358" spans="2:33" outlineLevel="1" thickBot="1">
      <c r="B358" s="110"/>
      <c r="C358" s="123" t="s">
        <v>653</v>
      </c>
      <c r="D358" s="107">
        <f t="shared" si="463"/>
        <v>-7800</v>
      </c>
      <c r="E358" s="107">
        <f t="shared" si="463"/>
        <v>0</v>
      </c>
      <c r="F358" s="108"/>
      <c r="G358" s="107">
        <f t="array" ref="G358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Realizar'!$C358),Tabela_padrão__GM_CONTAS_PAGAR_ABERTOS[SALDO]))/1000*-1</f>
        <v>-2800</v>
      </c>
      <c r="H358" s="107">
        <f t="array" ref="H358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Realizar'!$C358),Tabela_padrão__GM_CONTAS_PAGAR_ABERTOS[SALDO_CONVERTIDO]))/1000*-1</f>
        <v>0</v>
      </c>
      <c r="I358" s="107">
        <f t="array" ref="I358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Realizar'!$C358),Tabela_padrão__GM_CONTAS_PAGAR_ABERTOS[SALDO]))/1000*-1</f>
        <v>0</v>
      </c>
      <c r="J358" s="107">
        <f t="array" ref="J358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Realizar'!$C358),Tabela_padrão__GM_CONTAS_PAGAR_ABERTOS[SALDO_CONVERTIDO]))/1000*-1</f>
        <v>0</v>
      </c>
      <c r="K358" s="107">
        <f t="array" ref="K358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Realizar'!$C358),Tabela_padrão__GM_CONTAS_PAGAR_ABERTOS[SALDO]))/1000*-1</f>
        <v>0</v>
      </c>
      <c r="L358" s="107">
        <f t="array" ref="L358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Realizar'!$C358),Tabela_padrão__GM_CONTAS_PAGAR_ABERTOS[SALDO_CONVERTIDO]))/1000*-1</f>
        <v>0</v>
      </c>
      <c r="M358" s="108"/>
      <c r="N358" s="107">
        <f t="array" ref="N358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Realizar'!$C358),Tabela_padrão__GM_CONTAS_PAGAR_ABERTOS[SALDO]))/1000*-1</f>
        <v>0</v>
      </c>
      <c r="O358" s="107">
        <f t="array" ref="O358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Realizar'!$C358),Tabela_padrão__GM_CONTAS_PAGAR_ABERTOS[SALDO_CONVERTIDO]))/1000*-1</f>
        <v>0</v>
      </c>
      <c r="P358" s="107">
        <f t="array" ref="P358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Realizar'!$C358),Tabela_padrão__GM_CONTAS_PAGAR_ABERTOS[SALDO]))/1000*-1</f>
        <v>0</v>
      </c>
      <c r="Q358" s="107">
        <f t="array" ref="Q358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Realizar'!$C358),Tabela_padrão__GM_CONTAS_PAGAR_ABERTOS[SALDO_CONVERTIDO]))/1000*-1</f>
        <v>0</v>
      </c>
      <c r="R358" s="107">
        <f t="array" ref="R358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Realizar'!$C358),Tabela_padrão__GM_CONTAS_PAGAR_ABERTOS[SALDO]))/1000*-1</f>
        <v>0</v>
      </c>
      <c r="S358" s="107">
        <f t="array" ref="S358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Realizar'!$C358),Tabela_padrão__GM_CONTAS_PAGAR_ABERTOS[SALDO_CONVERTIDO]))/1000*-1</f>
        <v>0</v>
      </c>
      <c r="T358" s="108"/>
      <c r="U358" s="107">
        <f t="array" ref="U358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Realizar'!$C358),Tabela_padrão__GM_CONTAS_PAGAR_ABERTOS[SALDO]))/1000*-1</f>
        <v>0</v>
      </c>
      <c r="V358" s="107">
        <f t="array" ref="V358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Realizar'!$C358),Tabela_padrão__GM_CONTAS_PAGAR_ABERTOS[SALDO_CONVERTIDO]))/1000*-1</f>
        <v>0</v>
      </c>
      <c r="W358" s="107">
        <f t="array" ref="W358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Realizar'!$C358),Tabela_padrão__GM_CONTAS_PAGAR_ABERTOS[SALDO]))/1000*-1</f>
        <v>0</v>
      </c>
      <c r="X358" s="107">
        <f t="array" ref="X358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Realizar'!$C358),Tabela_padrão__GM_CONTAS_PAGAR_ABERTOS[SALDO_CONVERTIDO]))/1000*-1</f>
        <v>0</v>
      </c>
      <c r="Y358" s="107">
        <f t="array" ref="Y358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Realizar'!$C358),Tabela_padrão__GM_CONTAS_PAGAR_ABERTOS[SALDO]))/1000*-1</f>
        <v>0</v>
      </c>
      <c r="Z358" s="107">
        <f t="array" ref="Z358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Realizar'!$C358),Tabela_padrão__GM_CONTAS_PAGAR_ABERTOS[SALDO_CONVERTIDO]))/1000*-1</f>
        <v>0</v>
      </c>
      <c r="AA358" s="108"/>
      <c r="AB358" s="107">
        <f t="array" ref="AB358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Realizar'!$C358),Tabela_padrão__GM_CONTAS_PAGAR_ABERTOS[SALDO]))/1000*-1</f>
        <v>0</v>
      </c>
      <c r="AC358" s="107">
        <f t="array" ref="AC358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Realizar'!$C358),Tabela_padrão__GM_CONTAS_PAGAR_ABERTOS[SALDO_CONVERTIDO]))/1000*-1</f>
        <v>0</v>
      </c>
      <c r="AD358" s="107">
        <f t="array" ref="AD358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Realizar'!$C358),Tabela_padrão__GM_CONTAS_PAGAR_ABERTOS[SALDO]))/1000*-1</f>
        <v>-5000</v>
      </c>
      <c r="AE358" s="107">
        <f t="array" ref="AE358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Realizar'!$C358),Tabela_padrão__GM_CONTAS_PAGAR_ABERTOS[SALDO_CONVERTIDO]))/1000*-1</f>
        <v>0</v>
      </c>
      <c r="AF358" s="107">
        <f t="array" ref="AF358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Realizar'!$C358),Tabela_padrão__GM_CONTAS_PAGAR_ABERTOS[SALDO]))/1000*-1</f>
        <v>0</v>
      </c>
      <c r="AG358" s="107">
        <f t="array" ref="AG358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Realizar'!$C358),Tabela_padrão__GM_CONTAS_PAGAR_ABERTOS[SALDO_CONVERTIDO]))/1000*-1</f>
        <v>0</v>
      </c>
    </row>
    <row r="359" spans="2:33" outlineLevel="1" thickBot="1">
      <c r="B359" s="110"/>
      <c r="C359" s="123" t="s">
        <v>101</v>
      </c>
      <c r="D359" s="107">
        <f t="shared" ref="D359" si="464">G359+I359+K359+N359+P359+R359+U359+W359+Y359+AB359+AD359+AF359</f>
        <v>0</v>
      </c>
      <c r="E359" s="107">
        <f t="shared" ref="E359" si="465">H359+J359+L359+O359+Q359+S359+V359+X359+Z359+AC359+AE359+AG359</f>
        <v>-3139.81952</v>
      </c>
      <c r="F359" s="108"/>
      <c r="G359" s="107">
        <f t="array" ref="G359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Realizar'!$C359),Tabela_padrão__GM_CONTAS_PAGAR_ABERTOS[SALDO]))/1000*-1</f>
        <v>0</v>
      </c>
      <c r="H359" s="107">
        <f t="array" ref="H359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Realizar'!$C359),Tabela_padrão__GM_CONTAS_PAGAR_ABERTOS[SALDO_CONVERTIDO]))/1000*-1</f>
        <v>0</v>
      </c>
      <c r="I359" s="107">
        <f t="array" ref="I359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Realizar'!$C359),Tabela_padrão__GM_CONTAS_PAGAR_ABERTOS[SALDO]))/1000*-1</f>
        <v>0</v>
      </c>
      <c r="J359" s="107">
        <f t="array" ref="J359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Realizar'!$C359),Tabela_padrão__GM_CONTAS_PAGAR_ABERTOS[SALDO_CONVERTIDO]))/1000*-1</f>
        <v>0</v>
      </c>
      <c r="K359" s="107">
        <f t="array" ref="K359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Realizar'!$C359),Tabela_padrão__GM_CONTAS_PAGAR_ABERTOS[SALDO]))/1000*-1</f>
        <v>0</v>
      </c>
      <c r="L359" s="107">
        <f t="array" ref="L359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Realizar'!$C359),Tabela_padrão__GM_CONTAS_PAGAR_ABERTOS[SALDO_CONVERTIDO]))/1000*-1</f>
        <v>0</v>
      </c>
      <c r="M359" s="108"/>
      <c r="N359" s="107">
        <f t="array" ref="N359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Realizar'!$C359),Tabela_padrão__GM_CONTAS_PAGAR_ABERTOS[SALDO]))/1000*-1</f>
        <v>0</v>
      </c>
      <c r="O359" s="107">
        <f t="array" ref="O359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Realizar'!$C359),Tabela_padrão__GM_CONTAS_PAGAR_ABERTOS[SALDO_CONVERTIDO]))/1000*-1</f>
        <v>-3000.8828800000001</v>
      </c>
      <c r="P359" s="107">
        <f t="array" ref="P359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Realizar'!$C359),Tabela_padrão__GM_CONTAS_PAGAR_ABERTOS[SALDO]))/1000*-1</f>
        <v>0</v>
      </c>
      <c r="Q359" s="107">
        <f t="array" ref="Q359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Realizar'!$C359),Tabela_padrão__GM_CONTAS_PAGAR_ABERTOS[SALDO_CONVERTIDO]))/1000*-1</f>
        <v>0</v>
      </c>
      <c r="R359" s="107">
        <f t="array" ref="R359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Realizar'!$C359),Tabela_padrão__GM_CONTAS_PAGAR_ABERTOS[SALDO]))/1000*-1</f>
        <v>0</v>
      </c>
      <c r="S359" s="107">
        <f t="array" ref="S359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Realizar'!$C359),Tabela_padrão__GM_CONTAS_PAGAR_ABERTOS[SALDO_CONVERTIDO]))/1000*-1</f>
        <v>0</v>
      </c>
      <c r="T359" s="108"/>
      <c r="U359" s="107">
        <f t="array" ref="U359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Realizar'!$C359),Tabela_padrão__GM_CONTAS_PAGAR_ABERTOS[SALDO]))/1000*-1</f>
        <v>0</v>
      </c>
      <c r="V359" s="107">
        <f t="array" ref="V359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Realizar'!$C359),Tabela_padrão__GM_CONTAS_PAGAR_ABERTOS[SALDO_CONVERTIDO]))/1000*-1</f>
        <v>0</v>
      </c>
      <c r="W359" s="107">
        <f t="array" ref="W359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Realizar'!$C359),Tabela_padrão__GM_CONTAS_PAGAR_ABERTOS[SALDO]))/1000*-1</f>
        <v>0</v>
      </c>
      <c r="X359" s="107">
        <f t="array" ref="X359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Realizar'!$C359),Tabela_padrão__GM_CONTAS_PAGAR_ABERTOS[SALDO_CONVERTIDO]))/1000*-1</f>
        <v>0</v>
      </c>
      <c r="Y359" s="107">
        <f t="array" ref="Y359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Realizar'!$C359),Tabela_padrão__GM_CONTAS_PAGAR_ABERTOS[SALDO]))/1000*-1</f>
        <v>0</v>
      </c>
      <c r="Z359" s="107">
        <f t="array" ref="Z359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Realizar'!$C359),Tabela_padrão__GM_CONTAS_PAGAR_ABERTOS[SALDO_CONVERTIDO]))/1000*-1</f>
        <v>0</v>
      </c>
      <c r="AA359" s="108"/>
      <c r="AB359" s="107">
        <f t="array" ref="AB359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Realizar'!$C359),Tabela_padrão__GM_CONTAS_PAGAR_ABERTOS[SALDO]))/1000*-1</f>
        <v>0</v>
      </c>
      <c r="AC359" s="107">
        <f t="array" ref="AC359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Realizar'!$C359),Tabela_padrão__GM_CONTAS_PAGAR_ABERTOS[SALDO_CONVERTIDO]))/1000*-1</f>
        <v>-138.93664000000001</v>
      </c>
      <c r="AD359" s="107">
        <f t="array" ref="AD359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Realizar'!$C359),Tabela_padrão__GM_CONTAS_PAGAR_ABERTOS[SALDO]))/1000*-1</f>
        <v>0</v>
      </c>
      <c r="AE359" s="107">
        <f t="array" ref="AE359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Realizar'!$C359),Tabela_padrão__GM_CONTAS_PAGAR_ABERTOS[SALDO_CONVERTIDO]))/1000*-1</f>
        <v>0</v>
      </c>
      <c r="AF359" s="107">
        <f t="array" ref="AF359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Realizar'!$C359),Tabela_padrão__GM_CONTAS_PAGAR_ABERTOS[SALDO]))/1000*-1</f>
        <v>0</v>
      </c>
      <c r="AG359" s="107">
        <f t="array" ref="AG359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Realizar'!$C359),Tabela_padrão__GM_CONTAS_PAGAR_ABERTOS[SALDO_CONVERTIDO]))/1000*-1</f>
        <v>0</v>
      </c>
    </row>
    <row r="360" spans="2:33" outlineLevel="1" thickBot="1">
      <c r="B360" s="110"/>
      <c r="C360" s="123" t="s">
        <v>560</v>
      </c>
      <c r="D360" s="107">
        <f t="shared" ref="D360" si="466">G360+I360+K360+N360+P360+R360+U360+W360+Y360+AB360+AD360+AF360</f>
        <v>-8500</v>
      </c>
      <c r="E360" s="107">
        <f t="shared" ref="E360" si="467">H360+J360+L360+O360+Q360+S360+V360+X360+Z360+AC360+AE360+AG360</f>
        <v>0</v>
      </c>
      <c r="F360" s="108"/>
      <c r="G360" s="107">
        <f t="array" ref="G360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Realizar'!$C360),Tabela_padrão__GM_CONTAS_PAGAR_ABERTOS[SALDO]))/1000*-1</f>
        <v>-6000</v>
      </c>
      <c r="H360" s="107">
        <f t="array" ref="H360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Realizar'!$C360),Tabela_padrão__GM_CONTAS_PAGAR_ABERTOS[SALDO_CONVERTIDO]))/1000*-1</f>
        <v>0</v>
      </c>
      <c r="I360" s="107">
        <f t="array" ref="I360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Realizar'!$C360),Tabela_padrão__GM_CONTAS_PAGAR_ABERTOS[SALDO]))/1000*-1</f>
        <v>0</v>
      </c>
      <c r="J360" s="107">
        <f t="array" ref="J360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Realizar'!$C360),Tabela_padrão__GM_CONTAS_PAGAR_ABERTOS[SALDO_CONVERTIDO]))/1000*-1</f>
        <v>0</v>
      </c>
      <c r="K360" s="107">
        <f t="array" ref="K360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Realizar'!$C360),Tabela_padrão__GM_CONTAS_PAGAR_ABERTOS[SALDO]))/1000*-1</f>
        <v>0</v>
      </c>
      <c r="L360" s="107">
        <f t="array" ref="L360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Realizar'!$C360),Tabela_padrão__GM_CONTAS_PAGAR_ABERTOS[SALDO_CONVERTIDO]))/1000*-1</f>
        <v>0</v>
      </c>
      <c r="M360" s="108"/>
      <c r="N360" s="107">
        <f t="array" ref="N360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Realizar'!$C360),Tabela_padrão__GM_CONTAS_PAGAR_ABERTOS[SALDO]))/1000*-1</f>
        <v>0</v>
      </c>
      <c r="O360" s="107">
        <f t="array" ref="O360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Realizar'!$C360),Tabela_padrão__GM_CONTAS_PAGAR_ABERTOS[SALDO_CONVERTIDO]))/1000*-1</f>
        <v>0</v>
      </c>
      <c r="P360" s="107">
        <f t="array" ref="P360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Realizar'!$C360),Tabela_padrão__GM_CONTAS_PAGAR_ABERTOS[SALDO]))/1000*-1</f>
        <v>0</v>
      </c>
      <c r="Q360" s="107">
        <f t="array" ref="Q360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Realizar'!$C360),Tabela_padrão__GM_CONTAS_PAGAR_ABERTOS[SALDO_CONVERTIDO]))/1000*-1</f>
        <v>0</v>
      </c>
      <c r="R360" s="107">
        <f t="array" ref="R360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Realizar'!$C360),Tabela_padrão__GM_CONTAS_PAGAR_ABERTOS[SALDO]))/1000*-1</f>
        <v>0</v>
      </c>
      <c r="S360" s="107">
        <f t="array" ref="S360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Realizar'!$C360),Tabela_padrão__GM_CONTAS_PAGAR_ABERTOS[SALDO_CONVERTIDO]))/1000*-1</f>
        <v>0</v>
      </c>
      <c r="T360" s="108"/>
      <c r="U360" s="107">
        <f t="array" ref="U360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Realizar'!$C360),Tabela_padrão__GM_CONTAS_PAGAR_ABERTOS[SALDO]))/1000*-1</f>
        <v>0</v>
      </c>
      <c r="V360" s="107">
        <f t="array" ref="V360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Realizar'!$C360),Tabela_padrão__GM_CONTAS_PAGAR_ABERTOS[SALDO_CONVERTIDO]))/1000*-1</f>
        <v>0</v>
      </c>
      <c r="W360" s="107">
        <f t="array" ref="W360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Realizar'!$C360),Tabela_padrão__GM_CONTAS_PAGAR_ABERTOS[SALDO]))/1000*-1</f>
        <v>0</v>
      </c>
      <c r="X360" s="107">
        <f t="array" ref="X360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Realizar'!$C360),Tabela_padrão__GM_CONTAS_PAGAR_ABERTOS[SALDO_CONVERTIDO]))/1000*-1</f>
        <v>0</v>
      </c>
      <c r="Y360" s="107">
        <f t="array" ref="Y360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Realizar'!$C360),Tabela_padrão__GM_CONTAS_PAGAR_ABERTOS[SALDO]))/1000*-1</f>
        <v>0</v>
      </c>
      <c r="Z360" s="107">
        <f t="array" ref="Z360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Realizar'!$C360),Tabela_padrão__GM_CONTAS_PAGAR_ABERTOS[SALDO_CONVERTIDO]))/1000*-1</f>
        <v>0</v>
      </c>
      <c r="AA360" s="108"/>
      <c r="AB360" s="107">
        <f t="array" ref="AB360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Realizar'!$C360),Tabela_padrão__GM_CONTAS_PAGAR_ABERTOS[SALDO]))/1000*-1</f>
        <v>-2500</v>
      </c>
      <c r="AC360" s="107">
        <f t="array" ref="AC360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Realizar'!$C360),Tabela_padrão__GM_CONTAS_PAGAR_ABERTOS[SALDO_CONVERTIDO]))/1000*-1</f>
        <v>0</v>
      </c>
      <c r="AD360" s="107">
        <f t="array" ref="AD360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Realizar'!$C360),Tabela_padrão__GM_CONTAS_PAGAR_ABERTOS[SALDO]))/1000*-1</f>
        <v>0</v>
      </c>
      <c r="AE360" s="107">
        <f t="array" ref="AE360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Realizar'!$C360),Tabela_padrão__GM_CONTAS_PAGAR_ABERTOS[SALDO_CONVERTIDO]))/1000*-1</f>
        <v>0</v>
      </c>
      <c r="AF360" s="107">
        <f t="array" ref="AF360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Realizar'!$C360),Tabela_padrão__GM_CONTAS_PAGAR_ABERTOS[SALDO]))/1000*-1</f>
        <v>0</v>
      </c>
      <c r="AG360" s="107">
        <f t="array" ref="AG360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Realizar'!$C360),Tabela_padrão__GM_CONTAS_PAGAR_ABERTOS[SALDO_CONVERTIDO]))/1000*-1</f>
        <v>0</v>
      </c>
    </row>
    <row r="361" spans="2:33" outlineLevel="1" thickBot="1">
      <c r="B361" s="110"/>
      <c r="C361" s="123" t="s">
        <v>666</v>
      </c>
      <c r="D361" s="107">
        <f t="shared" si="463"/>
        <v>-6500</v>
      </c>
      <c r="E361" s="107">
        <f t="shared" si="463"/>
        <v>0</v>
      </c>
      <c r="F361" s="108"/>
      <c r="G361" s="107">
        <f t="array" ref="G361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Realizar'!$C361),Tabela_padrão__GM_CONTAS_PAGAR_ABERTOS[SALDO]))/1000*-1</f>
        <v>0</v>
      </c>
      <c r="H361" s="107">
        <f t="array" ref="H361">SUM(IF((Tabela_padrão__GM_CONTAS_PAGAR_ABERTOS[COD_CONTA]='Resumo Realizar'!$B$356)*(Tabela_padrão__GM_CONTAS_PAGAR_ABERTOS[DATA_VCTO]&gt;='Resumo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Realizar'!$C361),Tabela_padrão__GM_CONTAS_PAGAR_ABERTOS[SALDO_CONVERTIDO]))/1000*-1</f>
        <v>0</v>
      </c>
      <c r="I361" s="107">
        <f t="array" ref="I361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Realizar'!$C361),Tabela_padrão__GM_CONTAS_PAGAR_ABERTOS[SALDO]))/1000*-1</f>
        <v>0</v>
      </c>
      <c r="J361" s="107">
        <f t="array" ref="J361">SUM(IF((Tabela_padrão__GM_CONTAS_PAGAR_ABERTOS[COD_CONTA]='Resumo Realizar'!$B$356)*(Tabela_padrão__GM_CONTAS_PAGAR_ABERTOS[DATA_VCTO]&gt;='Resumo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Realizar'!$C361),Tabela_padrão__GM_CONTAS_PAGAR_ABERTOS[SALDO_CONVERTIDO]))/1000*-1</f>
        <v>0</v>
      </c>
      <c r="K361" s="107">
        <f t="array" ref="K361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Realizar'!$C361),Tabela_padrão__GM_CONTAS_PAGAR_ABERTOS[SALDO]))/1000*-1</f>
        <v>0</v>
      </c>
      <c r="L361" s="107">
        <f t="array" ref="L361">SUM(IF((Tabela_padrão__GM_CONTAS_PAGAR_ABERTOS[COD_CONTA]='Resumo Realizar'!$B$356)*(Tabela_padrão__GM_CONTAS_PAGAR_ABERTOS[DATA_VCTO]&gt;='Resumo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Realizar'!$C361),Tabela_padrão__GM_CONTAS_PAGAR_ABERTOS[SALDO_CONVERTIDO]))/1000*-1</f>
        <v>0</v>
      </c>
      <c r="M361" s="108"/>
      <c r="N361" s="107">
        <f t="array" ref="N361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Realizar'!$C361),Tabela_padrão__GM_CONTAS_PAGAR_ABERTOS[SALDO]))/1000*-1</f>
        <v>0</v>
      </c>
      <c r="O361" s="107">
        <f t="array" ref="O361">SUM(IF((Tabela_padrão__GM_CONTAS_PAGAR_ABERTOS[COD_CONTA]='Resumo Realizar'!$B$356)*(Tabela_padrão__GM_CONTAS_PAGAR_ABERTOS[DATA_VCTO]&gt;='Resumo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Realizar'!$C361),Tabela_padrão__GM_CONTAS_PAGAR_ABERTOS[SALDO_CONVERTIDO]))/1000*-1</f>
        <v>0</v>
      </c>
      <c r="P361" s="107">
        <f t="array" ref="P361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Realizar'!$C361),Tabela_padrão__GM_CONTAS_PAGAR_ABERTOS[SALDO]))/1000*-1</f>
        <v>0</v>
      </c>
      <c r="Q361" s="107">
        <f t="array" ref="Q361">SUM(IF((Tabela_padrão__GM_CONTAS_PAGAR_ABERTOS[COD_CONTA]='Resumo Realizar'!$B$356)*(Tabela_padrão__GM_CONTAS_PAGAR_ABERTOS[DATA_VCTO]&gt;='Resumo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Realizar'!$C361),Tabela_padrão__GM_CONTAS_PAGAR_ABERTOS[SALDO_CONVERTIDO]))/1000*-1</f>
        <v>0</v>
      </c>
      <c r="R361" s="107">
        <f t="array" ref="R361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Realizar'!$C361),Tabela_padrão__GM_CONTAS_PAGAR_ABERTOS[SALDO]))/1000*-1</f>
        <v>0</v>
      </c>
      <c r="S361" s="107">
        <f t="array" ref="S361">SUM(IF((Tabela_padrão__GM_CONTAS_PAGAR_ABERTOS[COD_CONTA]='Resumo Realizar'!$B$356)*(Tabela_padrão__GM_CONTAS_PAGAR_ABERTOS[DATA_VCTO]&gt;='Resumo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Realizar'!$C361),Tabela_padrão__GM_CONTAS_PAGAR_ABERTOS[SALDO_CONVERTIDO]))/1000*-1</f>
        <v>0</v>
      </c>
      <c r="T361" s="108"/>
      <c r="U361" s="107">
        <f t="array" ref="U361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Realizar'!$C361),Tabela_padrão__GM_CONTAS_PAGAR_ABERTOS[SALDO]))/1000*-1</f>
        <v>0</v>
      </c>
      <c r="V361" s="107">
        <f t="array" ref="V361">SUM(IF((Tabela_padrão__GM_CONTAS_PAGAR_ABERTOS[COD_CONTA]='Resumo Realizar'!$B$356)*(Tabela_padrão__GM_CONTAS_PAGAR_ABERTOS[DATA_VCTO]&gt;='Resumo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Realizar'!$C361),Tabela_padrão__GM_CONTAS_PAGAR_ABERTOS[SALDO_CONVERTIDO]))/1000*-1</f>
        <v>0</v>
      </c>
      <c r="W361" s="107">
        <f t="array" ref="W361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Realizar'!$C361),Tabela_padrão__GM_CONTAS_PAGAR_ABERTOS[SALDO]))/1000*-1</f>
        <v>0</v>
      </c>
      <c r="X361" s="107">
        <f t="array" ref="X361">SUM(IF((Tabela_padrão__GM_CONTAS_PAGAR_ABERTOS[COD_CONTA]='Resumo Realizar'!$B$356)*(Tabela_padrão__GM_CONTAS_PAGAR_ABERTOS[DATA_VCTO]&gt;='Resumo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Realizar'!$C361),Tabela_padrão__GM_CONTAS_PAGAR_ABERTOS[SALDO_CONVERTIDO]))/1000*-1</f>
        <v>0</v>
      </c>
      <c r="Y361" s="107">
        <f t="array" ref="Y361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Realizar'!$C361),Tabela_padrão__GM_CONTAS_PAGAR_ABERTOS[SALDO]))/1000*-1</f>
        <v>0</v>
      </c>
      <c r="Z361" s="107">
        <f t="array" ref="Z361">SUM(IF((Tabela_padrão__GM_CONTAS_PAGAR_ABERTOS[COD_CONTA]='Resumo Realizar'!$B$356)*(Tabela_padrão__GM_CONTAS_PAGAR_ABERTOS[DATA_VCTO]&gt;='Resumo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Realizar'!$C361),Tabela_padrão__GM_CONTAS_PAGAR_ABERTOS[SALDO_CONVERTIDO]))/1000*-1</f>
        <v>0</v>
      </c>
      <c r="AA361" s="108"/>
      <c r="AB361" s="107">
        <f t="array" ref="AB361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Realizar'!$C361),Tabela_padrão__GM_CONTAS_PAGAR_ABERTOS[SALDO]))/1000*-1</f>
        <v>0</v>
      </c>
      <c r="AC361" s="107">
        <f t="array" ref="AC361">SUM(IF((Tabela_padrão__GM_CONTAS_PAGAR_ABERTOS[COD_CONTA]='Resumo Realizar'!$B$356)*(Tabela_padrão__GM_CONTAS_PAGAR_ABERTOS[DATA_VCTO]&gt;='Resumo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Realizar'!$C361),Tabela_padrão__GM_CONTAS_PAGAR_ABERTOS[SALDO_CONVERTIDO]))/1000*-1</f>
        <v>0</v>
      </c>
      <c r="AD361" s="107">
        <f t="array" ref="AD361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Realizar'!$C361),Tabela_padrão__GM_CONTAS_PAGAR_ABERTOS[SALDO]))/1000*-1</f>
        <v>0</v>
      </c>
      <c r="AE361" s="107">
        <f t="array" ref="AE361">SUM(IF((Tabela_padrão__GM_CONTAS_PAGAR_ABERTOS[COD_CONTA]='Resumo Realizar'!$B$356)*(Tabela_padrão__GM_CONTAS_PAGAR_ABERTOS[DATA_VCTO]&gt;='Resumo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Realizar'!$C361),Tabela_padrão__GM_CONTAS_PAGAR_ABERTOS[SALDO_CONVERTIDO]))/1000*-1</f>
        <v>0</v>
      </c>
      <c r="AF361" s="107">
        <f t="array" ref="AF361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Realizar'!$C361),Tabela_padrão__GM_CONTAS_PAGAR_ABERTOS[SALDO]))/1000*-1</f>
        <v>-6500</v>
      </c>
      <c r="AG361" s="107">
        <f t="array" ref="AG361">SUM(IF((Tabela_padrão__GM_CONTAS_PAGAR_ABERTOS[COD_CONTA]='Resumo Realizar'!$B$356)*(Tabela_padrão__GM_CONTAS_PAGAR_ABERTOS[DATA_VCTO]&gt;='Resumo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Realizar'!$C361),Tabela_padrão__GM_CONTAS_PAGAR_ABERTOS[SALDO_CONVERTIDO]))/1000*-1</f>
        <v>0</v>
      </c>
    </row>
    <row r="362" spans="2:33" s="63" customFormat="1" outlineLevel="1" thickBot="1">
      <c r="B362" s="114">
        <v>19105008</v>
      </c>
      <c r="C362" s="114" t="s">
        <v>103</v>
      </c>
      <c r="D362" s="107">
        <f t="shared" si="463"/>
        <v>0</v>
      </c>
      <c r="E362" s="107">
        <f t="shared" si="463"/>
        <v>-2224</v>
      </c>
      <c r="F362" s="105"/>
      <c r="G362" s="108">
        <f t="array" ref="G362">SUM(IF((Tabela_padrão__GM_CONTAS_PAGAR_ABERTOS[COD_CONTA]='Resumo Realizar'!$B362)*(Tabela_padrão__GM_CONTAS_PAGAR_ABERTOS[DATA_VCTO]&gt;='Resumo Realizar'!G$4)*(Tabela_padrão__GM_CONTAS_PAGAR_ABERTOS[DATA_VCTO]&lt;'Resumo Realizar'!I$4)*(Tabela_padrão__GM_CONTAS_PAGAR_ABERTOS[SIGLA_MOEDA]=$G$6),Tabela_padrão__GM_CONTAS_PAGAR_ABERTOS[SALDO]))/1000*-1</f>
        <v>0</v>
      </c>
      <c r="H362" s="108">
        <f t="array" ref="H362">SUM(IF((Tabela_padrão__GM_CONTAS_PAGAR_ABERTOS[COD_CONTA]='Resumo Realizar'!$B362)*(Tabela_padrão__GM_CONTAS_PAGAR_ABERTOS[DATA_VCTO]&gt;='Resumo Realizar'!G$4)*(Tabela_padrão__GM_CONTAS_PAGAR_ABERTOS[DATA_VCTO]&lt;'Resumo Realizar'!I$4)*(Tabela_padrão__GM_CONTAS_PAGAR_ABERTOS[SIGLA_MOEDA]=$H$6),Tabela_padrão__GM_CONTAS_PAGAR_ABERTOS[SALDO]))/1000*-1</f>
        <v>0</v>
      </c>
      <c r="I362" s="108">
        <f t="array" ref="I362">SUM(IF((Tabela_padrão__GM_CONTAS_PAGAR_ABERTOS[COD_CONTA]='Resumo Realizar'!$B362)*(Tabela_padrão__GM_CONTAS_PAGAR_ABERTOS[DATA_VCTO]&gt;='Resumo Realizar'!I$4)*(Tabela_padrão__GM_CONTAS_PAGAR_ABERTOS[DATA_VCTO]&lt;'Resumo Realizar'!K$4)*(Tabela_padrão__GM_CONTAS_PAGAR_ABERTOS[SIGLA_MOEDA]=$G$6),Tabela_padrão__GM_CONTAS_PAGAR_ABERTOS[SALDO]))/1000*-1</f>
        <v>0</v>
      </c>
      <c r="J362" s="108">
        <v>-2224</v>
      </c>
      <c r="K362" s="108">
        <f t="array" ref="K362">SUM(IF((Tabela_padrão__GM_CONTAS_PAGAR_ABERTOS[COD_CONTA]='Resumo Realizar'!$B362)*(Tabela_padrão__GM_CONTAS_PAGAR_ABERTOS[DATA_VCTO]&gt;='Resumo Realizar'!K$4)*(Tabela_padrão__GM_CONTAS_PAGAR_ABERTOS[DATA_VCTO]&lt;'Resumo Realizar'!M$4)*(Tabela_padrão__GM_CONTAS_PAGAR_ABERTOS[SIGLA_MOEDA]=$G$6),Tabela_padrão__GM_CONTAS_PAGAR_ABERTOS[SALDO]))/1000*-1</f>
        <v>0</v>
      </c>
      <c r="L362" s="108">
        <f t="array" ref="L362">SUM(IF((Tabela_padrão__GM_CONTAS_PAGAR_ABERTOS[COD_CONTA]='Resumo Realizar'!$B362)*(Tabela_padrão__GM_CONTAS_PAGAR_ABERTOS[DATA_VCTO]&gt;='Resumo Realizar'!K$4)*(Tabela_padrão__GM_CONTAS_PAGAR_ABERTOS[DATA_VCTO]&lt;'Resumo Realizar'!M$4)*(Tabela_padrão__GM_CONTAS_PAGAR_ABERTOS[SIGLA_MOEDA]=$H$6),Tabela_padrão__GM_CONTAS_PAGAR_ABERTOS[SALDO]))/1000*-1</f>
        <v>0</v>
      </c>
      <c r="M362" s="105"/>
      <c r="N362" s="108">
        <f t="array" ref="N362">SUM(IF((Tabela_padrão__GM_CONTAS_PAGAR_ABERTOS[COD_CONTA]='Resumo Realizar'!$B362)*(Tabela_padrão__GM_CONTAS_PAGAR_ABERTOS[DATA_VCTO]&gt;='Resumo Realizar'!N$4)*(Tabela_padrão__GM_CONTAS_PAGAR_ABERTOS[DATA_VCTO]&lt;'Resumo Realizar'!P$4)*(Tabela_padrão__GM_CONTAS_PAGAR_ABERTOS[SIGLA_MOEDA]=$G$6),Tabela_padrão__GM_CONTAS_PAGAR_ABERTOS[SALDO]))/1000*-1</f>
        <v>0</v>
      </c>
      <c r="O362" s="108">
        <f t="array" ref="O362">SUM(IF((Tabela_padrão__GM_CONTAS_PAGAR_ABERTOS[COD_CONTA]='Resumo Realizar'!$B362)*(Tabela_padrão__GM_CONTAS_PAGAR_ABERTOS[DATA_VCTO]&gt;='Resumo Realizar'!N$4)*(Tabela_padrão__GM_CONTAS_PAGAR_ABERTOS[DATA_VCTO]&lt;'Resumo Realizar'!P$4)*(Tabela_padrão__GM_CONTAS_PAGAR_ABERTOS[SIGLA_MOEDA]=$H$6),Tabela_padrão__GM_CONTAS_PAGAR_ABERTOS[SALDO]))/1000*-1</f>
        <v>0</v>
      </c>
      <c r="P362" s="108">
        <f t="array" ref="P362">SUM(IF((Tabela_padrão__GM_CONTAS_PAGAR_ABERTOS[COD_CONTA]='Resumo Realizar'!$B362)*(Tabela_padrão__GM_CONTAS_PAGAR_ABERTOS[DATA_VCTO]&gt;='Resumo Realizar'!P$4)*(Tabela_padrão__GM_CONTAS_PAGAR_ABERTOS[DATA_VCTO]&lt;'Resumo Realizar'!R$4)*(Tabela_padrão__GM_CONTAS_PAGAR_ABERTOS[SIGLA_MOEDA]=$G$6),Tabela_padrão__GM_CONTAS_PAGAR_ABERTOS[SALDO]))/1000*-1</f>
        <v>0</v>
      </c>
      <c r="Q362" s="108">
        <f t="array" ref="Q362">SUM(IF((Tabela_padrão__GM_CONTAS_PAGAR_ABERTOS[COD_CONTA]='Resumo Realizar'!$B362)*(Tabela_padrão__GM_CONTAS_PAGAR_ABERTOS[DATA_VCTO]&gt;='Resumo Realizar'!P$4)*(Tabela_padrão__GM_CONTAS_PAGAR_ABERTOS[DATA_VCTO]&lt;'Resumo Realizar'!R$4)*(Tabela_padrão__GM_CONTAS_PAGAR_ABERTOS[SIGLA_MOEDA]=$H$6),Tabela_padrão__GM_CONTAS_PAGAR_ABERTOS[SALDO]))/1000*-1</f>
        <v>0</v>
      </c>
      <c r="R362" s="108">
        <f t="array" ref="R362">SUM(IF((Tabela_padrão__GM_CONTAS_PAGAR_ABERTOS[COD_CONTA]='Resumo Realizar'!$B362)*(Tabela_padrão__GM_CONTAS_PAGAR_ABERTOS[DATA_VCTO]&gt;='Resumo Realizar'!R$4)*(Tabela_padrão__GM_CONTAS_PAGAR_ABERTOS[DATA_VCTO]&lt;'Resumo Realizar'!T$4)*(Tabela_padrão__GM_CONTAS_PAGAR_ABERTOS[SIGLA_MOEDA]=$G$6),Tabela_padrão__GM_CONTAS_PAGAR_ABERTOS[SALDO]))/1000*-1</f>
        <v>0</v>
      </c>
      <c r="S362" s="108">
        <f t="array" ref="S362">SUM(IF((Tabela_padrão__GM_CONTAS_PAGAR_ABERTOS[COD_CONTA]='Resumo Realizar'!$B362)*(Tabela_padrão__GM_CONTAS_PAGAR_ABERTOS[DATA_VCTO]&gt;='Resumo Realizar'!R$4)*(Tabela_padrão__GM_CONTAS_PAGAR_ABERTOS[DATA_VCTO]&lt;'Resumo Realizar'!T$4)*(Tabela_padrão__GM_CONTAS_PAGAR_ABERTOS[SIGLA_MOEDA]=$H$6),Tabela_padrão__GM_CONTAS_PAGAR_ABERTOS[SALDO]))/1000*-1</f>
        <v>0</v>
      </c>
      <c r="T362" s="105"/>
      <c r="U362" s="108">
        <f t="array" ref="U362">SUM(IF((Tabela_padrão__GM_CONTAS_PAGAR_ABERTOS[COD_CONTA]='Resumo Realizar'!$B362)*(Tabela_padrão__GM_CONTAS_PAGAR_ABERTOS[DATA_VCTO]&gt;='Resumo Realizar'!U$4)*(Tabela_padrão__GM_CONTAS_PAGAR_ABERTOS[DATA_VCTO]&lt;'Resumo Realizar'!W$4)*(Tabela_padrão__GM_CONTAS_PAGAR_ABERTOS[SIGLA_MOEDA]=$G$6),Tabela_padrão__GM_CONTAS_PAGAR_ABERTOS[SALDO]))/1000*-1</f>
        <v>0</v>
      </c>
      <c r="V362" s="108">
        <f t="array" ref="V362">SUM(IF((Tabela_padrão__GM_CONTAS_PAGAR_ABERTOS[COD_CONTA]='Resumo Realizar'!$B362)*(Tabela_padrão__GM_CONTAS_PAGAR_ABERTOS[DATA_VCTO]&gt;='Resumo Realizar'!U$4)*(Tabela_padrão__GM_CONTAS_PAGAR_ABERTOS[DATA_VCTO]&lt;'Resumo Realizar'!W$4)*(Tabela_padrão__GM_CONTAS_PAGAR_ABERTOS[SIGLA_MOEDA]=$H$6),Tabela_padrão__GM_CONTAS_PAGAR_ABERTOS[SALDO]))/1000*-1</f>
        <v>0</v>
      </c>
      <c r="W362" s="108">
        <f t="array" ref="W362">SUM(IF((Tabela_padrão__GM_CONTAS_PAGAR_ABERTOS[COD_CONTA]='Resumo Realizar'!$B362)*(Tabela_padrão__GM_CONTAS_PAGAR_ABERTOS[DATA_VCTO]&gt;='Resumo Realizar'!W$4)*(Tabela_padrão__GM_CONTAS_PAGAR_ABERTOS[DATA_VCTO]&lt;'Resumo Realizar'!Y$4)*(Tabela_padrão__GM_CONTAS_PAGAR_ABERTOS[SIGLA_MOEDA]=$G$6),Tabela_padrão__GM_CONTAS_PAGAR_ABERTOS[SALDO]))/1000*-1</f>
        <v>0</v>
      </c>
      <c r="X362" s="108">
        <f t="array" ref="X362">SUM(IF((Tabela_padrão__GM_CONTAS_PAGAR_ABERTOS[COD_CONTA]='Resumo Realizar'!$B362)*(Tabela_padrão__GM_CONTAS_PAGAR_ABERTOS[DATA_VCTO]&gt;='Resumo Realizar'!W$4)*(Tabela_padrão__GM_CONTAS_PAGAR_ABERTOS[DATA_VCTO]&lt;'Resumo Realizar'!Y$4)*(Tabela_padrão__GM_CONTAS_PAGAR_ABERTOS[SIGLA_MOEDA]=$H$6),Tabela_padrão__GM_CONTAS_PAGAR_ABERTOS[SALDO]))/1000*-1</f>
        <v>0</v>
      </c>
      <c r="Y362" s="108">
        <f t="array" ref="Y362">SUM(IF((Tabela_padrão__GM_CONTAS_PAGAR_ABERTOS[COD_CONTA]='Resumo Realizar'!$B362)*(Tabela_padrão__GM_CONTAS_PAGAR_ABERTOS[DATA_VCTO]&gt;='Resumo Realizar'!Y$4)*(Tabela_padrão__GM_CONTAS_PAGAR_ABERTOS[DATA_VCTO]&lt;'Resumo Realizar'!AA$4)*(Tabela_padrão__GM_CONTAS_PAGAR_ABERTOS[SIGLA_MOEDA]=$G$6),Tabela_padrão__GM_CONTAS_PAGAR_ABERTOS[SALDO]))/1000*-1</f>
        <v>0</v>
      </c>
      <c r="Z362" s="108">
        <f t="array" ref="Z362">SUM(IF((Tabela_padrão__GM_CONTAS_PAGAR_ABERTOS[COD_CONTA]='Resumo Realizar'!$B362)*(Tabela_padrão__GM_CONTAS_PAGAR_ABERTOS[DATA_VCTO]&gt;='Resumo Realizar'!Y$4)*(Tabela_padrão__GM_CONTAS_PAGAR_ABERTOS[DATA_VCTO]&lt;'Resumo Realizar'!AA$4)*(Tabela_padrão__GM_CONTAS_PAGAR_ABERTOS[SIGLA_MOEDA]=$H$6),Tabela_padrão__GM_CONTAS_PAGAR_ABERTOS[SALDO]))/1000*-1</f>
        <v>0</v>
      </c>
      <c r="AA362" s="105"/>
      <c r="AB362" s="108">
        <f t="array" ref="AB362">SUM(IF((Tabela_padrão__GM_CONTAS_PAGAR_ABERTOS[COD_CONTA]='Resumo Realizar'!$B362)*(Tabela_padrão__GM_CONTAS_PAGAR_ABERTOS[DATA_VCTO]&gt;='Resumo Realizar'!AB$4)*(Tabela_padrão__GM_CONTAS_PAGAR_ABERTOS[DATA_VCTO]&lt;'Resumo Realizar'!AD$4)*(Tabela_padrão__GM_CONTAS_PAGAR_ABERTOS[SIGLA_MOEDA]=$G$6),Tabela_padrão__GM_CONTAS_PAGAR_ABERTOS[SALDO]))/1000*-1</f>
        <v>0</v>
      </c>
      <c r="AC362" s="108">
        <f t="array" ref="AC362">SUM(IF((Tabela_padrão__GM_CONTAS_PAGAR_ABERTOS[COD_CONTA]='Resumo Realizar'!$B362)*(Tabela_padrão__GM_CONTAS_PAGAR_ABERTOS[DATA_VCTO]&gt;='Resumo Realizar'!AB$4)*(Tabela_padrão__GM_CONTAS_PAGAR_ABERTOS[DATA_VCTO]&lt;'Resumo Realizar'!AD$4)*(Tabela_padrão__GM_CONTAS_PAGAR_ABERTOS[SIGLA_MOEDA]=$H$6),Tabela_padrão__GM_CONTAS_PAGAR_ABERTOS[SALDO]))/1000*-1</f>
        <v>0</v>
      </c>
      <c r="AD362" s="108">
        <f t="array" ref="AD362">SUM(IF((Tabela_padrão__GM_CONTAS_PAGAR_ABERTOS[COD_CONTA]='Resumo Realizar'!$B362)*(Tabela_padrão__GM_CONTAS_PAGAR_ABERTOS[DATA_VCTO]&gt;='Resumo Realizar'!AD$4)*(Tabela_padrão__GM_CONTAS_PAGAR_ABERTOS[DATA_VCTO]&lt;'Resumo Realizar'!AF$4)*(Tabela_padrão__GM_CONTAS_PAGAR_ABERTOS[SIGLA_MOEDA]=$G$6),Tabela_padrão__GM_CONTAS_PAGAR_ABERTOS[SALDO]))/1000*-1</f>
        <v>0</v>
      </c>
      <c r="AE362" s="108">
        <f t="array" ref="AE362">SUM(IF((Tabela_padrão__GM_CONTAS_PAGAR_ABERTOS[COD_CONTA]='Resumo Realizar'!$B362)*(Tabela_padrão__GM_CONTAS_PAGAR_ABERTOS[DATA_VCTO]&gt;='Resumo Realizar'!AD$4)*(Tabela_padrão__GM_CONTAS_PAGAR_ABERTOS[DATA_VCTO]&lt;'Resumo Realizar'!AF$4)*(Tabela_padrão__GM_CONTAS_PAGAR_ABERTOS[SIGLA_MOEDA]=$H$6),Tabela_padrão__GM_CONTAS_PAGAR_ABERTOS[SALDO]))/1000*-1</f>
        <v>0</v>
      </c>
      <c r="AF362" s="108">
        <f t="array" ref="AF362">SUM(IF((Tabela_padrão__GM_CONTAS_PAGAR_ABERTOS[COD_CONTA]='Resumo Realizar'!$B362)*(Tabela_padrão__GM_CONTAS_PAGAR_ABERTOS[DATA_VCTO]&gt;='Resumo Realizar'!AF$4)*(Tabela_padrão__GM_CONTAS_PAGAR_ABERTOS[DATA_VCTO]&lt;'Resumo Realizar'!AH$4)*(Tabela_padrão__GM_CONTAS_PAGAR_ABERTOS[SIGLA_MOEDA]=$G$6),Tabela_padrão__GM_CONTAS_PAGAR_ABERTOS[SALDO]))/1000*-1</f>
        <v>0</v>
      </c>
      <c r="AG362" s="108">
        <f t="array" ref="AG362">SUM(IF((Tabela_padrão__GM_CONTAS_PAGAR_ABERTOS[COD_CONTA]='Resumo Realizar'!$B362)*(Tabela_padrão__GM_CONTAS_PAGAR_ABERTOS[DATA_VCTO]&gt;='Resumo Realizar'!AF$4)*(Tabela_padrão__GM_CONTAS_PAGAR_ABERTOS[DATA_VCTO]&lt;'Resumo Realizar'!AH$4)*(Tabela_padrão__GM_CONTAS_PAGAR_ABERTOS[SIGLA_MOEDA]=$H$6),Tabela_padrão__GM_CONTAS_PAGAR_ABERTOS[SALDO]))/1000*-1</f>
        <v>0</v>
      </c>
    </row>
    <row r="363" spans="2:33" s="63" customFormat="1" outlineLevel="1" thickBot="1">
      <c r="B363" s="114">
        <v>19105002</v>
      </c>
      <c r="C363" s="114" t="s">
        <v>104</v>
      </c>
      <c r="D363" s="115">
        <f>SUM(D364:D371)</f>
        <v>-755.61776999999995</v>
      </c>
      <c r="E363" s="115">
        <f>SUM(E364:E371)</f>
        <v>-11047.412130000001</v>
      </c>
      <c r="F363" s="105"/>
      <c r="G363" s="115">
        <f t="shared" ref="G363:L363" si="468">SUM(G364:G371)</f>
        <v>0</v>
      </c>
      <c r="H363" s="115">
        <f t="shared" si="468"/>
        <v>-276.49351999999999</v>
      </c>
      <c r="I363" s="115">
        <f t="shared" si="468"/>
        <v>0</v>
      </c>
      <c r="J363" s="115">
        <f t="shared" si="468"/>
        <v>-831.55721999999992</v>
      </c>
      <c r="K363" s="115">
        <f t="shared" si="468"/>
        <v>0</v>
      </c>
      <c r="L363" s="115">
        <f t="shared" si="468"/>
        <v>-214.71852000000001</v>
      </c>
      <c r="M363" s="105"/>
      <c r="N363" s="115">
        <f t="shared" ref="N363:S363" si="469">SUM(N364:N371)</f>
        <v>-247.30394000000001</v>
      </c>
      <c r="O363" s="115">
        <f t="shared" si="469"/>
        <v>-83.993520000000004</v>
      </c>
      <c r="P363" s="115">
        <f t="shared" si="469"/>
        <v>-70.982500000000002</v>
      </c>
      <c r="Q363" s="115">
        <f t="shared" si="469"/>
        <v>-5074.5862500000012</v>
      </c>
      <c r="R363" s="115">
        <f t="shared" si="469"/>
        <v>0</v>
      </c>
      <c r="S363" s="115">
        <f t="shared" si="469"/>
        <v>-1287.9562099999998</v>
      </c>
      <c r="T363" s="105"/>
      <c r="U363" s="115">
        <f t="shared" ref="U363:Z363" si="470">SUM(U364:U371)</f>
        <v>0</v>
      </c>
      <c r="V363" s="115">
        <f t="shared" si="470"/>
        <v>-443.99351999999999</v>
      </c>
      <c r="W363" s="115">
        <f t="shared" si="470"/>
        <v>0</v>
      </c>
      <c r="X363" s="115">
        <f t="shared" si="470"/>
        <v>-1149.2750699999999</v>
      </c>
      <c r="Y363" s="115">
        <f t="shared" si="470"/>
        <v>0</v>
      </c>
      <c r="Z363" s="115">
        <f t="shared" si="470"/>
        <v>-168.83345</v>
      </c>
      <c r="AA363" s="105"/>
      <c r="AB363" s="115">
        <f t="shared" ref="AB363:AG363" si="471">SUM(AB364:AB371)</f>
        <v>-366.34882999999996</v>
      </c>
      <c r="AC363" s="115">
        <f t="shared" si="471"/>
        <v>-964.25780999999984</v>
      </c>
      <c r="AD363" s="115">
        <f t="shared" si="471"/>
        <v>-70.982500000000002</v>
      </c>
      <c r="AE363" s="115">
        <f t="shared" si="471"/>
        <v>-317.90352000000001</v>
      </c>
      <c r="AF363" s="115">
        <f t="shared" si="471"/>
        <v>0</v>
      </c>
      <c r="AG363" s="115">
        <f t="shared" si="471"/>
        <v>-233.84352000000001</v>
      </c>
    </row>
    <row r="364" spans="2:33" outlineLevel="1" thickBot="1">
      <c r="B364" s="110"/>
      <c r="C364" s="124" t="s">
        <v>612</v>
      </c>
      <c r="D364" s="107">
        <f t="shared" ref="D364:E371" si="472">G364+I364+K364+N364+P364+R364+U364+W364+Y364+AB364+AD364+AF364</f>
        <v>-141.965</v>
      </c>
      <c r="E364" s="107">
        <f t="shared" si="472"/>
        <v>0</v>
      </c>
      <c r="F364" s="108"/>
      <c r="G364" s="107">
        <f t="array" ref="G364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Realizar'!$C364),Tabela_padrão__GM_CONTAS_PAGAR_ABERTOS[SALDO]))/1000*-1</f>
        <v>0</v>
      </c>
      <c r="H364" s="107">
        <f t="array" ref="H364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Realizar'!$C364),Tabela_padrão__GM_CONTAS_PAGAR_ABERTOS[SALDO_CONVERTIDO]))/1000*-1</f>
        <v>0</v>
      </c>
      <c r="I364" s="107">
        <f t="array" ref="I364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Realizar'!$C364),Tabela_padrão__GM_CONTAS_PAGAR_ABERTOS[SALDO]))/1000*-1</f>
        <v>0</v>
      </c>
      <c r="J364" s="107">
        <f t="array" ref="J364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Realizar'!$C364),Tabela_padrão__GM_CONTAS_PAGAR_ABERTOS[SALDO_CONVERTIDO]))/1000*-1</f>
        <v>0</v>
      </c>
      <c r="K364" s="107">
        <f t="array" ref="K364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Realizar'!$C364),Tabela_padrão__GM_CONTAS_PAGAR_ABERTOS[SALDO]))/1000*-1</f>
        <v>0</v>
      </c>
      <c r="L364" s="107">
        <f t="array" ref="L364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Realizar'!$C364),Tabela_padrão__GM_CONTAS_PAGAR_ABERTOS[SALDO_CONVERTIDO]))/1000*-1</f>
        <v>0</v>
      </c>
      <c r="M364" s="108"/>
      <c r="N364" s="107">
        <f t="array" ref="N364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Realizar'!$C364),Tabela_padrão__GM_CONTAS_PAGAR_ABERTOS[SALDO]))/1000*-1</f>
        <v>0</v>
      </c>
      <c r="O364" s="107">
        <f t="array" ref="O364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Realizar'!$C364),Tabela_padrão__GM_CONTAS_PAGAR_ABERTOS[SALDO_CONVERTIDO]))/1000*-1</f>
        <v>0</v>
      </c>
      <c r="P364" s="107">
        <f t="array" ref="P364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Realizar'!$C364),Tabela_padrão__GM_CONTAS_PAGAR_ABERTOS[SALDO]))/1000*-1</f>
        <v>-70.982500000000002</v>
      </c>
      <c r="Q364" s="107">
        <f t="array" ref="Q364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Realizar'!$C364),Tabela_padrão__GM_CONTAS_PAGAR_ABERTOS[SALDO_CONVERTIDO]))/1000*-1</f>
        <v>0</v>
      </c>
      <c r="R364" s="107">
        <f t="array" ref="R364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Realizar'!$C364),Tabela_padrão__GM_CONTAS_PAGAR_ABERTOS[SALDO]))/1000*-1</f>
        <v>0</v>
      </c>
      <c r="S364" s="107">
        <f t="array" ref="S364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Realizar'!$C364),Tabela_padrão__GM_CONTAS_PAGAR_ABERTOS[SALDO_CONVERTIDO]))/1000*-1</f>
        <v>0</v>
      </c>
      <c r="T364" s="108"/>
      <c r="U364" s="107">
        <f t="array" ref="U364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Realizar'!$C364),Tabela_padrão__GM_CONTAS_PAGAR_ABERTOS[SALDO]))/1000*-1</f>
        <v>0</v>
      </c>
      <c r="V364" s="107">
        <f t="array" ref="V364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Realizar'!$C364),Tabela_padrão__GM_CONTAS_PAGAR_ABERTOS[SALDO_CONVERTIDO]))/1000*-1</f>
        <v>0</v>
      </c>
      <c r="W364" s="107">
        <f t="array" ref="W364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Realizar'!$C364),Tabela_padrão__GM_CONTAS_PAGAR_ABERTOS[SALDO]))/1000*-1</f>
        <v>0</v>
      </c>
      <c r="X364" s="107">
        <f t="array" ref="X364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Realizar'!$C364),Tabela_padrão__GM_CONTAS_PAGAR_ABERTOS[SALDO_CONVERTIDO]))/1000*-1</f>
        <v>0</v>
      </c>
      <c r="Y364" s="107">
        <f t="array" ref="Y364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Realizar'!$C364),Tabela_padrão__GM_CONTAS_PAGAR_ABERTOS[SALDO]))/1000*-1</f>
        <v>0</v>
      </c>
      <c r="Z364" s="107">
        <f t="array" ref="Z364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Realizar'!$C364),Tabela_padrão__GM_CONTAS_PAGAR_ABERTOS[SALDO_CONVERTIDO]))/1000*-1</f>
        <v>0</v>
      </c>
      <c r="AA364" s="108"/>
      <c r="AB364" s="107">
        <f t="array" ref="AB364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Realizar'!$C364),Tabela_padrão__GM_CONTAS_PAGAR_ABERTOS[SALDO]))/1000*-1</f>
        <v>0</v>
      </c>
      <c r="AC364" s="107">
        <f t="array" ref="AC364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Realizar'!$C364),Tabela_padrão__GM_CONTAS_PAGAR_ABERTOS[SALDO_CONVERTIDO]))/1000*-1</f>
        <v>0</v>
      </c>
      <c r="AD364" s="107">
        <f t="array" ref="AD364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Realizar'!$C364),Tabela_padrão__GM_CONTAS_PAGAR_ABERTOS[SALDO]))/1000*-1</f>
        <v>-70.982500000000002</v>
      </c>
      <c r="AE364" s="107">
        <f t="array" ref="AE364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Realizar'!$C364),Tabela_padrão__GM_CONTAS_PAGAR_ABERTOS[SALDO_CONVERTIDO]))/1000*-1</f>
        <v>0</v>
      </c>
      <c r="AF364" s="107">
        <f t="array" ref="AF364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Realizar'!$C364),Tabela_padrão__GM_CONTAS_PAGAR_ABERTOS[SALDO]))/1000*-1</f>
        <v>0</v>
      </c>
      <c r="AG364" s="107">
        <f t="array" ref="AG364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Realizar'!$C364),Tabela_padrão__GM_CONTAS_PAGAR_ABERTOS[SALDO_CONVERTIDO]))/1000*-1</f>
        <v>0</v>
      </c>
    </row>
    <row r="365" spans="2:33" outlineLevel="1" thickBot="1">
      <c r="B365" s="110"/>
      <c r="C365" s="124" t="s">
        <v>92</v>
      </c>
      <c r="D365" s="107">
        <f t="shared" si="472"/>
        <v>0</v>
      </c>
      <c r="E365" s="107">
        <f t="shared" si="472"/>
        <v>-4556.27081</v>
      </c>
      <c r="F365" s="108"/>
      <c r="G365" s="107">
        <f t="array" ref="G365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Realizar'!$C365),Tabela_padrão__GM_CONTAS_PAGAR_ABERTOS[SALDO]))/1000*-1</f>
        <v>0</v>
      </c>
      <c r="H365" s="107">
        <f t="array" ref="H365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Realizar'!$C365),Tabela_padrão__GM_CONTAS_PAGAR_ABERTOS[SALDO_CONVERTIDO]))/1000*-1</f>
        <v>-197.88636</v>
      </c>
      <c r="I365" s="107">
        <f t="array" ref="I365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Realizar'!$C365),Tabela_padrão__GM_CONTAS_PAGAR_ABERTOS[SALDO]))/1000*-1</f>
        <v>0</v>
      </c>
      <c r="J365" s="107">
        <f t="array" ref="J365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Realizar'!$C365),Tabela_padrão__GM_CONTAS_PAGAR_ABERTOS[SALDO_CONVERTIDO]))/1000*-1</f>
        <v>-703.45006000000001</v>
      </c>
      <c r="K365" s="107">
        <f t="array" ref="K365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Realizar'!$C365),Tabela_padrão__GM_CONTAS_PAGAR_ABERTOS[SALDO]))/1000*-1</f>
        <v>0</v>
      </c>
      <c r="L365" s="107">
        <f t="array" ref="L365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Realizar'!$C365),Tabela_padrão__GM_CONTAS_PAGAR_ABERTOS[SALDO_CONVERTIDO]))/1000*-1</f>
        <v>-5.3863599999999998</v>
      </c>
      <c r="M365" s="108"/>
      <c r="N365" s="107">
        <f t="array" ref="N365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Realizar'!$C365),Tabela_padrão__GM_CONTAS_PAGAR_ABERTOS[SALDO]))/1000*-1</f>
        <v>0</v>
      </c>
      <c r="O365" s="107">
        <f t="array" ref="O365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Realizar'!$C365),Tabela_padrão__GM_CONTAS_PAGAR_ABERTOS[SALDO_CONVERTIDO]))/1000*-1</f>
        <v>-5.3863599999999998</v>
      </c>
      <c r="P365" s="107">
        <f t="array" ref="P365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Realizar'!$C365),Tabela_padrão__GM_CONTAS_PAGAR_ABERTOS[SALDO]))/1000*-1</f>
        <v>0</v>
      </c>
      <c r="Q365" s="107">
        <f t="array" ref="Q365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Realizar'!$C365),Tabela_padrão__GM_CONTAS_PAGAR_ABERTOS[SALDO_CONVERTIDO]))/1000*-1</f>
        <v>-5.3863599999999998</v>
      </c>
      <c r="R365" s="107">
        <f t="array" ref="R365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Realizar'!$C365),Tabela_padrão__GM_CONTAS_PAGAR_ABERTOS[SALDO]))/1000*-1</f>
        <v>0</v>
      </c>
      <c r="S365" s="107">
        <f t="array" ref="S365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Realizar'!$C365),Tabela_padrão__GM_CONTAS_PAGAR_ABERTOS[SALDO_CONVERTIDO]))/1000*-1</f>
        <v>-870.3513099999999</v>
      </c>
      <c r="T365" s="108"/>
      <c r="U365" s="107">
        <f t="array" ref="U365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Realizar'!$C365),Tabela_padrão__GM_CONTAS_PAGAR_ABERTOS[SALDO]))/1000*-1</f>
        <v>0</v>
      </c>
      <c r="V365" s="107">
        <f t="array" ref="V365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Realizar'!$C365),Tabela_padrão__GM_CONTAS_PAGAR_ABERTOS[SALDO_CONVERTIDO]))/1000*-1</f>
        <v>-365.38635999999997</v>
      </c>
      <c r="W365" s="107">
        <f t="array" ref="W365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Realizar'!$C365),Tabela_padrão__GM_CONTAS_PAGAR_ABERTOS[SALDO]))/1000*-1</f>
        <v>0</v>
      </c>
      <c r="X365" s="107">
        <f t="array" ref="X365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Realizar'!$C365),Tabela_padrão__GM_CONTAS_PAGAR_ABERTOS[SALDO_CONVERTIDO]))/1000*-1</f>
        <v>-1070.6679099999999</v>
      </c>
      <c r="Y365" s="107">
        <f t="array" ref="Y365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Realizar'!$C365),Tabela_padrão__GM_CONTAS_PAGAR_ABERTOS[SALDO]))/1000*-1</f>
        <v>0</v>
      </c>
      <c r="Z365" s="107">
        <f t="array" ref="Z365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Realizar'!$C365),Tabela_padrão__GM_CONTAS_PAGAR_ABERTOS[SALDO_CONVERTIDO]))/1000*-1</f>
        <v>-52.186360000000001</v>
      </c>
      <c r="AA365" s="108"/>
      <c r="AB365" s="107">
        <f t="array" ref="AB365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Realizar'!$C365),Tabela_padrão__GM_CONTAS_PAGAR_ABERTOS[SALDO]))/1000*-1</f>
        <v>0</v>
      </c>
      <c r="AC365" s="107">
        <f t="array" ref="AC365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Realizar'!$C365),Tabela_padrão__GM_CONTAS_PAGAR_ABERTOS[SALDO_CONVERTIDO]))/1000*-1</f>
        <v>-885.65064999999993</v>
      </c>
      <c r="AD365" s="107">
        <f t="array" ref="AD365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Realizar'!$C365),Tabela_padrão__GM_CONTAS_PAGAR_ABERTOS[SALDO]))/1000*-1</f>
        <v>0</v>
      </c>
      <c r="AE365" s="107">
        <f t="array" ref="AE365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Realizar'!$C365),Tabela_padrão__GM_CONTAS_PAGAR_ABERTOS[SALDO_CONVERTIDO]))/1000*-1</f>
        <v>-239.29635999999999</v>
      </c>
      <c r="AF365" s="107">
        <f t="array" ref="AF365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Realizar'!$C365),Tabela_padrão__GM_CONTAS_PAGAR_ABERTOS[SALDO]))/1000*-1</f>
        <v>0</v>
      </c>
      <c r="AG365" s="107">
        <f t="array" ref="AG365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Realizar'!$C365),Tabela_padrão__GM_CONTAS_PAGAR_ABERTOS[SALDO_CONVERTIDO]))/1000*-1</f>
        <v>-155.23635999999999</v>
      </c>
    </row>
    <row r="366" spans="2:33" outlineLevel="1" thickBot="1">
      <c r="B366" s="110"/>
      <c r="C366" s="124" t="s">
        <v>575</v>
      </c>
      <c r="D366" s="107">
        <f t="shared" si="472"/>
        <v>0</v>
      </c>
      <c r="E366" s="107">
        <f t="shared" si="472"/>
        <v>-293.39988000000005</v>
      </c>
      <c r="F366" s="108"/>
      <c r="G366" s="107">
        <f t="array" ref="G366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Realizar'!$C366),Tabela_padrão__GM_CONTAS_PAGAR_ABERTOS[SALDO]))/1000*-1</f>
        <v>0</v>
      </c>
      <c r="H366" s="107">
        <f t="array" ref="H366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I366" s="107">
        <f t="array" ref="I366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Realizar'!$C366),Tabela_padrão__GM_CONTAS_PAGAR_ABERTOS[SALDO]))/1000*-1</f>
        <v>0</v>
      </c>
      <c r="J366" s="107">
        <f t="array" ref="J366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K366" s="107">
        <f t="array" ref="K366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Realizar'!$C366),Tabela_padrão__GM_CONTAS_PAGAR_ABERTOS[SALDO]))/1000*-1</f>
        <v>0</v>
      </c>
      <c r="L366" s="107">
        <f t="array" ref="L366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M366" s="108"/>
      <c r="N366" s="107">
        <f t="array" ref="N366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Realizar'!$C366),Tabela_padrão__GM_CONTAS_PAGAR_ABERTOS[SALDO]))/1000*-1</f>
        <v>0</v>
      </c>
      <c r="O366" s="107">
        <f t="array" ref="O366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P366" s="107">
        <f t="array" ref="P366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Realizar'!$C366),Tabela_padrão__GM_CONTAS_PAGAR_ABERTOS[SALDO]))/1000*-1</f>
        <v>0</v>
      </c>
      <c r="Q366" s="107">
        <f t="array" ref="Q366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R366" s="107">
        <f t="array" ref="R366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Realizar'!$C366),Tabela_padrão__GM_CONTAS_PAGAR_ABERTOS[SALDO]))/1000*-1</f>
        <v>0</v>
      </c>
      <c r="S366" s="107">
        <f t="array" ref="S366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T366" s="108"/>
      <c r="U366" s="107">
        <f t="array" ref="U366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Realizar'!$C366),Tabela_padrão__GM_CONTAS_PAGAR_ABERTOS[SALDO]))/1000*-1</f>
        <v>0</v>
      </c>
      <c r="V366" s="107">
        <f t="array" ref="V366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W366" s="107">
        <f t="array" ref="W366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Realizar'!$C366),Tabela_padrão__GM_CONTAS_PAGAR_ABERTOS[SALDO]))/1000*-1</f>
        <v>0</v>
      </c>
      <c r="X366" s="107">
        <f t="array" ref="X366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Y366" s="107">
        <f t="array" ref="Y366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Realizar'!$C366),Tabela_padrão__GM_CONTAS_PAGAR_ABERTOS[SALDO]))/1000*-1</f>
        <v>0</v>
      </c>
      <c r="Z366" s="107">
        <f t="array" ref="Z366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AA366" s="108"/>
      <c r="AB366" s="107">
        <f t="array" ref="AB366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Realizar'!$C366),Tabela_padrão__GM_CONTAS_PAGAR_ABERTOS[SALDO]))/1000*-1</f>
        <v>0</v>
      </c>
      <c r="AC366" s="107">
        <f t="array" ref="AC366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AD366" s="107">
        <f t="array" ref="AD366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Realizar'!$C366),Tabela_padrão__GM_CONTAS_PAGAR_ABERTOS[SALDO]))/1000*-1</f>
        <v>0</v>
      </c>
      <c r="AE366" s="107">
        <f t="array" ref="AE366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Realizar'!$C366),Tabela_padrão__GM_CONTAS_PAGAR_ABERTOS[SALDO_CONVERTIDO]))/1000*-1</f>
        <v>-24.44999</v>
      </c>
      <c r="AF366" s="107">
        <f t="array" ref="AF366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Realizar'!$C366),Tabela_padrão__GM_CONTAS_PAGAR_ABERTOS[SALDO]))/1000*-1</f>
        <v>0</v>
      </c>
      <c r="AG366" s="107">
        <f t="array" ref="AG366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Realizar'!$C366),Tabela_padrão__GM_CONTAS_PAGAR_ABERTOS[SALDO_CONVERTIDO]))/1000*-1</f>
        <v>-24.44999</v>
      </c>
    </row>
    <row r="367" spans="2:33" outlineLevel="1" thickBot="1">
      <c r="B367" s="110"/>
      <c r="C367" s="124" t="s">
        <v>97</v>
      </c>
      <c r="D367" s="107">
        <f t="shared" si="472"/>
        <v>0</v>
      </c>
      <c r="E367" s="107">
        <f t="shared" si="472"/>
        <v>-1902.8597200000004</v>
      </c>
      <c r="F367" s="108"/>
      <c r="G367" s="107">
        <f t="array" ref="G367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Realizar'!$C367),Tabela_padrão__GM_CONTAS_PAGAR_ABERTOS[SALDO]))/1000*-1</f>
        <v>0</v>
      </c>
      <c r="H367" s="107">
        <f t="array" ref="H367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I367" s="107">
        <f t="array" ref="I367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Realizar'!$C367),Tabela_padrão__GM_CONTAS_PAGAR_ABERTOS[SALDO]))/1000*-1</f>
        <v>0</v>
      </c>
      <c r="J367" s="107">
        <f t="array" ref="J367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K367" s="107">
        <f t="array" ref="K367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Realizar'!$C367),Tabela_padrão__GM_CONTAS_PAGAR_ABERTOS[SALDO]))/1000*-1</f>
        <v>0</v>
      </c>
      <c r="L367" s="107">
        <f t="array" ref="L367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M367" s="108"/>
      <c r="N367" s="107">
        <f t="array" ref="N367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Realizar'!$C367),Tabela_padrão__GM_CONTAS_PAGAR_ABERTOS[SALDO]))/1000*-1</f>
        <v>0</v>
      </c>
      <c r="O367" s="107">
        <f t="array" ref="O367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P367" s="107">
        <f t="array" ref="P367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Realizar'!$C367),Tabela_padrão__GM_CONTAS_PAGAR_ABERTOS[SALDO]))/1000*-1</f>
        <v>0</v>
      </c>
      <c r="Q367" s="107">
        <f t="array" ref="Q367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Realizar'!$C367),Tabela_padrão__GM_CONTAS_PAGAR_ABERTOS[SALDO_CONVERTIDO]))/1000*-1</f>
        <v>-1708.50396</v>
      </c>
      <c r="R367" s="107">
        <f t="array" ref="R367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Realizar'!$C367),Tabela_padrão__GM_CONTAS_PAGAR_ABERTOS[SALDO]))/1000*-1</f>
        <v>0</v>
      </c>
      <c r="S367" s="107">
        <f t="array" ref="S367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T367" s="108"/>
      <c r="U367" s="107">
        <f t="array" ref="U367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Realizar'!$C367),Tabela_padrão__GM_CONTAS_PAGAR_ABERTOS[SALDO]))/1000*-1</f>
        <v>0</v>
      </c>
      <c r="V367" s="107">
        <f t="array" ref="V367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W367" s="107">
        <f t="array" ref="W367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Realizar'!$C367),Tabela_padrão__GM_CONTAS_PAGAR_ABERTOS[SALDO]))/1000*-1</f>
        <v>0</v>
      </c>
      <c r="X367" s="107">
        <f t="array" ref="X367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Y367" s="107">
        <f t="array" ref="Y367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Realizar'!$C367),Tabela_padrão__GM_CONTAS_PAGAR_ABERTOS[SALDO]))/1000*-1</f>
        <v>0</v>
      </c>
      <c r="Z367" s="107">
        <f t="array" ref="Z367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Realizar'!$C367),Tabela_padrão__GM_CONTAS_PAGAR_ABERTOS[SALDO_CONVERTIDO]))/1000*-1</f>
        <v>-52.250459999999997</v>
      </c>
      <c r="AA367" s="108"/>
      <c r="AB367" s="107">
        <f t="array" ref="AB367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Realizar'!$C367),Tabela_padrão__GM_CONTAS_PAGAR_ABERTOS[SALDO]))/1000*-1</f>
        <v>0</v>
      </c>
      <c r="AC367" s="107">
        <f t="array" ref="AC367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AD367" s="107">
        <f t="array" ref="AD367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Realizar'!$C367),Tabela_padrão__GM_CONTAS_PAGAR_ABERTOS[SALDO]))/1000*-1</f>
        <v>0</v>
      </c>
      <c r="AE367" s="107">
        <f t="array" ref="AE367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Realizar'!$C367),Tabela_padrão__GM_CONTAS_PAGAR_ABERTOS[SALDO_CONVERTIDO]))/1000*-1</f>
        <v>-14.21053</v>
      </c>
      <c r="AF367" s="107">
        <f t="array" ref="AF367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Realizar'!$C367),Tabela_padrão__GM_CONTAS_PAGAR_ABERTOS[SALDO]))/1000*-1</f>
        <v>0</v>
      </c>
      <c r="AG367" s="107">
        <f t="array" ref="AG367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Realizar'!$C367),Tabela_padrão__GM_CONTAS_PAGAR_ABERTOS[SALDO_CONVERTIDO]))/1000*-1</f>
        <v>-14.21053</v>
      </c>
    </row>
    <row r="368" spans="2:33" outlineLevel="1" thickBot="1">
      <c r="B368" s="110"/>
      <c r="C368" s="124" t="s">
        <v>98</v>
      </c>
      <c r="D368" s="107">
        <f t="shared" ref="D368" si="473">G368+I368+K368+N368+P368+R368+U368+W368+Y368+AB368+AD368+AF368</f>
        <v>0</v>
      </c>
      <c r="E368" s="107">
        <f t="shared" ref="E368" si="474">H368+J368+L368+O368+Q368+S368+V368+X368+Z368+AC368+AE368+AG368</f>
        <v>-130.72499999999999</v>
      </c>
      <c r="F368" s="108"/>
      <c r="G368" s="107">
        <f t="array" ref="G368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Realizar'!$C368),Tabela_padrão__GM_CONTAS_PAGAR_ABERTOS[SALDO]))/1000*-1</f>
        <v>0</v>
      </c>
      <c r="H368" s="107">
        <f t="array" ref="H368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Realizar'!$C368),Tabela_padrão__GM_CONTAS_PAGAR_ABERTOS[SALDO_CONVERTIDO]))/1000*-1</f>
        <v>0</v>
      </c>
      <c r="I368" s="107">
        <f t="array" ref="I368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Realizar'!$C368),Tabela_padrão__GM_CONTAS_PAGAR_ABERTOS[SALDO]))/1000*-1</f>
        <v>0</v>
      </c>
      <c r="J368" s="107">
        <f t="array" ref="J368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Realizar'!$C368),Tabela_padrão__GM_CONTAS_PAGAR_ABERTOS[SALDO_CONVERTIDO]))/1000*-1</f>
        <v>0</v>
      </c>
      <c r="K368" s="107">
        <f t="array" ref="K368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Realizar'!$C368),Tabela_padrão__GM_CONTAS_PAGAR_ABERTOS[SALDO]))/1000*-1</f>
        <v>0</v>
      </c>
      <c r="L368" s="107">
        <f t="array" ref="L368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Realizar'!$C368),Tabela_padrão__GM_CONTAS_PAGAR_ABERTOS[SALDO_CONVERTIDO]))/1000*-1</f>
        <v>-130.72499999999999</v>
      </c>
      <c r="M368" s="108"/>
      <c r="N368" s="107">
        <f t="array" ref="N368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Realizar'!$C368),Tabela_padrão__GM_CONTAS_PAGAR_ABERTOS[SALDO]))/1000*-1</f>
        <v>0</v>
      </c>
      <c r="O368" s="107">
        <f t="array" ref="O368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Realizar'!$C368),Tabela_padrão__GM_CONTAS_PAGAR_ABERTOS[SALDO_CONVERTIDO]))/1000*-1</f>
        <v>0</v>
      </c>
      <c r="P368" s="107">
        <f t="array" ref="P368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Realizar'!$C368),Tabela_padrão__GM_CONTAS_PAGAR_ABERTOS[SALDO]))/1000*-1</f>
        <v>0</v>
      </c>
      <c r="Q368" s="107">
        <f t="array" ref="Q368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Realizar'!$C368),Tabela_padrão__GM_CONTAS_PAGAR_ABERTOS[SALDO_CONVERTIDO]))/1000*-1</f>
        <v>0</v>
      </c>
      <c r="R368" s="107">
        <f t="array" ref="R368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Realizar'!$C368),Tabela_padrão__GM_CONTAS_PAGAR_ABERTOS[SALDO]))/1000*-1</f>
        <v>0</v>
      </c>
      <c r="S368" s="107">
        <f t="array" ref="S368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Realizar'!$C368),Tabela_padrão__GM_CONTAS_PAGAR_ABERTOS[SALDO_CONVERTIDO]))/1000*-1</f>
        <v>0</v>
      </c>
      <c r="T368" s="108"/>
      <c r="U368" s="107">
        <f t="array" ref="U368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Realizar'!$C368),Tabela_padrão__GM_CONTAS_PAGAR_ABERTOS[SALDO]))/1000*-1</f>
        <v>0</v>
      </c>
      <c r="V368" s="107">
        <f t="array" ref="V368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Realizar'!$C368),Tabela_padrão__GM_CONTAS_PAGAR_ABERTOS[SALDO_CONVERTIDO]))/1000*-1</f>
        <v>0</v>
      </c>
      <c r="W368" s="107">
        <f t="array" ref="W368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Realizar'!$C368),Tabela_padrão__GM_CONTAS_PAGAR_ABERTOS[SALDO]))/1000*-1</f>
        <v>0</v>
      </c>
      <c r="X368" s="107">
        <f t="array" ref="X368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Realizar'!$C368),Tabela_padrão__GM_CONTAS_PAGAR_ABERTOS[SALDO_CONVERTIDO]))/1000*-1</f>
        <v>0</v>
      </c>
      <c r="Y368" s="107">
        <f t="array" ref="Y368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Realizar'!$C368),Tabela_padrão__GM_CONTAS_PAGAR_ABERTOS[SALDO]))/1000*-1</f>
        <v>0</v>
      </c>
      <c r="Z368" s="107">
        <f t="array" ref="Z368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Realizar'!$C368),Tabela_padrão__GM_CONTAS_PAGAR_ABERTOS[SALDO_CONVERTIDO]))/1000*-1</f>
        <v>0</v>
      </c>
      <c r="AA368" s="108"/>
      <c r="AB368" s="107">
        <f t="array" ref="AB368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Realizar'!$C368),Tabela_padrão__GM_CONTAS_PAGAR_ABERTOS[SALDO]))/1000*-1</f>
        <v>0</v>
      </c>
      <c r="AC368" s="107">
        <f t="array" ref="AC368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Realizar'!$C368),Tabela_padrão__GM_CONTAS_PAGAR_ABERTOS[SALDO_CONVERTIDO]))/1000*-1</f>
        <v>0</v>
      </c>
      <c r="AD368" s="107">
        <f t="array" ref="AD368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Realizar'!$C368),Tabela_padrão__GM_CONTAS_PAGAR_ABERTOS[SALDO]))/1000*-1</f>
        <v>0</v>
      </c>
      <c r="AE368" s="107">
        <f t="array" ref="AE368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Realizar'!$C368),Tabela_padrão__GM_CONTAS_PAGAR_ABERTOS[SALDO_CONVERTIDO]))/1000*-1</f>
        <v>0</v>
      </c>
      <c r="AF368" s="107">
        <f t="array" ref="AF368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Realizar'!$C368),Tabela_padrão__GM_CONTAS_PAGAR_ABERTOS[SALDO]))/1000*-1</f>
        <v>0</v>
      </c>
      <c r="AG368" s="107">
        <f t="array" ref="AG368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Realizar'!$C368),Tabela_padrão__GM_CONTAS_PAGAR_ABERTOS[SALDO_CONVERTIDO]))/1000*-1</f>
        <v>0</v>
      </c>
    </row>
    <row r="369" spans="2:33" outlineLevel="1" thickBot="1">
      <c r="B369" s="110"/>
      <c r="C369" s="124" t="s">
        <v>481</v>
      </c>
      <c r="D369" s="107">
        <f t="shared" si="472"/>
        <v>0</v>
      </c>
      <c r="E369" s="107">
        <f t="shared" si="472"/>
        <v>-49.5</v>
      </c>
      <c r="F369" s="108"/>
      <c r="G369" s="107">
        <f t="array" ref="G369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Realizar'!$C369),Tabela_padrão__GM_CONTAS_PAGAR_ABERTOS[SALDO]))/1000*-1</f>
        <v>0</v>
      </c>
      <c r="H369" s="107">
        <f t="array" ref="H369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Realizar'!$C369),Tabela_padrão__GM_CONTAS_PAGAR_ABERTOS[SALDO_CONVERTIDO]))/1000*-1</f>
        <v>0</v>
      </c>
      <c r="I369" s="107">
        <f t="array" ref="I369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Realizar'!$C369),Tabela_padrão__GM_CONTAS_PAGAR_ABERTOS[SALDO]))/1000*-1</f>
        <v>0</v>
      </c>
      <c r="J369" s="107">
        <f t="array" ref="J369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Realizar'!$C369),Tabela_padrão__GM_CONTAS_PAGAR_ABERTOS[SALDO_CONVERTIDO]))/1000*-1</f>
        <v>-49.5</v>
      </c>
      <c r="K369" s="107">
        <f t="array" ref="K369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Realizar'!$C369),Tabela_padrão__GM_CONTAS_PAGAR_ABERTOS[SALDO]))/1000*-1</f>
        <v>0</v>
      </c>
      <c r="L369" s="107">
        <f t="array" ref="L369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Realizar'!$C369),Tabela_padrão__GM_CONTAS_PAGAR_ABERTOS[SALDO_CONVERTIDO]))/1000*-1</f>
        <v>0</v>
      </c>
      <c r="M369" s="108"/>
      <c r="N369" s="107">
        <f t="array" ref="N369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Realizar'!$C369),Tabela_padrão__GM_CONTAS_PAGAR_ABERTOS[SALDO]))/1000*-1</f>
        <v>0</v>
      </c>
      <c r="O369" s="107">
        <f t="array" ref="O369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Realizar'!$C369),Tabela_padrão__GM_CONTAS_PAGAR_ABERTOS[SALDO_CONVERTIDO]))/1000*-1</f>
        <v>0</v>
      </c>
      <c r="P369" s="107">
        <f t="array" ref="P369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Realizar'!$C369),Tabela_padrão__GM_CONTAS_PAGAR_ABERTOS[SALDO]))/1000*-1</f>
        <v>0</v>
      </c>
      <c r="Q369" s="107">
        <f t="array" ref="Q369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Realizar'!$C369),Tabela_padrão__GM_CONTAS_PAGAR_ABERTOS[SALDO_CONVERTIDO]))/1000*-1</f>
        <v>0</v>
      </c>
      <c r="R369" s="107">
        <f t="array" ref="R369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Realizar'!$C369),Tabela_padrão__GM_CONTAS_PAGAR_ABERTOS[SALDO]))/1000*-1</f>
        <v>0</v>
      </c>
      <c r="S369" s="107">
        <f t="array" ref="S369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Realizar'!$C369),Tabela_padrão__GM_CONTAS_PAGAR_ABERTOS[SALDO_CONVERTIDO]))/1000*-1</f>
        <v>0</v>
      </c>
      <c r="T369" s="108"/>
      <c r="U369" s="107">
        <f t="array" ref="U369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Realizar'!$C369),Tabela_padrão__GM_CONTAS_PAGAR_ABERTOS[SALDO]))/1000*-1</f>
        <v>0</v>
      </c>
      <c r="V369" s="107">
        <f t="array" ref="V369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Realizar'!$C369),Tabela_padrão__GM_CONTAS_PAGAR_ABERTOS[SALDO_CONVERTIDO]))/1000*-1</f>
        <v>0</v>
      </c>
      <c r="W369" s="107">
        <f t="array" ref="W369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Realizar'!$C369),Tabela_padrão__GM_CONTAS_PAGAR_ABERTOS[SALDO]))/1000*-1</f>
        <v>0</v>
      </c>
      <c r="X369" s="107">
        <f t="array" ref="X369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Realizar'!$C369),Tabela_padrão__GM_CONTAS_PAGAR_ABERTOS[SALDO_CONVERTIDO]))/1000*-1</f>
        <v>0</v>
      </c>
      <c r="Y369" s="107">
        <f t="array" ref="Y369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Realizar'!$C369),Tabela_padrão__GM_CONTAS_PAGAR_ABERTOS[SALDO]))/1000*-1</f>
        <v>0</v>
      </c>
      <c r="Z369" s="107">
        <f t="array" ref="Z369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Realizar'!$C369),Tabela_padrão__GM_CONTAS_PAGAR_ABERTOS[SALDO_CONVERTIDO]))/1000*-1</f>
        <v>0</v>
      </c>
      <c r="AA369" s="108"/>
      <c r="AB369" s="107">
        <f t="array" ref="AB369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Realizar'!$C369),Tabela_padrão__GM_CONTAS_PAGAR_ABERTOS[SALDO]))/1000*-1</f>
        <v>0</v>
      </c>
      <c r="AC369" s="107">
        <f t="array" ref="AC369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Realizar'!$C369),Tabela_padrão__GM_CONTAS_PAGAR_ABERTOS[SALDO_CONVERTIDO]))/1000*-1</f>
        <v>0</v>
      </c>
      <c r="AD369" s="107">
        <f t="array" ref="AD369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Realizar'!$C369),Tabela_padrão__GM_CONTAS_PAGAR_ABERTOS[SALDO]))/1000*-1</f>
        <v>0</v>
      </c>
      <c r="AE369" s="107">
        <f t="array" ref="AE369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Realizar'!$C369),Tabela_padrão__GM_CONTAS_PAGAR_ABERTOS[SALDO_CONVERTIDO]))/1000*-1</f>
        <v>0</v>
      </c>
      <c r="AF369" s="107">
        <f t="array" ref="AF369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Realizar'!$C369),Tabela_padrão__GM_CONTAS_PAGAR_ABERTOS[SALDO]))/1000*-1</f>
        <v>0</v>
      </c>
      <c r="AG369" s="107">
        <f t="array" ref="AG369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Realizar'!$C369),Tabela_padrão__GM_CONTAS_PAGAR_ABERTOS[SALDO_CONVERTIDO]))/1000*-1</f>
        <v>0</v>
      </c>
    </row>
    <row r="370" spans="2:33" outlineLevel="1" thickBot="1">
      <c r="B370" s="110"/>
      <c r="C370" s="124" t="s">
        <v>531</v>
      </c>
      <c r="D370" s="107">
        <f t="shared" si="472"/>
        <v>-613.65276999999992</v>
      </c>
      <c r="E370" s="107">
        <f t="shared" si="472"/>
        <v>-3744.6567600000012</v>
      </c>
      <c r="F370" s="108"/>
      <c r="G370" s="107">
        <f t="array" ref="G370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Realizar'!$C370),Tabela_padrão__GM_CONTAS_PAGAR_ABERTOS[SALDO]))/1000*-1</f>
        <v>0</v>
      </c>
      <c r="H370" s="107">
        <f t="array" ref="H370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I370" s="107">
        <f t="array" ref="I370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Realizar'!$C370),Tabela_padrão__GM_CONTAS_PAGAR_ABERTOS[SALDO]))/1000*-1</f>
        <v>0</v>
      </c>
      <c r="J370" s="107">
        <f t="array" ref="J370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K370" s="107">
        <f t="array" ref="K370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Realizar'!$C370),Tabela_padrão__GM_CONTAS_PAGAR_ABERTOS[SALDO]))/1000*-1</f>
        <v>0</v>
      </c>
      <c r="L370" s="107">
        <f t="array" ref="L370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M370" s="108"/>
      <c r="N370" s="107">
        <f t="array" ref="N370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Realizar'!$C370),Tabela_padrão__GM_CONTAS_PAGAR_ABERTOS[SALDO]))/1000*-1</f>
        <v>-247.30394000000001</v>
      </c>
      <c r="O370" s="107">
        <f t="array" ref="O370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P370" s="107">
        <f t="array" ref="P370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Realizar'!$C370),Tabela_padrão__GM_CONTAS_PAGAR_ABERTOS[SALDO]))/1000*-1</f>
        <v>0</v>
      </c>
      <c r="Q370" s="107">
        <f t="array" ref="Q370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Realizar'!$C370),Tabela_padrão__GM_CONTAS_PAGAR_ABERTOS[SALDO_CONVERTIDO]))/1000*-1</f>
        <v>-3305.4126100000003</v>
      </c>
      <c r="R370" s="107">
        <f t="array" ref="R370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Realizar'!$C370),Tabela_padrão__GM_CONTAS_PAGAR_ABERTOS[SALDO]))/1000*-1</f>
        <v>0</v>
      </c>
      <c r="S370" s="107">
        <f t="array" ref="S370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Realizar'!$C370),Tabela_padrão__GM_CONTAS_PAGAR_ABERTOS[SALDO_CONVERTIDO]))/1000*-1</f>
        <v>-348.11104999999998</v>
      </c>
      <c r="T370" s="108"/>
      <c r="U370" s="107">
        <f t="array" ref="U370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Realizar'!$C370),Tabela_padrão__GM_CONTAS_PAGAR_ABERTOS[SALDO]))/1000*-1</f>
        <v>0</v>
      </c>
      <c r="V370" s="107">
        <f t="array" ref="V370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W370" s="107">
        <f t="array" ref="W370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Realizar'!$C370),Tabela_padrão__GM_CONTAS_PAGAR_ABERTOS[SALDO]))/1000*-1</f>
        <v>0</v>
      </c>
      <c r="X370" s="107">
        <f t="array" ref="X370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Y370" s="107">
        <f t="array" ref="Y370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Realizar'!$C370),Tabela_padrão__GM_CONTAS_PAGAR_ABERTOS[SALDO]))/1000*-1</f>
        <v>0</v>
      </c>
      <c r="Z370" s="107">
        <f t="array" ref="Z370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AA370" s="108"/>
      <c r="AB370" s="107">
        <f t="array" ref="AB370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Realizar'!$C370),Tabela_padrão__GM_CONTAS_PAGAR_ABERTOS[SALDO]))/1000*-1</f>
        <v>-366.34882999999996</v>
      </c>
      <c r="AC370" s="107">
        <f t="array" ref="AC370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AD370" s="107">
        <f t="array" ref="AD370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Realizar'!$C370),Tabela_padrão__GM_CONTAS_PAGAR_ABERTOS[SALDO]))/1000*-1</f>
        <v>0</v>
      </c>
      <c r="AE370" s="107">
        <f t="array" ref="AE370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  <c r="AF370" s="107">
        <f t="array" ref="AF370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Realizar'!$C370),Tabela_padrão__GM_CONTAS_PAGAR_ABERTOS[SALDO]))/1000*-1</f>
        <v>0</v>
      </c>
      <c r="AG370" s="107">
        <f t="array" ref="AG370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Realizar'!$C370),Tabela_padrão__GM_CONTAS_PAGAR_ABERTOS[SALDO_CONVERTIDO]))/1000*-1</f>
        <v>-9.1133100000000002</v>
      </c>
    </row>
    <row r="371" spans="2:33" outlineLevel="1" thickBot="1">
      <c r="B371" s="110"/>
      <c r="C371" s="124" t="s">
        <v>518</v>
      </c>
      <c r="D371" s="107">
        <f t="shared" si="472"/>
        <v>0</v>
      </c>
      <c r="E371" s="107">
        <f t="shared" si="472"/>
        <v>-369.99995999999993</v>
      </c>
      <c r="F371" s="108"/>
      <c r="G371" s="107">
        <f t="array" ref="G371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Realizar'!$G$6)*(Tabela_padrão__GM_CONTAS_PAGAR_ABERTOS[NOME_CLIENTE]='Resumo Realizar'!$C371),Tabela_padrão__GM_CONTAS_PAGAR_ABERTOS[SALDO]))/1000*-1</f>
        <v>0</v>
      </c>
      <c r="H371" s="107">
        <f t="array" ref="H371">SUM(IF((Tabela_padrão__GM_CONTAS_PAGAR_ABERTOS[COD_CONTA]='Resumo Realizar'!$B$363)*(Tabela_padrão__GM_CONTAS_PAGAR_ABERTOS[DATA_VCTO]&gt;='Resumo Realizar'!G$4)*(Tabela_padrão__GM_CONTAS_PAGAR_ABERTOS[DATA_VCTO]&lt;'Resumo Realizar'!I$4)*(Tabela_padrão__GM_CONTAS_PAGAR_ABERTOS[SIGLA_MOEDA]='Resumo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I371" s="107">
        <f t="array" ref="I371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Realizar'!$G$6)*(Tabela_padrão__GM_CONTAS_PAGAR_ABERTOS[NOME_CLIENTE]='Resumo Realizar'!$C371),Tabela_padrão__GM_CONTAS_PAGAR_ABERTOS[SALDO]))/1000*-1</f>
        <v>0</v>
      </c>
      <c r="J371" s="107">
        <f t="array" ref="J371">SUM(IF((Tabela_padrão__GM_CONTAS_PAGAR_ABERTOS[COD_CONTA]='Resumo Realizar'!$B$363)*(Tabela_padrão__GM_CONTAS_PAGAR_ABERTOS[DATA_VCTO]&gt;='Resumo Realizar'!I$4)*(Tabela_padrão__GM_CONTAS_PAGAR_ABERTOS[DATA_VCTO]&lt;'Resumo Realizar'!K$4)*(Tabela_padrão__GM_CONTAS_PAGAR_ABERTOS[SIGLA_MOEDA]='Resumo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K371" s="107">
        <f t="array" ref="K371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Realizar'!$G$6)*(Tabela_padrão__GM_CONTAS_PAGAR_ABERTOS[NOME_CLIENTE]='Resumo Realizar'!$C371),Tabela_padrão__GM_CONTAS_PAGAR_ABERTOS[SALDO]))/1000*-1</f>
        <v>0</v>
      </c>
      <c r="L371" s="107">
        <f t="array" ref="L371">SUM(IF((Tabela_padrão__GM_CONTAS_PAGAR_ABERTOS[COD_CONTA]='Resumo Realizar'!$B$363)*(Tabela_padrão__GM_CONTAS_PAGAR_ABERTOS[DATA_VCTO]&gt;='Resumo Realizar'!K$4)*(Tabela_padrão__GM_CONTAS_PAGAR_ABERTOS[DATA_VCTO]&lt;'Resumo Realizar'!M$4)*(Tabela_padrão__GM_CONTAS_PAGAR_ABERTOS[SIGLA_MOEDA]='Resumo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M371" s="108"/>
      <c r="N371" s="107">
        <f t="array" ref="N371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Realizar'!$G$6)*(Tabela_padrão__GM_CONTAS_PAGAR_ABERTOS[NOME_CLIENTE]='Resumo Realizar'!$C371),Tabela_padrão__GM_CONTAS_PAGAR_ABERTOS[SALDO]))/1000*-1</f>
        <v>0</v>
      </c>
      <c r="O371" s="107">
        <f t="array" ref="O371">SUM(IF((Tabela_padrão__GM_CONTAS_PAGAR_ABERTOS[COD_CONTA]='Resumo Realizar'!$B$363)*(Tabela_padrão__GM_CONTAS_PAGAR_ABERTOS[DATA_VCTO]&gt;='Resumo Realizar'!N$4)*(Tabela_padrão__GM_CONTAS_PAGAR_ABERTOS[DATA_VCTO]&lt;'Resumo Realizar'!P$4)*(Tabela_padrão__GM_CONTAS_PAGAR_ABERTOS[SIGLA_MOEDA]='Resumo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P371" s="107">
        <f t="array" ref="P371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Realizar'!$G$6)*(Tabela_padrão__GM_CONTAS_PAGAR_ABERTOS[NOME_CLIENTE]='Resumo Realizar'!$C371),Tabela_padrão__GM_CONTAS_PAGAR_ABERTOS[SALDO]))/1000*-1</f>
        <v>0</v>
      </c>
      <c r="Q371" s="107">
        <f t="array" ref="Q371">SUM(IF((Tabela_padrão__GM_CONTAS_PAGAR_ABERTOS[COD_CONTA]='Resumo Realizar'!$B$363)*(Tabela_padrão__GM_CONTAS_PAGAR_ABERTOS[DATA_VCTO]&gt;='Resumo Realizar'!P$4)*(Tabela_padrão__GM_CONTAS_PAGAR_ABERTOS[DATA_VCTO]&lt;'Resumo Realizar'!R$4)*(Tabela_padrão__GM_CONTAS_PAGAR_ABERTOS[SIGLA_MOEDA]='Resumo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R371" s="107">
        <f t="array" ref="R371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Realizar'!$G$6)*(Tabela_padrão__GM_CONTAS_PAGAR_ABERTOS[NOME_CLIENTE]='Resumo Realizar'!$C371),Tabela_padrão__GM_CONTAS_PAGAR_ABERTOS[SALDO]))/1000*-1</f>
        <v>0</v>
      </c>
      <c r="S371" s="107">
        <f t="array" ref="S371">SUM(IF((Tabela_padrão__GM_CONTAS_PAGAR_ABERTOS[COD_CONTA]='Resumo Realizar'!$B$363)*(Tabela_padrão__GM_CONTAS_PAGAR_ABERTOS[DATA_VCTO]&gt;='Resumo Realizar'!R$4)*(Tabela_padrão__GM_CONTAS_PAGAR_ABERTOS[DATA_VCTO]&lt;'Resumo Realizar'!T$4)*(Tabela_padrão__GM_CONTAS_PAGAR_ABERTOS[SIGLA_MOEDA]='Resumo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T371" s="108"/>
      <c r="U371" s="107">
        <f t="array" ref="U371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Realizar'!$G$6)*(Tabela_padrão__GM_CONTAS_PAGAR_ABERTOS[NOME_CLIENTE]='Resumo Realizar'!$C371),Tabela_padrão__GM_CONTAS_PAGAR_ABERTOS[SALDO]))/1000*-1</f>
        <v>0</v>
      </c>
      <c r="V371" s="107">
        <f t="array" ref="V371">SUM(IF((Tabela_padrão__GM_CONTAS_PAGAR_ABERTOS[COD_CONTA]='Resumo Realizar'!$B$363)*(Tabela_padrão__GM_CONTAS_PAGAR_ABERTOS[DATA_VCTO]&gt;='Resumo Realizar'!U$4)*(Tabela_padrão__GM_CONTAS_PAGAR_ABERTOS[DATA_VCTO]&lt;'Resumo Realizar'!W$4)*(Tabela_padrão__GM_CONTAS_PAGAR_ABERTOS[SIGLA_MOEDA]='Resumo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W371" s="107">
        <f t="array" ref="W371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Realizar'!$G$6)*(Tabela_padrão__GM_CONTAS_PAGAR_ABERTOS[NOME_CLIENTE]='Resumo Realizar'!$C371),Tabela_padrão__GM_CONTAS_PAGAR_ABERTOS[SALDO]))/1000*-1</f>
        <v>0</v>
      </c>
      <c r="X371" s="107">
        <f t="array" ref="X371">SUM(IF((Tabela_padrão__GM_CONTAS_PAGAR_ABERTOS[COD_CONTA]='Resumo Realizar'!$B$363)*(Tabela_padrão__GM_CONTAS_PAGAR_ABERTOS[DATA_VCTO]&gt;='Resumo Realizar'!W$4)*(Tabela_padrão__GM_CONTAS_PAGAR_ABERTOS[DATA_VCTO]&lt;'Resumo Realizar'!Y$4)*(Tabela_padrão__GM_CONTAS_PAGAR_ABERTOS[SIGLA_MOEDA]='Resumo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Y371" s="107">
        <f t="array" ref="Y371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Realizar'!$G$6)*(Tabela_padrão__GM_CONTAS_PAGAR_ABERTOS[NOME_CLIENTE]='Resumo Realizar'!$C371),Tabela_padrão__GM_CONTAS_PAGAR_ABERTOS[SALDO]))/1000*-1</f>
        <v>0</v>
      </c>
      <c r="Z371" s="107">
        <f t="array" ref="Z371">SUM(IF((Tabela_padrão__GM_CONTAS_PAGAR_ABERTOS[COD_CONTA]='Resumo Realizar'!$B$363)*(Tabela_padrão__GM_CONTAS_PAGAR_ABERTOS[DATA_VCTO]&gt;='Resumo Realizar'!Y$4)*(Tabela_padrão__GM_CONTAS_PAGAR_ABERTOS[DATA_VCTO]&lt;'Resumo Realizar'!AA$4)*(Tabela_padrão__GM_CONTAS_PAGAR_ABERTOS[SIGLA_MOEDA]='Resumo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AA371" s="108"/>
      <c r="AB371" s="107">
        <f t="array" ref="AB371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Realizar'!$G$6)*(Tabela_padrão__GM_CONTAS_PAGAR_ABERTOS[NOME_CLIENTE]='Resumo Realizar'!$C371),Tabela_padrão__GM_CONTAS_PAGAR_ABERTOS[SALDO]))/1000*-1</f>
        <v>0</v>
      </c>
      <c r="AC371" s="107">
        <f t="array" ref="AC371">SUM(IF((Tabela_padrão__GM_CONTAS_PAGAR_ABERTOS[COD_CONTA]='Resumo Realizar'!$B$363)*(Tabela_padrão__GM_CONTAS_PAGAR_ABERTOS[DATA_VCTO]&gt;='Resumo Realizar'!AB$4)*(Tabela_padrão__GM_CONTAS_PAGAR_ABERTOS[DATA_VCTO]&lt;'Resumo Realizar'!AD$4)*(Tabela_padrão__GM_CONTAS_PAGAR_ABERTOS[SIGLA_MOEDA]='Resumo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AD371" s="107">
        <f t="array" ref="AD371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Realizar'!$G$6)*(Tabela_padrão__GM_CONTAS_PAGAR_ABERTOS[NOME_CLIENTE]='Resumo Realizar'!$C371),Tabela_padrão__GM_CONTAS_PAGAR_ABERTOS[SALDO]))/1000*-1</f>
        <v>0</v>
      </c>
      <c r="AE371" s="107">
        <f t="array" ref="AE371">SUM(IF((Tabela_padrão__GM_CONTAS_PAGAR_ABERTOS[COD_CONTA]='Resumo Realizar'!$B$363)*(Tabela_padrão__GM_CONTAS_PAGAR_ABERTOS[DATA_VCTO]&gt;='Resumo Realizar'!AD$4)*(Tabela_padrão__GM_CONTAS_PAGAR_ABERTOS[DATA_VCTO]&lt;'Resumo Realizar'!AF$4)*(Tabela_padrão__GM_CONTAS_PAGAR_ABERTOS[SIGLA_MOEDA]='Resumo Realizar'!$H$6)*(Tabela_padrão__GM_CONTAS_PAGAR_ABERTOS[NOME_CLIENTE]='Resumo Realizar'!$C371),Tabela_padrão__GM_CONTAS_PAGAR_ABERTOS[SALDO_CONVERTIDO]))/1000*-1</f>
        <v>-30.83333</v>
      </c>
      <c r="AF371" s="107">
        <f t="array" ref="AF371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Realizar'!$G$6)*(Tabela_padrão__GM_CONTAS_PAGAR_ABERTOS[NOME_CLIENTE]='Resumo Realizar'!$C371),Tabela_padrão__GM_CONTAS_PAGAR_ABERTOS[SALDO]))/1000*-1</f>
        <v>0</v>
      </c>
      <c r="AG371" s="107">
        <f t="array" ref="AG371">SUM(IF((Tabela_padrão__GM_CONTAS_PAGAR_ABERTOS[COD_CONTA]='Resumo Realizar'!$B$363)*(Tabela_padrão__GM_CONTAS_PAGAR_ABERTOS[DATA_VCTO]&gt;='Resumo Realizar'!AF$4)*(Tabela_padrão__GM_CONTAS_PAGAR_ABERTOS[DATA_VCTO]&lt;'Resumo Realizar'!AH$4)*(Tabela_padrão__GM_CONTAS_PAGAR_ABERTOS[SIGLA_MOEDA]='Resumo Realizar'!$H$6)*(Tabela_padrão__GM_CONTAS_PAGAR_ABERTOS[NOME_CLIENTE]='Resumo Realizar'!$C371),Tabela_padrão__GM_CONTAS_PAGAR_ABERTOS[SALDO_CONVERTIDO]))/1000*-1</f>
        <v>-30.83333</v>
      </c>
    </row>
    <row r="372" spans="2:33" thickBot="1">
      <c r="B372" s="110"/>
      <c r="C372" s="113"/>
      <c r="D372" s="125"/>
      <c r="E372" s="125"/>
      <c r="F372" s="108"/>
      <c r="G372" s="107"/>
      <c r="H372" s="107"/>
      <c r="I372" s="107"/>
      <c r="J372" s="107"/>
      <c r="K372" s="107"/>
      <c r="L372" s="107"/>
      <c r="M372" s="108"/>
      <c r="N372" s="107"/>
      <c r="O372" s="107"/>
      <c r="P372" s="107"/>
      <c r="Q372" s="107"/>
      <c r="R372" s="107"/>
      <c r="S372" s="107"/>
      <c r="T372" s="108"/>
      <c r="U372" s="107"/>
      <c r="V372" s="107"/>
      <c r="W372" s="107"/>
      <c r="X372" s="107"/>
      <c r="Y372" s="107"/>
      <c r="Z372" s="107"/>
      <c r="AA372" s="108"/>
      <c r="AB372" s="107"/>
      <c r="AC372" s="107"/>
      <c r="AD372" s="107"/>
      <c r="AE372" s="107"/>
      <c r="AF372" s="107"/>
      <c r="AG372" s="126"/>
    </row>
    <row r="373" spans="2:33" thickBot="1">
      <c r="B373" s="127" t="s">
        <v>1159</v>
      </c>
      <c r="C373" s="128"/>
      <c r="D373" s="129">
        <f>G373+I373+K373+N373+P373+R373+U373+W373+Y373+AB373+AD373+AF373</f>
        <v>32566.933339999996</v>
      </c>
      <c r="E373" s="129">
        <f>H373+J373+L373+O373+Q373+S373+V373+X373+Z373+AC373+AE373+AG373</f>
        <v>37053.210999999996</v>
      </c>
      <c r="F373" s="130"/>
      <c r="G373" s="129">
        <f t="shared" ref="G373:L373" si="475">G11+G207+G208+G209+G210+G211+G212+G347+G348+G349+G350</f>
        <v>880</v>
      </c>
      <c r="H373" s="129">
        <f t="shared" si="475"/>
        <v>0</v>
      </c>
      <c r="I373" s="129">
        <f t="shared" si="475"/>
        <v>6171</v>
      </c>
      <c r="J373" s="129">
        <f t="shared" si="475"/>
        <v>4000</v>
      </c>
      <c r="K373" s="129">
        <f t="shared" si="475"/>
        <v>11283.333339999999</v>
      </c>
      <c r="L373" s="129">
        <f t="shared" si="475"/>
        <v>7453.2110000000002</v>
      </c>
      <c r="M373" s="131"/>
      <c r="N373" s="129">
        <f t="shared" ref="N373:S373" si="476">N11+N207+N208+N209+N210+N211+N212+N347+N348+N349+N350</f>
        <v>9570</v>
      </c>
      <c r="O373" s="129">
        <f t="shared" si="476"/>
        <v>0</v>
      </c>
      <c r="P373" s="129">
        <f t="shared" si="476"/>
        <v>0</v>
      </c>
      <c r="Q373" s="129">
        <f t="shared" si="476"/>
        <v>0</v>
      </c>
      <c r="R373" s="129">
        <f t="shared" si="476"/>
        <v>0</v>
      </c>
      <c r="S373" s="129">
        <f t="shared" si="476"/>
        <v>0</v>
      </c>
      <c r="T373" s="131"/>
      <c r="U373" s="129">
        <f t="shared" ref="U373:Z373" si="477">U11+U207+U208+U209+U210+U211+U212+U347+U348+U349+U350</f>
        <v>0</v>
      </c>
      <c r="V373" s="129">
        <f t="shared" si="477"/>
        <v>13100</v>
      </c>
      <c r="W373" s="129">
        <f t="shared" si="477"/>
        <v>0</v>
      </c>
      <c r="X373" s="129">
        <f t="shared" si="477"/>
        <v>12500</v>
      </c>
      <c r="Y373" s="129">
        <f t="shared" si="477"/>
        <v>0</v>
      </c>
      <c r="Z373" s="129">
        <f t="shared" si="477"/>
        <v>0</v>
      </c>
      <c r="AA373" s="131"/>
      <c r="AB373" s="129">
        <f t="shared" ref="AB373:AG373" si="478">AB11+AB207+AB208+AB209+AB210+AB211+AB212+AB347+AB348+AB349+AB350</f>
        <v>0</v>
      </c>
      <c r="AC373" s="129">
        <f t="shared" si="478"/>
        <v>0</v>
      </c>
      <c r="AD373" s="129">
        <f t="shared" si="478"/>
        <v>4662.6000000000004</v>
      </c>
      <c r="AE373" s="129">
        <f t="shared" si="478"/>
        <v>0</v>
      </c>
      <c r="AF373" s="129">
        <f t="shared" si="478"/>
        <v>0</v>
      </c>
      <c r="AG373" s="129">
        <f t="shared" si="478"/>
        <v>0</v>
      </c>
    </row>
    <row r="374" spans="2:33" thickBot="1">
      <c r="B374" s="110"/>
      <c r="C374" s="132"/>
      <c r="D374" s="125"/>
      <c r="E374" s="125"/>
      <c r="F374" s="133"/>
      <c r="G374" s="107"/>
      <c r="H374" s="107"/>
      <c r="I374" s="107"/>
      <c r="J374" s="107"/>
      <c r="K374" s="107"/>
      <c r="L374" s="107"/>
      <c r="M374" s="108"/>
      <c r="N374" s="107"/>
      <c r="O374" s="107"/>
      <c r="P374" s="107"/>
      <c r="Q374" s="107"/>
      <c r="R374" s="107"/>
      <c r="S374" s="107"/>
      <c r="T374" s="108"/>
      <c r="U374" s="107"/>
      <c r="V374" s="107"/>
      <c r="W374" s="107"/>
      <c r="X374" s="107"/>
      <c r="Y374" s="107"/>
      <c r="Z374" s="107"/>
      <c r="AA374" s="108"/>
      <c r="AB374" s="107"/>
      <c r="AC374" s="107"/>
      <c r="AD374" s="107"/>
      <c r="AE374" s="107"/>
      <c r="AF374" s="107"/>
      <c r="AG374" s="126"/>
    </row>
    <row r="375" spans="2:33" thickBot="1">
      <c r="B375" s="127" t="s">
        <v>1160</v>
      </c>
      <c r="C375" s="128"/>
      <c r="D375" s="129">
        <f>G375+I375+K375+N375+P375+R375+U375+W375+Y375+AB375+AD375+AF375</f>
        <v>-65278.114479999997</v>
      </c>
      <c r="E375" s="129">
        <f>H375+J375+L375+O375+Q375+S375+V375+X375+Z375+AC375+AE375+AG375</f>
        <v>-57879.8704</v>
      </c>
      <c r="F375" s="130"/>
      <c r="G375" s="129">
        <f t="shared" ref="G375:L375" si="479">G62+G213+G214+G236+G263+G266+G267+G272+G273+G274+G275+G277+G278+G280+G281+G282+G283+G288+G293+G307+G311+G314+G332+G352</f>
        <v>-14646.80111</v>
      </c>
      <c r="H375" s="129">
        <f t="shared" si="479"/>
        <v>-4581.9159799999998</v>
      </c>
      <c r="I375" s="129">
        <f t="shared" si="479"/>
        <v>-12320.89847</v>
      </c>
      <c r="J375" s="129">
        <f t="shared" si="479"/>
        <v>-29322.47478</v>
      </c>
      <c r="K375" s="129">
        <f t="shared" si="479"/>
        <v>-9651.2722300000023</v>
      </c>
      <c r="L375" s="129">
        <f t="shared" si="479"/>
        <v>-4067.4523300000001</v>
      </c>
      <c r="M375" s="131"/>
      <c r="N375" s="129">
        <f t="shared" ref="N375:S375" si="480">N62+N213+N214+N236+N263+N266+N267+N272+N273+N274+N275+N277+N278+N280+N281+N282+N283+N288+N293+N307+N311+N314+N332+N352</f>
        <v>-288.70291000000003</v>
      </c>
      <c r="O375" s="129">
        <f t="shared" si="480"/>
        <v>-7756.0310899999995</v>
      </c>
      <c r="P375" s="129">
        <f t="shared" si="480"/>
        <v>-1555.1498200000001</v>
      </c>
      <c r="Q375" s="129">
        <f t="shared" si="480"/>
        <v>-5909.3121900000015</v>
      </c>
      <c r="R375" s="129">
        <f t="shared" si="480"/>
        <v>-3266.6063299999996</v>
      </c>
      <c r="S375" s="129">
        <f t="shared" si="480"/>
        <v>-1521.6151799999998</v>
      </c>
      <c r="T375" s="131"/>
      <c r="U375" s="129">
        <f t="shared" ref="U375:Z375" si="481">U62+U213+U214+U236+U263+U266+U267+U272+U273+U274+U275+U277+U278+U280+U281+U282+U283+U288+U293+U307+U311+U314+U332+U352</f>
        <v>0</v>
      </c>
      <c r="V375" s="129">
        <f t="shared" si="481"/>
        <v>-681.95747000000006</v>
      </c>
      <c r="W375" s="129">
        <f t="shared" si="481"/>
        <v>-2506</v>
      </c>
      <c r="X375" s="129">
        <f t="shared" si="481"/>
        <v>-1347.1274799999999</v>
      </c>
      <c r="Y375" s="129">
        <f t="shared" si="481"/>
        <v>-2176.8087300000002</v>
      </c>
      <c r="Z375" s="129">
        <f t="shared" si="481"/>
        <v>-271.25223</v>
      </c>
      <c r="AA375" s="131"/>
      <c r="AB375" s="129">
        <f t="shared" ref="AB375:AG375" si="482">AB62+AB213+AB214+AB236+AB263+AB266+AB267+AB272+AB273+AB274+AB275+AB277+AB278+AB280+AB281+AB282+AB283+AB288+AB293+AB307+AB311+AB314+AB332+AB352</f>
        <v>-3188.9034899999997</v>
      </c>
      <c r="AC375" s="129">
        <f t="shared" si="482"/>
        <v>-1466.08205</v>
      </c>
      <c r="AD375" s="129">
        <f t="shared" si="482"/>
        <v>-7682.4808899999998</v>
      </c>
      <c r="AE375" s="129">
        <f t="shared" si="482"/>
        <v>-618.72191999999995</v>
      </c>
      <c r="AF375" s="129">
        <f t="shared" si="482"/>
        <v>-7994.4904999999999</v>
      </c>
      <c r="AG375" s="129">
        <f t="shared" si="482"/>
        <v>-335.92770000000002</v>
      </c>
    </row>
    <row r="376" spans="2:33" s="86" customFormat="1" thickBot="1">
      <c r="B376" s="134"/>
      <c r="C376" s="135"/>
      <c r="D376" s="136"/>
      <c r="E376" s="136"/>
      <c r="F376" s="130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  <c r="AD376" s="131"/>
      <c r="AE376" s="131"/>
      <c r="AF376" s="131"/>
      <c r="AG376" s="131"/>
    </row>
    <row r="377" spans="2:33" thickBot="1">
      <c r="B377" s="127" t="s">
        <v>1158</v>
      </c>
      <c r="C377" s="128"/>
      <c r="D377" s="137">
        <f>D11+D207+D208+D209+D210+D211+D212+D347+D348+D349+D350+D62+D213+D214+D236+D263+D266+D267+D272+D273+D274+D275+D277+D278+D280+D281+D282+D283+D288+D293+D307+D311+D314+D332+D352</f>
        <v>-32711.181140000001</v>
      </c>
      <c r="E377" s="137">
        <f>E11+E207+E208+E209+E210+E211+E212+E347+E348+E349+E350+E62+E213+E214+E236+E263+E266+E267+E272+E273+E274+E275+E277+E278+E280+E281+E282+E283+E288+E293+E307+E311+E314+E332+E352</f>
        <v>-20826.6594</v>
      </c>
      <c r="F377" s="130"/>
      <c r="G377" s="137">
        <f t="shared" ref="G377:L377" si="483">G11+G207+G208+G209+G210+G211+G212+G347+G348+G349+G350+G62+G213+G214+G236+G263+G266+G267+G272+G273+G274+G275+G277+G278+G280+G281+G282+G283+G288+G293+G307+G311+G314+G332+G352</f>
        <v>-13766.80111</v>
      </c>
      <c r="H377" s="137">
        <f t="shared" si="483"/>
        <v>-4581.9159799999998</v>
      </c>
      <c r="I377" s="137">
        <f t="shared" si="483"/>
        <v>-6149.8984699999992</v>
      </c>
      <c r="J377" s="137">
        <f t="shared" si="483"/>
        <v>-25322.47478</v>
      </c>
      <c r="K377" s="137">
        <f t="shared" si="483"/>
        <v>1632.0611099999969</v>
      </c>
      <c r="L377" s="137">
        <f t="shared" si="483"/>
        <v>3385.7586700000002</v>
      </c>
      <c r="M377" s="131"/>
      <c r="N377" s="137">
        <f t="shared" ref="N377:S377" si="484">N11+N207+N208+N209+N210+N211+N212+N347+N348+N349+N350+N62+N213+N214+N236+N263+N266+N267+N272+N273+N274+N275+N277+N278+N280+N281+N282+N283+N288+N293+N307+N311+N314+N332+N352</f>
        <v>9281.29709</v>
      </c>
      <c r="O377" s="137">
        <f t="shared" si="484"/>
        <v>-7756.0310899999995</v>
      </c>
      <c r="P377" s="137">
        <f t="shared" si="484"/>
        <v>-1555.1498200000001</v>
      </c>
      <c r="Q377" s="137">
        <f t="shared" si="484"/>
        <v>-5909.3121900000015</v>
      </c>
      <c r="R377" s="137">
        <f t="shared" si="484"/>
        <v>-3266.6063299999996</v>
      </c>
      <c r="S377" s="137">
        <f t="shared" si="484"/>
        <v>-1521.6151799999998</v>
      </c>
      <c r="T377" s="131"/>
      <c r="U377" s="137">
        <f t="shared" ref="U377:Z377" si="485">U11+U207+U208+U209+U210+U211+U212+U347+U348+U349+U350+U62+U213+U214+U236+U263+U266+U267+U272+U273+U274+U275+U277+U278+U280+U281+U282+U283+U288+U293+U307+U311+U314+U332+U352</f>
        <v>0</v>
      </c>
      <c r="V377" s="137">
        <f t="shared" si="485"/>
        <v>12418.042529999999</v>
      </c>
      <c r="W377" s="137">
        <f t="shared" si="485"/>
        <v>-2506</v>
      </c>
      <c r="X377" s="137">
        <f t="shared" si="485"/>
        <v>11152.872519999999</v>
      </c>
      <c r="Y377" s="137">
        <f t="shared" si="485"/>
        <v>-2176.8087300000002</v>
      </c>
      <c r="Z377" s="137">
        <f t="shared" si="485"/>
        <v>-271.25223</v>
      </c>
      <c r="AA377" s="131"/>
      <c r="AB377" s="137">
        <f t="shared" ref="AB377:AG377" si="486">AB11+AB207+AB208+AB209+AB210+AB211+AB212+AB347+AB348+AB349+AB350+AB62+AB213+AB214+AB236+AB263+AB266+AB267+AB272+AB273+AB274+AB275+AB277+AB278+AB280+AB281+AB282+AB283+AB288+AB293+AB307+AB311+AB314+AB332+AB352</f>
        <v>-3188.9034899999997</v>
      </c>
      <c r="AC377" s="137">
        <f t="shared" si="486"/>
        <v>-1466.08205</v>
      </c>
      <c r="AD377" s="137">
        <f t="shared" si="486"/>
        <v>-3019.8808899999995</v>
      </c>
      <c r="AE377" s="137">
        <f t="shared" si="486"/>
        <v>-618.72191999999995</v>
      </c>
      <c r="AF377" s="137">
        <f t="shared" si="486"/>
        <v>-7994.4904999999999</v>
      </c>
      <c r="AG377" s="137">
        <f t="shared" si="486"/>
        <v>-335.92770000000002</v>
      </c>
    </row>
    <row r="378" spans="2:33" thickBot="1">
      <c r="B378" s="87"/>
      <c r="C378" s="88"/>
      <c r="D378" s="89"/>
      <c r="E378" s="90"/>
    </row>
  </sheetData>
  <mergeCells count="15">
    <mergeCell ref="W7:X8"/>
    <mergeCell ref="Y7:Z8"/>
    <mergeCell ref="AB7:AC8"/>
    <mergeCell ref="AD7:AE8"/>
    <mergeCell ref="AF7:AG8"/>
    <mergeCell ref="B7:B9"/>
    <mergeCell ref="N7:O8"/>
    <mergeCell ref="P7:Q8"/>
    <mergeCell ref="R7:S8"/>
    <mergeCell ref="U7:V8"/>
    <mergeCell ref="C7:C9"/>
    <mergeCell ref="G7:H8"/>
    <mergeCell ref="I7:J8"/>
    <mergeCell ref="K7:L8"/>
    <mergeCell ref="D7:E8"/>
  </mergeCells>
  <hyperlinks>
    <hyperlink ref="D9" location="'Sintetico 2012'!C3" display="Jan"/>
  </hyperlinks>
  <pageMargins left="0.25" right="0.25" top="0.75" bottom="0.75" header="0.3" footer="0.3"/>
  <pageSetup paperSize="9" scale="38" fitToHeight="0" orientation="landscape" r:id="rId1"/>
  <ignoredErrors>
    <ignoredError sqref="D24:E25 D27:E27 G33:L41 D33:E60 N33:S41 U33:Z41 AB33:AG41 D86:E86 D113:E113 D138:E138 D168:E168 D98:E98 D214:E214 D242:E242 D249:E249 D267:E267 D253:E253 D271:E271 D293:E293 D307:E307 D311:E311 G43:L60 N43:S60 U43:Z60 AB43:AG60 K363:L363 D363:E363 W363 D356:E356 D20:E22 N363:O36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H7" sqref="H7:H8"/>
    </sheetView>
  </sheetViews>
  <sheetFormatPr defaultRowHeight="15"/>
  <sheetData>
    <row r="1" spans="1:15" ht="15.75">
      <c r="A1" s="2" t="s">
        <v>105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106</v>
      </c>
      <c r="B3" s="5" t="s">
        <v>107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108</v>
      </c>
    </row>
    <row r="4" spans="1:15" ht="15.75">
      <c r="A4" s="1">
        <v>1</v>
      </c>
      <c r="B4" s="1" t="s">
        <v>109</v>
      </c>
      <c r="C4" s="1">
        <v>734031.75</v>
      </c>
      <c r="D4" s="1">
        <v>12166017.299999997</v>
      </c>
      <c r="E4" s="1">
        <v>-3711790.0500000007</v>
      </c>
      <c r="F4" s="1">
        <v>-2205884.4099999964</v>
      </c>
      <c r="G4" s="1">
        <v>-5102384.0999999978</v>
      </c>
      <c r="H4" s="1">
        <v>-1505914.1799999997</v>
      </c>
      <c r="I4" s="1">
        <v>8953163.3600000069</v>
      </c>
      <c r="J4" s="1">
        <v>-5889312.8399999999</v>
      </c>
      <c r="K4" s="1">
        <v>3541901.1299999952</v>
      </c>
      <c r="L4" s="1">
        <v>-4171482.5200000107</v>
      </c>
      <c r="M4" s="1">
        <v>1613563.4100000001</v>
      </c>
      <c r="N4" s="1">
        <v>1479175.150000006</v>
      </c>
      <c r="O4" s="3">
        <v>5901084</v>
      </c>
    </row>
    <row r="5" spans="1:15" ht="15.75">
      <c r="A5" s="1">
        <v>11</v>
      </c>
      <c r="B5" s="1" t="s">
        <v>110</v>
      </c>
      <c r="C5" s="1">
        <v>18554516.41</v>
      </c>
      <c r="D5" s="1">
        <v>55768417.610000007</v>
      </c>
      <c r="E5" s="1">
        <v>18285646.609999999</v>
      </c>
      <c r="F5" s="1">
        <v>23094810.949999999</v>
      </c>
      <c r="G5" s="1">
        <v>12249986.210000001</v>
      </c>
      <c r="H5" s="1">
        <v>18734073.370000001</v>
      </c>
      <c r="I5" s="1">
        <v>18532390.369999997</v>
      </c>
      <c r="J5" s="1">
        <v>8973590.8200000003</v>
      </c>
      <c r="K5" s="1">
        <v>25099058.680000003</v>
      </c>
      <c r="L5" s="1">
        <v>46907190.670000002</v>
      </c>
      <c r="M5" s="1">
        <v>25965826.5</v>
      </c>
      <c r="N5" s="1">
        <v>44632731.710000001</v>
      </c>
      <c r="O5" s="3">
        <v>316798239.91000003</v>
      </c>
    </row>
    <row r="6" spans="1:15" ht="15.75">
      <c r="A6" s="1">
        <v>111</v>
      </c>
      <c r="B6" s="1" t="s">
        <v>111</v>
      </c>
      <c r="C6" s="1">
        <v>18296915.559999999</v>
      </c>
      <c r="D6" s="1">
        <v>55451995.530000001</v>
      </c>
      <c r="E6" s="1">
        <v>18246588.18</v>
      </c>
      <c r="F6" s="1">
        <v>22359214.510000002</v>
      </c>
      <c r="G6" s="1">
        <v>12103476.560000001</v>
      </c>
      <c r="H6" s="1">
        <v>18547387.890000001</v>
      </c>
      <c r="I6" s="1">
        <v>18438894.390000001</v>
      </c>
      <c r="J6" s="1">
        <v>8650496.6600000001</v>
      </c>
      <c r="K6" s="1">
        <v>24771999.300000001</v>
      </c>
      <c r="L6" s="1">
        <v>46581383.410000004</v>
      </c>
      <c r="M6" s="1">
        <v>25681109.48</v>
      </c>
      <c r="N6" s="1">
        <v>44278506.130000003</v>
      </c>
      <c r="O6" s="3">
        <v>313407967.60000002</v>
      </c>
    </row>
    <row r="7" spans="1:15" ht="15.75">
      <c r="A7" s="1">
        <v>11101</v>
      </c>
      <c r="B7" s="1" t="s">
        <v>13</v>
      </c>
      <c r="C7" s="1">
        <v>17176428.760000002</v>
      </c>
      <c r="D7" s="1">
        <v>55019749.600000001</v>
      </c>
      <c r="E7" s="1">
        <v>17766588.18</v>
      </c>
      <c r="F7" s="1">
        <v>22084466.510000002</v>
      </c>
      <c r="G7" s="1">
        <v>11169636.140000001</v>
      </c>
      <c r="H7" s="1">
        <v>16891013.890000001</v>
      </c>
      <c r="I7" s="1">
        <v>16462776.390000001</v>
      </c>
      <c r="J7" s="1">
        <v>5829760.6399999997</v>
      </c>
      <c r="K7" s="1">
        <v>24184049.300000001</v>
      </c>
      <c r="L7" s="1">
        <v>38294929.950000003</v>
      </c>
      <c r="M7" s="1">
        <v>15543218.470000001</v>
      </c>
      <c r="N7" s="1">
        <v>30214193</v>
      </c>
      <c r="O7" s="3">
        <v>270636810.82999992</v>
      </c>
    </row>
    <row r="8" spans="1:15" ht="15.75">
      <c r="A8" s="1">
        <v>11101001</v>
      </c>
      <c r="B8" s="1" t="s">
        <v>15</v>
      </c>
      <c r="C8" s="1">
        <v>11093630.300000001</v>
      </c>
      <c r="D8" s="1">
        <v>42921215.109999999</v>
      </c>
      <c r="E8" s="1">
        <v>16518091.73</v>
      </c>
      <c r="F8" s="1">
        <v>20289957.620000001</v>
      </c>
      <c r="G8" s="1">
        <v>2785291.53</v>
      </c>
      <c r="H8" s="1">
        <v>13824701.029999999</v>
      </c>
      <c r="I8" s="1">
        <v>517859.57</v>
      </c>
      <c r="J8" s="1">
        <v>1576662.86</v>
      </c>
      <c r="K8" s="1">
        <v>2745989.46</v>
      </c>
      <c r="L8" s="1">
        <v>2713385.51</v>
      </c>
      <c r="M8" s="1">
        <v>70000</v>
      </c>
      <c r="N8" s="1">
        <v>321462.8</v>
      </c>
      <c r="O8" s="3">
        <v>115378247.52</v>
      </c>
    </row>
    <row r="9" spans="1:15" ht="15.75">
      <c r="A9" s="1">
        <v>11101002</v>
      </c>
      <c r="B9" s="1" t="s">
        <v>16</v>
      </c>
      <c r="C9" s="1">
        <v>0</v>
      </c>
      <c r="D9" s="1">
        <v>0</v>
      </c>
      <c r="E9" s="1">
        <v>0</v>
      </c>
      <c r="F9" s="1">
        <v>119220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119220</v>
      </c>
    </row>
    <row r="10" spans="1:15" ht="15.75">
      <c r="A10" s="1">
        <v>11101003</v>
      </c>
      <c r="B10" s="1" t="s">
        <v>26</v>
      </c>
      <c r="C10" s="1">
        <v>416990.18</v>
      </c>
      <c r="D10" s="1">
        <v>11055856.5</v>
      </c>
      <c r="E10" s="1">
        <v>500000</v>
      </c>
      <c r="F10" s="1">
        <v>762200.06</v>
      </c>
      <c r="G10" s="1">
        <v>3019042.45</v>
      </c>
      <c r="H10" s="1">
        <v>2263092.06</v>
      </c>
      <c r="I10" s="1">
        <v>9238779.1500000004</v>
      </c>
      <c r="J10" s="1">
        <v>890002.46</v>
      </c>
      <c r="K10" s="1">
        <v>1917767.21</v>
      </c>
      <c r="L10" s="1">
        <v>419180.4</v>
      </c>
      <c r="M10" s="1">
        <v>0</v>
      </c>
      <c r="N10" s="1">
        <v>0</v>
      </c>
      <c r="O10" s="3">
        <v>30482910.469999999</v>
      </c>
    </row>
    <row r="11" spans="1:15" ht="15.75">
      <c r="A11" s="1">
        <v>11101004</v>
      </c>
      <c r="B11" s="1" t="s">
        <v>27</v>
      </c>
      <c r="C11" s="1">
        <v>2184335.98</v>
      </c>
      <c r="D11" s="1">
        <v>540123.30000000005</v>
      </c>
      <c r="E11" s="1">
        <v>184496.45</v>
      </c>
      <c r="F11" s="1">
        <v>0</v>
      </c>
      <c r="G11" s="1">
        <v>4748766.92</v>
      </c>
      <c r="H11" s="1">
        <v>597732.21</v>
      </c>
      <c r="I11" s="1">
        <v>1211469.67</v>
      </c>
      <c r="J11" s="1">
        <v>1426017.42</v>
      </c>
      <c r="K11" s="1">
        <v>11218980.18</v>
      </c>
      <c r="L11" s="1">
        <v>33232052.640000001</v>
      </c>
      <c r="M11" s="1">
        <v>9906993.5399999991</v>
      </c>
      <c r="N11" s="1">
        <v>25027138.780000001</v>
      </c>
      <c r="O11" s="3">
        <v>90278107.090000004</v>
      </c>
    </row>
    <row r="12" spans="1:15" ht="15.75">
      <c r="A12" s="1">
        <v>11101005</v>
      </c>
      <c r="B12" s="1" t="s">
        <v>20</v>
      </c>
      <c r="C12" s="1">
        <v>712972.3</v>
      </c>
      <c r="D12" s="1">
        <v>286953.69</v>
      </c>
      <c r="E12" s="1">
        <v>0</v>
      </c>
      <c r="F12" s="1">
        <v>0</v>
      </c>
      <c r="G12" s="1">
        <v>0</v>
      </c>
      <c r="H12" s="1">
        <v>0</v>
      </c>
      <c r="I12" s="1">
        <v>1601950</v>
      </c>
      <c r="J12" s="1">
        <v>547249</v>
      </c>
      <c r="K12" s="1">
        <v>5622525.6200000001</v>
      </c>
      <c r="L12" s="1">
        <v>523956.08999999997</v>
      </c>
      <c r="M12" s="1">
        <v>5070400.5999999996</v>
      </c>
      <c r="N12" s="1">
        <v>61024.85</v>
      </c>
      <c r="O12" s="3">
        <v>14427032.149999999</v>
      </c>
    </row>
    <row r="13" spans="1:15" ht="15.75">
      <c r="A13" s="1">
        <v>11101006</v>
      </c>
      <c r="B13" s="1" t="s">
        <v>17</v>
      </c>
      <c r="C13" s="1">
        <v>0</v>
      </c>
      <c r="D13" s="1">
        <v>391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391</v>
      </c>
    </row>
    <row r="14" spans="1:15" ht="15.75">
      <c r="A14" s="1">
        <v>11101007</v>
      </c>
      <c r="B14" s="1" t="s">
        <v>35</v>
      </c>
      <c r="C14" s="1">
        <v>0</v>
      </c>
      <c r="D14" s="1">
        <v>165210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3">
        <v>165210</v>
      </c>
    </row>
    <row r="15" spans="1:15" ht="15.75">
      <c r="A15" s="1">
        <v>11101008</v>
      </c>
      <c r="B15" s="1" t="s">
        <v>32</v>
      </c>
      <c r="C15" s="1">
        <v>2768500</v>
      </c>
      <c r="D15" s="1">
        <v>0</v>
      </c>
      <c r="E15" s="1">
        <v>564000</v>
      </c>
      <c r="F15" s="1">
        <v>695934</v>
      </c>
      <c r="G15" s="1">
        <v>452285.2</v>
      </c>
      <c r="H15" s="1">
        <v>188596</v>
      </c>
      <c r="I15" s="1">
        <v>2273811.4</v>
      </c>
      <c r="J15" s="1">
        <v>1302087.8999999999</v>
      </c>
      <c r="K15" s="1">
        <v>1421569.31</v>
      </c>
      <c r="L15" s="1">
        <v>1264317.81</v>
      </c>
      <c r="M15" s="1">
        <v>495824.33</v>
      </c>
      <c r="N15" s="1">
        <v>4065769.33</v>
      </c>
      <c r="O15" s="3">
        <v>15492695.280000001</v>
      </c>
    </row>
    <row r="16" spans="1:15" ht="15.75">
      <c r="A16" s="1">
        <v>11101009</v>
      </c>
      <c r="B16" s="1" t="s">
        <v>36</v>
      </c>
      <c r="C16" s="1">
        <v>0</v>
      </c>
      <c r="D16" s="1">
        <v>50000</v>
      </c>
      <c r="E16" s="1">
        <v>0</v>
      </c>
      <c r="F16" s="1">
        <v>0</v>
      </c>
      <c r="G16" s="1">
        <v>50000</v>
      </c>
      <c r="H16" s="1">
        <v>16892.59</v>
      </c>
      <c r="I16" s="1">
        <v>41806.6</v>
      </c>
      <c r="J16" s="1">
        <v>87741</v>
      </c>
      <c r="K16" s="1">
        <v>150082.79999999999</v>
      </c>
      <c r="L16" s="1">
        <v>142037.5</v>
      </c>
      <c r="M16" s="1">
        <v>0</v>
      </c>
      <c r="N16" s="1">
        <v>31874</v>
      </c>
      <c r="O16" s="3">
        <v>570434.49</v>
      </c>
    </row>
    <row r="17" spans="1:15" ht="15.75">
      <c r="A17" s="1">
        <v>11101010</v>
      </c>
      <c r="B17" s="1" t="s">
        <v>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706923.24</v>
      </c>
      <c r="O17" s="3">
        <v>706923.24</v>
      </c>
    </row>
    <row r="18" spans="1:15" ht="15.75">
      <c r="A18" s="1">
        <v>11101011</v>
      </c>
      <c r="B18" s="1" t="s">
        <v>37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</row>
    <row r="19" spans="1:15" ht="15.75">
      <c r="A19" s="1">
        <v>11101012</v>
      </c>
      <c r="B19" s="1" t="s">
        <v>18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</row>
    <row r="20" spans="1:15" ht="15.75">
      <c r="A20" s="1">
        <v>11101013</v>
      </c>
      <c r="B20" s="1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1577100</v>
      </c>
      <c r="J20" s="1">
        <v>0</v>
      </c>
      <c r="K20" s="1">
        <v>1222134.72</v>
      </c>
      <c r="L20" s="1">
        <v>0</v>
      </c>
      <c r="M20" s="1">
        <v>0</v>
      </c>
      <c r="N20" s="1">
        <v>0</v>
      </c>
      <c r="O20" s="3">
        <v>2799234.7199999997</v>
      </c>
    </row>
    <row r="21" spans="1:15" ht="15.75">
      <c r="A21" s="1">
        <v>11101014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</row>
    <row r="22" spans="1:15" ht="15.75">
      <c r="A22" s="1">
        <v>11101015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113814.86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113814.86</v>
      </c>
    </row>
    <row r="23" spans="1:15" ht="15.75">
      <c r="A23" s="1">
        <v>11101016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</row>
    <row r="24" spans="1:15" ht="15.75">
      <c r="A24" s="1">
        <v>11101017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</row>
    <row r="25" spans="1:15" ht="15.75">
      <c r="A25" s="1">
        <v>11101018</v>
      </c>
      <c r="B25" s="1" t="s">
        <v>34</v>
      </c>
      <c r="C25" s="1">
        <v>0</v>
      </c>
      <c r="D25" s="1">
        <v>0</v>
      </c>
      <c r="E25" s="1">
        <v>0</v>
      </c>
      <c r="F25" s="1">
        <v>217154.83</v>
      </c>
      <c r="G25" s="1">
        <v>435.18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217590.00999999998</v>
      </c>
    </row>
    <row r="26" spans="1:15" ht="15.75">
      <c r="A26" s="1">
        <v>11101019</v>
      </c>
      <c r="B26" s="1" t="s">
        <v>112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-115000</v>
      </c>
      <c r="L26" s="1">
        <v>0</v>
      </c>
      <c r="M26" s="1">
        <v>0</v>
      </c>
      <c r="N26" s="1">
        <v>0</v>
      </c>
      <c r="O26" s="3">
        <v>-115000</v>
      </c>
    </row>
    <row r="27" spans="1:15" ht="15.75">
      <c r="A27" s="1">
        <v>11102</v>
      </c>
      <c r="B27" s="1" t="s">
        <v>38</v>
      </c>
      <c r="C27" s="1">
        <v>925521.78</v>
      </c>
      <c r="D27" s="1">
        <v>345904.1</v>
      </c>
      <c r="E27" s="1">
        <v>0</v>
      </c>
      <c r="F27" s="1">
        <v>4050</v>
      </c>
      <c r="G27" s="1">
        <v>675154.42</v>
      </c>
      <c r="H27" s="1">
        <v>574374</v>
      </c>
      <c r="I27" s="1">
        <v>574374</v>
      </c>
      <c r="J27" s="1">
        <v>2208649</v>
      </c>
      <c r="K27" s="1">
        <v>0</v>
      </c>
      <c r="L27" s="1">
        <v>5053256.46</v>
      </c>
      <c r="M27" s="1">
        <v>9526467.5700000003</v>
      </c>
      <c r="N27" s="1">
        <v>12870979.800000001</v>
      </c>
      <c r="O27" s="3">
        <v>32758731.129999999</v>
      </c>
    </row>
    <row r="28" spans="1:15" ht="15.75">
      <c r="A28" s="1">
        <v>11102001</v>
      </c>
      <c r="B28" s="1" t="s">
        <v>113</v>
      </c>
      <c r="C28" s="1">
        <v>924289.78</v>
      </c>
      <c r="D28" s="1">
        <v>345904.1</v>
      </c>
      <c r="E28" s="1">
        <v>0</v>
      </c>
      <c r="F28" s="1">
        <v>0</v>
      </c>
      <c r="G28" s="1">
        <v>674134.42</v>
      </c>
      <c r="H28" s="1">
        <v>574374</v>
      </c>
      <c r="I28" s="1">
        <v>574374</v>
      </c>
      <c r="J28" s="1">
        <v>2206699</v>
      </c>
      <c r="K28" s="1">
        <v>0</v>
      </c>
      <c r="L28" s="1">
        <v>5050156.46</v>
      </c>
      <c r="M28" s="1">
        <v>9526467.5700000003</v>
      </c>
      <c r="N28" s="1">
        <v>12870979.800000001</v>
      </c>
      <c r="O28" s="3">
        <v>32747379.129999999</v>
      </c>
    </row>
    <row r="29" spans="1:15" ht="15.75">
      <c r="A29" s="1">
        <v>11102002</v>
      </c>
      <c r="B29" s="1" t="s">
        <v>114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</row>
    <row r="30" spans="1:15" ht="15.75">
      <c r="A30" s="1">
        <v>11102003</v>
      </c>
      <c r="B30" s="1" t="s">
        <v>115</v>
      </c>
      <c r="C30" s="1">
        <v>1232</v>
      </c>
      <c r="D30" s="1">
        <v>0</v>
      </c>
      <c r="E30" s="1">
        <v>0</v>
      </c>
      <c r="F30" s="1">
        <v>2550</v>
      </c>
      <c r="G30" s="1">
        <v>1020</v>
      </c>
      <c r="H30" s="1">
        <v>0</v>
      </c>
      <c r="I30" s="1">
        <v>0</v>
      </c>
      <c r="J30" s="1">
        <v>1950</v>
      </c>
      <c r="K30" s="1">
        <v>0</v>
      </c>
      <c r="L30" s="1">
        <v>3100</v>
      </c>
      <c r="M30" s="1">
        <v>0</v>
      </c>
      <c r="N30" s="1">
        <v>0</v>
      </c>
      <c r="O30" s="3">
        <v>9852</v>
      </c>
    </row>
    <row r="31" spans="1:15" ht="15.75">
      <c r="A31" s="1">
        <v>11102004</v>
      </c>
      <c r="B31" s="1" t="s">
        <v>116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1500</v>
      </c>
    </row>
    <row r="32" spans="1:15" ht="15.75">
      <c r="A32" s="1">
        <v>11103</v>
      </c>
      <c r="B32" s="1" t="s">
        <v>39</v>
      </c>
      <c r="C32" s="1">
        <v>0</v>
      </c>
      <c r="D32" s="1">
        <v>72695.22</v>
      </c>
      <c r="E32" s="1">
        <v>0</v>
      </c>
      <c r="F32" s="1">
        <v>0</v>
      </c>
      <c r="G32" s="1">
        <v>37902</v>
      </c>
      <c r="H32" s="1">
        <v>35000</v>
      </c>
      <c r="I32" s="1">
        <v>800000</v>
      </c>
      <c r="J32" s="1">
        <v>492964.27</v>
      </c>
      <c r="K32" s="1">
        <v>410000</v>
      </c>
      <c r="L32" s="1">
        <v>400000</v>
      </c>
      <c r="M32" s="1">
        <v>581666.67000000004</v>
      </c>
      <c r="N32" s="1">
        <v>1163333.33</v>
      </c>
      <c r="O32" s="3">
        <v>3993561.49</v>
      </c>
    </row>
    <row r="33" spans="1:15" ht="15.75">
      <c r="A33" s="1">
        <v>11103001</v>
      </c>
      <c r="B33" s="1" t="s">
        <v>117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800000</v>
      </c>
      <c r="J33" s="1">
        <v>412964.27</v>
      </c>
      <c r="K33" s="1">
        <v>410000</v>
      </c>
      <c r="L33" s="1">
        <v>400000</v>
      </c>
      <c r="M33" s="1">
        <v>581666.67000000004</v>
      </c>
      <c r="N33" s="1">
        <v>1163333.33</v>
      </c>
      <c r="O33" s="3">
        <v>3767964.27</v>
      </c>
    </row>
    <row r="34" spans="1:15" ht="15.75">
      <c r="A34" s="1">
        <v>11103002</v>
      </c>
      <c r="B34" s="1" t="s">
        <v>118</v>
      </c>
      <c r="C34" s="1">
        <v>0</v>
      </c>
      <c r="D34" s="1">
        <v>17730</v>
      </c>
      <c r="E34" s="1">
        <v>0</v>
      </c>
      <c r="F34" s="1">
        <v>0</v>
      </c>
      <c r="G34" s="1">
        <v>37902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55632</v>
      </c>
    </row>
    <row r="35" spans="1:15" ht="15.75">
      <c r="A35" s="1">
        <v>11103003</v>
      </c>
      <c r="B35" s="1" t="s">
        <v>119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35000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35000</v>
      </c>
    </row>
    <row r="36" spans="1:15" ht="15.75">
      <c r="A36" s="1">
        <v>11103004</v>
      </c>
      <c r="B36" s="1" t="s">
        <v>120</v>
      </c>
      <c r="C36" s="1">
        <v>0</v>
      </c>
      <c r="D36" s="1">
        <v>54965.22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80000</v>
      </c>
      <c r="K36" s="1">
        <v>0</v>
      </c>
      <c r="L36" s="1">
        <v>0</v>
      </c>
      <c r="M36" s="1">
        <v>0</v>
      </c>
      <c r="N36" s="1">
        <v>0</v>
      </c>
      <c r="O36" s="3">
        <v>134965.22</v>
      </c>
    </row>
    <row r="37" spans="1:15" ht="15.75">
      <c r="A37" s="1">
        <v>11105</v>
      </c>
      <c r="B37" s="1" t="s">
        <v>40</v>
      </c>
      <c r="C37" s="1">
        <v>0</v>
      </c>
      <c r="D37" s="1">
        <v>12640.32</v>
      </c>
      <c r="E37" s="1">
        <v>0</v>
      </c>
      <c r="F37" s="1">
        <v>8698</v>
      </c>
      <c r="G37" s="1">
        <v>3284</v>
      </c>
      <c r="H37" s="1">
        <v>910000</v>
      </c>
      <c r="I37" s="1">
        <v>0</v>
      </c>
      <c r="J37" s="1">
        <v>4405</v>
      </c>
      <c r="K37" s="1">
        <v>0</v>
      </c>
      <c r="L37" s="1">
        <v>0</v>
      </c>
      <c r="M37" s="1">
        <v>5736.21</v>
      </c>
      <c r="N37" s="1">
        <v>0</v>
      </c>
      <c r="O37" s="3">
        <v>944763.52999999991</v>
      </c>
    </row>
    <row r="38" spans="1:15" ht="15.75">
      <c r="A38" s="1">
        <v>11105001</v>
      </c>
      <c r="B38" s="1" t="s">
        <v>121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</row>
    <row r="39" spans="1:15" ht="15.75">
      <c r="A39" s="1">
        <v>11105002</v>
      </c>
      <c r="B39" s="1" t="s">
        <v>122</v>
      </c>
      <c r="C39" s="1">
        <v>0</v>
      </c>
      <c r="D39" s="1">
        <v>12640.32</v>
      </c>
      <c r="E39" s="1">
        <v>0</v>
      </c>
      <c r="F39" s="1">
        <v>0</v>
      </c>
      <c r="G39" s="1">
        <v>2899</v>
      </c>
      <c r="H39" s="1">
        <v>0</v>
      </c>
      <c r="I39" s="1">
        <v>0</v>
      </c>
      <c r="J39" s="1">
        <v>3973</v>
      </c>
      <c r="K39" s="1">
        <v>0</v>
      </c>
      <c r="L39" s="1">
        <v>0</v>
      </c>
      <c r="M39" s="1">
        <v>0</v>
      </c>
      <c r="N39" s="1">
        <v>0</v>
      </c>
      <c r="O39" s="3">
        <v>19512.32</v>
      </c>
    </row>
    <row r="40" spans="1:15" ht="15.75">
      <c r="A40" s="1">
        <v>11105003</v>
      </c>
      <c r="B40" s="1" t="s">
        <v>123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2474.61</v>
      </c>
      <c r="N40" s="1">
        <v>0</v>
      </c>
      <c r="O40" s="3">
        <v>2474.61</v>
      </c>
    </row>
    <row r="41" spans="1:15" ht="15.75">
      <c r="A41" s="1">
        <v>11105004</v>
      </c>
      <c r="B41" s="1" t="s">
        <v>124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</row>
    <row r="42" spans="1:15" ht="15.75">
      <c r="A42" s="1">
        <v>11105005</v>
      </c>
      <c r="B42" s="1" t="s">
        <v>125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910000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3">
        <v>910000</v>
      </c>
    </row>
    <row r="43" spans="1:15" ht="15.75">
      <c r="A43" s="1">
        <v>11105006</v>
      </c>
      <c r="B43" s="1" t="s">
        <v>126</v>
      </c>
      <c r="C43" s="1">
        <v>0</v>
      </c>
      <c r="D43" s="1">
        <v>0</v>
      </c>
      <c r="E43" s="1">
        <v>0</v>
      </c>
      <c r="F43" s="1">
        <v>8698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3">
        <v>8698</v>
      </c>
    </row>
    <row r="44" spans="1:15" ht="15.75">
      <c r="A44" s="1">
        <v>11105007</v>
      </c>
      <c r="B44" s="1" t="s">
        <v>127</v>
      </c>
      <c r="C44" s="1">
        <v>0</v>
      </c>
      <c r="D44" s="1">
        <v>0</v>
      </c>
      <c r="E44" s="1">
        <v>0</v>
      </c>
      <c r="F44" s="1">
        <v>0</v>
      </c>
      <c r="G44" s="1">
        <v>385</v>
      </c>
      <c r="H44" s="1">
        <v>0</v>
      </c>
      <c r="I44" s="1">
        <v>0</v>
      </c>
      <c r="J44" s="1">
        <v>432</v>
      </c>
      <c r="K44" s="1">
        <v>0</v>
      </c>
      <c r="L44" s="1">
        <v>0</v>
      </c>
      <c r="M44" s="1">
        <v>3261.6</v>
      </c>
      <c r="N44" s="1">
        <v>0</v>
      </c>
      <c r="O44" s="3">
        <v>4078.6</v>
      </c>
    </row>
    <row r="45" spans="1:15" ht="15.75">
      <c r="A45" s="1">
        <v>11107</v>
      </c>
      <c r="B45" s="1" t="s">
        <v>54</v>
      </c>
      <c r="C45" s="1">
        <v>194965.02</v>
      </c>
      <c r="D45" s="1">
        <v>1006.29</v>
      </c>
      <c r="E45" s="1">
        <v>480000</v>
      </c>
      <c r="F45" s="1">
        <v>262000</v>
      </c>
      <c r="G45" s="1">
        <v>217500</v>
      </c>
      <c r="H45" s="1">
        <v>137000</v>
      </c>
      <c r="I45" s="1">
        <v>601744</v>
      </c>
      <c r="J45" s="1">
        <v>114717.75</v>
      </c>
      <c r="K45" s="1">
        <v>177950</v>
      </c>
      <c r="L45" s="1">
        <v>2833197</v>
      </c>
      <c r="M45" s="1">
        <v>24020.560000000001</v>
      </c>
      <c r="N45" s="1">
        <v>30000</v>
      </c>
      <c r="O45" s="3">
        <v>5074100.62</v>
      </c>
    </row>
    <row r="46" spans="1:15" ht="15.75">
      <c r="A46" s="1">
        <v>11107001</v>
      </c>
      <c r="B46" s="1" t="s">
        <v>128</v>
      </c>
      <c r="C46" s="1">
        <v>25000</v>
      </c>
      <c r="D46" s="1">
        <v>0</v>
      </c>
      <c r="E46" s="1">
        <v>480000</v>
      </c>
      <c r="F46" s="1">
        <v>120000</v>
      </c>
      <c r="G46" s="1">
        <v>217500</v>
      </c>
      <c r="H46" s="1">
        <v>132000</v>
      </c>
      <c r="I46" s="1">
        <v>610634</v>
      </c>
      <c r="J46" s="1">
        <v>110000</v>
      </c>
      <c r="K46" s="1">
        <v>130000</v>
      </c>
      <c r="L46" s="1">
        <v>1830000</v>
      </c>
      <c r="M46" s="1">
        <v>23750</v>
      </c>
      <c r="N46" s="1">
        <v>27000</v>
      </c>
      <c r="O46" s="3">
        <v>3705884</v>
      </c>
    </row>
    <row r="47" spans="1:15" ht="15.75">
      <c r="A47" s="1">
        <v>11107002</v>
      </c>
      <c r="B47" s="1" t="s">
        <v>129</v>
      </c>
      <c r="C47" s="1">
        <v>160410</v>
      </c>
      <c r="D47" s="1">
        <v>0</v>
      </c>
      <c r="E47" s="1">
        <v>0</v>
      </c>
      <c r="F47" s="1">
        <v>142000</v>
      </c>
      <c r="G47" s="1">
        <v>0</v>
      </c>
      <c r="H47" s="1">
        <v>5000</v>
      </c>
      <c r="I47" s="1">
        <v>-8890</v>
      </c>
      <c r="J47" s="1">
        <v>0</v>
      </c>
      <c r="K47" s="1">
        <v>46000</v>
      </c>
      <c r="L47" s="1">
        <v>0</v>
      </c>
      <c r="M47" s="1">
        <v>0</v>
      </c>
      <c r="N47" s="1">
        <v>0</v>
      </c>
      <c r="O47" s="3">
        <v>344520</v>
      </c>
    </row>
    <row r="48" spans="1:15" ht="15.75">
      <c r="A48" s="1">
        <v>11107003</v>
      </c>
      <c r="B48" s="1" t="s">
        <v>130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1000000</v>
      </c>
      <c r="M48" s="1">
        <v>0</v>
      </c>
      <c r="N48" s="1">
        <v>0</v>
      </c>
      <c r="O48" s="3">
        <v>1000000</v>
      </c>
    </row>
    <row r="49" spans="1:15" ht="15.75">
      <c r="A49" s="1">
        <v>11107004</v>
      </c>
      <c r="B49" s="1" t="s">
        <v>131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3">
        <v>0</v>
      </c>
    </row>
    <row r="50" spans="1:15" ht="15.75">
      <c r="A50" s="1">
        <v>11107005</v>
      </c>
      <c r="B50" s="1" t="s">
        <v>132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3">
        <v>0</v>
      </c>
    </row>
    <row r="51" spans="1:15" ht="15.75">
      <c r="A51" s="1">
        <v>11107006</v>
      </c>
      <c r="B51" s="1" t="s">
        <v>133</v>
      </c>
      <c r="C51" s="1">
        <v>9555.02</v>
      </c>
      <c r="D51" s="1">
        <v>1006.29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4717.75</v>
      </c>
      <c r="K51" s="1">
        <v>1950</v>
      </c>
      <c r="L51" s="1">
        <v>3197</v>
      </c>
      <c r="M51" s="1">
        <v>270.56</v>
      </c>
      <c r="N51" s="1">
        <v>3000</v>
      </c>
      <c r="O51" s="3">
        <v>23696.620000000003</v>
      </c>
    </row>
    <row r="52" spans="1:15" ht="15.75">
      <c r="A52" s="1">
        <v>113</v>
      </c>
      <c r="B52" s="1" t="s">
        <v>56</v>
      </c>
      <c r="C52" s="1">
        <v>257600.85000000003</v>
      </c>
      <c r="D52" s="1">
        <v>316422.08</v>
      </c>
      <c r="E52" s="1">
        <v>39058.43</v>
      </c>
      <c r="F52" s="1">
        <v>735596.44</v>
      </c>
      <c r="G52" s="1">
        <v>146509.65</v>
      </c>
      <c r="H52" s="1">
        <v>186685.47999999998</v>
      </c>
      <c r="I52" s="1">
        <v>93495.98</v>
      </c>
      <c r="J52" s="1">
        <v>323094.16000000003</v>
      </c>
      <c r="K52" s="1">
        <v>327059.38</v>
      </c>
      <c r="L52" s="1">
        <v>325807.26</v>
      </c>
      <c r="M52" s="1">
        <v>284717.01999999996</v>
      </c>
      <c r="N52" s="1">
        <v>354225.58</v>
      </c>
      <c r="O52" s="3">
        <v>3390272.31</v>
      </c>
    </row>
    <row r="53" spans="1:15" ht="15.75">
      <c r="A53" s="1">
        <v>11301</v>
      </c>
      <c r="B53" s="1" t="s">
        <v>50</v>
      </c>
      <c r="C53" s="1">
        <v>10716.950000000012</v>
      </c>
      <c r="D53" s="1">
        <v>307663.49000000005</v>
      </c>
      <c r="E53" s="1">
        <v>30205.990000000005</v>
      </c>
      <c r="F53" s="1">
        <v>348616.95</v>
      </c>
      <c r="G53" s="1">
        <v>49279.81</v>
      </c>
      <c r="H53" s="1">
        <v>74013.119999999995</v>
      </c>
      <c r="I53" s="1">
        <v>29463.720000000005</v>
      </c>
      <c r="J53" s="1">
        <v>282381.38</v>
      </c>
      <c r="K53" s="1">
        <v>196128.65000000002</v>
      </c>
      <c r="L53" s="1">
        <v>272247.21000000002</v>
      </c>
      <c r="M53" s="1">
        <v>158586.65</v>
      </c>
      <c r="N53" s="1">
        <v>315415.73</v>
      </c>
      <c r="O53" s="3">
        <v>2074719.65</v>
      </c>
    </row>
    <row r="54" spans="1:15" ht="15.75">
      <c r="A54" s="1">
        <v>11301001</v>
      </c>
      <c r="B54" s="1" t="s">
        <v>134</v>
      </c>
      <c r="C54" s="1">
        <v>94.5</v>
      </c>
      <c r="D54" s="1">
        <v>10424.68</v>
      </c>
      <c r="E54" s="1">
        <v>34912.83</v>
      </c>
      <c r="F54" s="1">
        <v>5858.07</v>
      </c>
      <c r="G54" s="1">
        <v>31978.3</v>
      </c>
      <c r="H54" s="1">
        <v>18670.66</v>
      </c>
      <c r="I54" s="1">
        <v>95.2</v>
      </c>
      <c r="J54" s="1">
        <v>95</v>
      </c>
      <c r="K54" s="1">
        <v>109644.11</v>
      </c>
      <c r="L54" s="1">
        <v>33005.86</v>
      </c>
      <c r="M54" s="1">
        <v>12558.97</v>
      </c>
      <c r="N54" s="1">
        <v>11386.16</v>
      </c>
      <c r="O54" s="3">
        <v>268724.34000000003</v>
      </c>
    </row>
    <row r="55" spans="1:15" ht="15.75">
      <c r="A55" s="1">
        <v>11301002</v>
      </c>
      <c r="B55" s="1" t="s">
        <v>135</v>
      </c>
      <c r="C55" s="1">
        <v>36694.1</v>
      </c>
      <c r="D55" s="1">
        <v>0</v>
      </c>
      <c r="E55" s="1">
        <v>0</v>
      </c>
      <c r="F55" s="1">
        <v>0</v>
      </c>
      <c r="G55" s="1">
        <v>7107</v>
      </c>
      <c r="H55" s="1">
        <v>0</v>
      </c>
      <c r="I55" s="1">
        <v>12921.35</v>
      </c>
      <c r="J55" s="1">
        <v>194639.2</v>
      </c>
      <c r="K55" s="1">
        <v>5400</v>
      </c>
      <c r="L55" s="1">
        <v>0</v>
      </c>
      <c r="M55" s="1">
        <v>3643.61</v>
      </c>
      <c r="N55" s="1">
        <v>0.01</v>
      </c>
      <c r="O55" s="3">
        <v>260405.27000000002</v>
      </c>
    </row>
    <row r="56" spans="1:15" ht="15.75">
      <c r="A56" s="1">
        <v>11301003</v>
      </c>
      <c r="B56" s="1" t="s">
        <v>136</v>
      </c>
      <c r="C56" s="1">
        <v>-62564.789999999994</v>
      </c>
      <c r="D56" s="1">
        <v>181131.34</v>
      </c>
      <c r="E56" s="1">
        <v>-8167.58</v>
      </c>
      <c r="F56" s="1">
        <v>-31708.22</v>
      </c>
      <c r="G56" s="1">
        <v>13076.25</v>
      </c>
      <c r="H56" s="1">
        <v>55342.46</v>
      </c>
      <c r="I56" s="1">
        <v>16447.170000000002</v>
      </c>
      <c r="J56" s="1">
        <v>85779.95</v>
      </c>
      <c r="K56" s="1">
        <v>74819.539999999994</v>
      </c>
      <c r="L56" s="1">
        <v>201327.41</v>
      </c>
      <c r="M56" s="1">
        <v>155037.47</v>
      </c>
      <c r="N56" s="1">
        <v>304029.56</v>
      </c>
      <c r="O56" s="3">
        <v>984550.56</v>
      </c>
    </row>
    <row r="57" spans="1:15" ht="15.75">
      <c r="A57" s="1">
        <v>11301004</v>
      </c>
      <c r="B57" s="1" t="s">
        <v>137</v>
      </c>
      <c r="C57" s="1">
        <v>36493.14</v>
      </c>
      <c r="D57" s="1">
        <v>0</v>
      </c>
      <c r="E57" s="1">
        <v>579</v>
      </c>
      <c r="F57" s="1">
        <v>58.08</v>
      </c>
      <c r="G57" s="1">
        <v>0</v>
      </c>
      <c r="H57" s="1">
        <v>0</v>
      </c>
      <c r="I57" s="1">
        <v>0</v>
      </c>
      <c r="J57" s="1">
        <v>1867.23</v>
      </c>
      <c r="K57" s="1">
        <v>6265</v>
      </c>
      <c r="L57" s="1">
        <v>37913.94</v>
      </c>
      <c r="M57" s="1">
        <v>0</v>
      </c>
      <c r="N57" s="1">
        <v>0</v>
      </c>
      <c r="O57" s="3">
        <v>83176.390000000014</v>
      </c>
    </row>
    <row r="58" spans="1:15" ht="15.75">
      <c r="A58" s="1">
        <v>11301005</v>
      </c>
      <c r="B58" s="1" t="s">
        <v>138</v>
      </c>
      <c r="C58" s="1">
        <v>0</v>
      </c>
      <c r="D58" s="1">
        <v>0</v>
      </c>
      <c r="E58" s="1">
        <v>2881.74</v>
      </c>
      <c r="F58" s="1">
        <v>0</v>
      </c>
      <c r="G58" s="1">
        <v>-2881.74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0</v>
      </c>
    </row>
    <row r="59" spans="1:15" ht="15.75">
      <c r="A59" s="1">
        <v>11301006</v>
      </c>
      <c r="B59" s="1" t="s">
        <v>139</v>
      </c>
      <c r="C59" s="1">
        <v>0</v>
      </c>
      <c r="D59" s="1">
        <v>116107.47</v>
      </c>
      <c r="E59" s="1">
        <v>0</v>
      </c>
      <c r="F59" s="1">
        <v>374409.02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3">
        <v>490516.49</v>
      </c>
    </row>
    <row r="60" spans="1:15" ht="15.75">
      <c r="A60" s="1">
        <v>11301013</v>
      </c>
      <c r="B60" s="1" t="s">
        <v>140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-12653.4</v>
      </c>
      <c r="N60" s="1">
        <v>0</v>
      </c>
      <c r="O60" s="3">
        <v>-12653.4</v>
      </c>
    </row>
    <row r="61" spans="1:15" ht="15.75">
      <c r="A61" s="1">
        <v>11303</v>
      </c>
      <c r="B61" s="1" t="s">
        <v>55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3">
        <v>0</v>
      </c>
    </row>
    <row r="62" spans="1:15" ht="15.75">
      <c r="A62" s="1">
        <v>11303001</v>
      </c>
      <c r="B62" s="1" t="s">
        <v>141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3">
        <v>0</v>
      </c>
    </row>
    <row r="63" spans="1:15" ht="15.75">
      <c r="A63" s="1">
        <v>11303002</v>
      </c>
      <c r="B63" s="1" t="s">
        <v>142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3">
        <v>0</v>
      </c>
    </row>
    <row r="64" spans="1:15" ht="15.75">
      <c r="A64" s="1">
        <v>11303003</v>
      </c>
      <c r="B64" s="1" t="s">
        <v>143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</row>
    <row r="65" spans="1:15" ht="15.75">
      <c r="A65" s="1">
        <v>11310</v>
      </c>
      <c r="B65" s="1" t="s">
        <v>56</v>
      </c>
      <c r="C65" s="1">
        <v>246883.9</v>
      </c>
      <c r="D65" s="1">
        <v>8758.59</v>
      </c>
      <c r="E65" s="1">
        <v>8852.44</v>
      </c>
      <c r="F65" s="1">
        <v>386979.49</v>
      </c>
      <c r="G65" s="1">
        <v>97229.84</v>
      </c>
      <c r="H65" s="1">
        <v>112672.36</v>
      </c>
      <c r="I65" s="1">
        <v>64032.26</v>
      </c>
      <c r="J65" s="1">
        <v>40712.78</v>
      </c>
      <c r="K65" s="1">
        <v>130930.73</v>
      </c>
      <c r="L65" s="1">
        <v>53560.05</v>
      </c>
      <c r="M65" s="1">
        <v>126130.37</v>
      </c>
      <c r="N65" s="1">
        <v>38809.85</v>
      </c>
      <c r="O65" s="3">
        <v>1315552.6600000001</v>
      </c>
    </row>
    <row r="66" spans="1:15" ht="15.75">
      <c r="A66" s="1">
        <v>11310001</v>
      </c>
      <c r="B66" s="1" t="s">
        <v>144</v>
      </c>
      <c r="C66" s="1">
        <v>2630.69</v>
      </c>
      <c r="D66" s="1">
        <v>1165.54</v>
      </c>
      <c r="E66" s="1">
        <v>1165.54</v>
      </c>
      <c r="F66" s="1">
        <v>1165.54</v>
      </c>
      <c r="G66" s="1">
        <v>1165.54</v>
      </c>
      <c r="H66" s="1">
        <v>1165.54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3">
        <v>8458.39</v>
      </c>
    </row>
    <row r="67" spans="1:15" ht="15.75">
      <c r="A67" s="1">
        <v>11310002</v>
      </c>
      <c r="B67" s="1" t="s">
        <v>145</v>
      </c>
      <c r="C67" s="1">
        <v>0</v>
      </c>
      <c r="D67" s="1">
        <v>0</v>
      </c>
      <c r="E67" s="1">
        <v>0</v>
      </c>
      <c r="F67" s="1">
        <v>1724.75</v>
      </c>
      <c r="G67" s="1">
        <v>0</v>
      </c>
      <c r="H67" s="1">
        <v>90131</v>
      </c>
      <c r="I67" s="1">
        <v>53098</v>
      </c>
      <c r="J67" s="1">
        <v>0</v>
      </c>
      <c r="K67" s="1">
        <v>0</v>
      </c>
      <c r="L67" s="1">
        <v>0</v>
      </c>
      <c r="M67" s="1">
        <v>30375.61</v>
      </c>
      <c r="N67" s="1">
        <v>0</v>
      </c>
      <c r="O67" s="3">
        <v>175329.36</v>
      </c>
    </row>
    <row r="68" spans="1:15" ht="15.75">
      <c r="A68" s="1">
        <v>11310003</v>
      </c>
      <c r="B68" s="1" t="s">
        <v>146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</row>
    <row r="69" spans="1:15" ht="15.75">
      <c r="A69" s="1">
        <v>11310004</v>
      </c>
      <c r="B69" s="1" t="s">
        <v>147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200</v>
      </c>
      <c r="M69" s="1">
        <v>0</v>
      </c>
      <c r="N69" s="1">
        <v>0</v>
      </c>
      <c r="O69" s="3">
        <v>200</v>
      </c>
    </row>
    <row r="70" spans="1:15" ht="15.75">
      <c r="A70" s="1">
        <v>11310005</v>
      </c>
      <c r="B70" s="1" t="s">
        <v>148</v>
      </c>
      <c r="C70" s="1">
        <v>3517.71</v>
      </c>
      <c r="D70" s="1">
        <v>6453.05</v>
      </c>
      <c r="E70" s="1">
        <v>2951.9</v>
      </c>
      <c r="F70" s="1">
        <v>377522.8</v>
      </c>
      <c r="G70" s="1">
        <v>94148.04</v>
      </c>
      <c r="H70" s="1">
        <v>1375.82</v>
      </c>
      <c r="I70" s="1">
        <v>2861.99</v>
      </c>
      <c r="J70" s="1">
        <v>6178.18</v>
      </c>
      <c r="K70" s="1">
        <v>6638.58</v>
      </c>
      <c r="L70" s="1">
        <v>3344.57</v>
      </c>
      <c r="M70" s="1">
        <v>10976.3</v>
      </c>
      <c r="N70" s="1">
        <v>5618.82</v>
      </c>
      <c r="O70" s="3">
        <v>521587.75999999995</v>
      </c>
    </row>
    <row r="71" spans="1:15" ht="15.75">
      <c r="A71" s="1">
        <v>11310006</v>
      </c>
      <c r="B71" s="1" t="s">
        <v>149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0</v>
      </c>
    </row>
    <row r="72" spans="1:15" ht="15.75">
      <c r="A72" s="1">
        <v>11310007</v>
      </c>
      <c r="B72" s="1" t="s">
        <v>150</v>
      </c>
      <c r="C72" s="1">
        <v>216486.61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33992.35</v>
      </c>
      <c r="L72" s="1">
        <v>9712.75</v>
      </c>
      <c r="M72" s="1">
        <v>10000</v>
      </c>
      <c r="N72" s="1">
        <v>5023.13</v>
      </c>
      <c r="O72" s="3">
        <v>275214.83999999997</v>
      </c>
    </row>
    <row r="73" spans="1:15" ht="15.75">
      <c r="A73" s="1">
        <v>11310008</v>
      </c>
      <c r="B73" s="1" t="s">
        <v>151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60067.8</v>
      </c>
      <c r="L73" s="1">
        <v>0</v>
      </c>
      <c r="M73" s="1">
        <v>0</v>
      </c>
      <c r="N73" s="1">
        <v>0</v>
      </c>
      <c r="O73" s="3">
        <v>60067.8</v>
      </c>
    </row>
    <row r="74" spans="1:15" ht="15.75">
      <c r="A74" s="1">
        <v>11310009</v>
      </c>
      <c r="B74" s="1" t="s">
        <v>152</v>
      </c>
      <c r="C74" s="1">
        <v>19732.599999999999</v>
      </c>
      <c r="D74" s="1">
        <v>1140</v>
      </c>
      <c r="E74" s="1">
        <v>4735</v>
      </c>
      <c r="F74" s="1">
        <v>6566.4</v>
      </c>
      <c r="G74" s="1">
        <v>823</v>
      </c>
      <c r="H74" s="1">
        <v>20000</v>
      </c>
      <c r="I74" s="1">
        <v>7823</v>
      </c>
      <c r="J74" s="1">
        <v>34534.6</v>
      </c>
      <c r="K74" s="1">
        <v>29682</v>
      </c>
      <c r="L74" s="1">
        <v>14833</v>
      </c>
      <c r="M74" s="1">
        <v>55608</v>
      </c>
      <c r="N74" s="1">
        <v>28167.9</v>
      </c>
      <c r="O74" s="3">
        <v>223645.5</v>
      </c>
    </row>
    <row r="75" spans="1:15" ht="15.75">
      <c r="A75" s="1">
        <v>11310010</v>
      </c>
      <c r="B75" s="1" t="s">
        <v>153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</row>
    <row r="76" spans="1:15" ht="15.75">
      <c r="A76" s="1">
        <v>11310011</v>
      </c>
      <c r="B76" s="1" t="s">
        <v>154</v>
      </c>
      <c r="C76" s="1">
        <v>4516.29</v>
      </c>
      <c r="D76" s="1">
        <v>0</v>
      </c>
      <c r="E76" s="1">
        <v>0</v>
      </c>
      <c r="F76" s="1">
        <v>0</v>
      </c>
      <c r="G76" s="1">
        <v>93.26</v>
      </c>
      <c r="H76" s="1">
        <v>0</v>
      </c>
      <c r="I76" s="1">
        <v>249.27</v>
      </c>
      <c r="J76" s="1">
        <v>0</v>
      </c>
      <c r="K76" s="1">
        <v>0</v>
      </c>
      <c r="L76" s="1">
        <v>12852.38</v>
      </c>
      <c r="M76" s="1">
        <v>0</v>
      </c>
      <c r="N76" s="1">
        <v>0</v>
      </c>
      <c r="O76" s="3">
        <v>17711.2</v>
      </c>
    </row>
    <row r="77" spans="1:15" ht="15.75">
      <c r="A77" s="1">
        <v>11310012</v>
      </c>
      <c r="B77" s="1" t="s">
        <v>155</v>
      </c>
      <c r="C77" s="1">
        <v>0</v>
      </c>
      <c r="D77" s="1">
        <v>0</v>
      </c>
      <c r="E77" s="1">
        <v>0</v>
      </c>
      <c r="F77" s="1">
        <v>0</v>
      </c>
      <c r="G77" s="1">
        <v>1000</v>
      </c>
      <c r="H77" s="1">
        <v>0</v>
      </c>
      <c r="I77" s="1">
        <v>0</v>
      </c>
      <c r="J77" s="1">
        <v>0</v>
      </c>
      <c r="K77" s="1">
        <v>550</v>
      </c>
      <c r="L77" s="1">
        <v>12617.35</v>
      </c>
      <c r="M77" s="1">
        <v>19170.46</v>
      </c>
      <c r="N77" s="1">
        <v>0</v>
      </c>
      <c r="O77" s="3">
        <v>33337.81</v>
      </c>
    </row>
    <row r="78" spans="1:15" ht="15.75">
      <c r="A78" s="1">
        <v>13</v>
      </c>
      <c r="B78" s="1" t="s">
        <v>156</v>
      </c>
      <c r="C78" s="1">
        <v>-10340783.109999999</v>
      </c>
      <c r="D78" s="1">
        <v>-23696926.25</v>
      </c>
      <c r="E78" s="1">
        <v>-19304229.32</v>
      </c>
      <c r="F78" s="1">
        <v>-23787595.970000003</v>
      </c>
      <c r="G78" s="1">
        <v>-14704137.82</v>
      </c>
      <c r="H78" s="1">
        <v>-22498188.449999999</v>
      </c>
      <c r="I78" s="1">
        <v>-11730790</v>
      </c>
      <c r="J78" s="1">
        <v>-8659656.0099999998</v>
      </c>
      <c r="K78" s="1">
        <v>-33907140.060000002</v>
      </c>
      <c r="L78" s="1">
        <v>-14734856.629999999</v>
      </c>
      <c r="M78" s="1">
        <v>-7758731.8799999999</v>
      </c>
      <c r="N78" s="1">
        <v>-32905682.949999999</v>
      </c>
      <c r="O78" s="3">
        <v>-224028718.44999999</v>
      </c>
    </row>
    <row r="79" spans="1:15" ht="15.75">
      <c r="A79" s="1">
        <v>131</v>
      </c>
      <c r="B79" s="1" t="s">
        <v>157</v>
      </c>
      <c r="C79" s="1">
        <v>-10340783.109999999</v>
      </c>
      <c r="D79" s="1">
        <v>-23696926.25</v>
      </c>
      <c r="E79" s="1">
        <v>-19304229.32</v>
      </c>
      <c r="F79" s="1">
        <v>-23787595.970000003</v>
      </c>
      <c r="G79" s="1">
        <v>-14704137.82</v>
      </c>
      <c r="H79" s="1">
        <v>-22498188.449999999</v>
      </c>
      <c r="I79" s="1">
        <v>-11730790</v>
      </c>
      <c r="J79" s="1">
        <v>-8659656.0099999998</v>
      </c>
      <c r="K79" s="1">
        <v>-33907140.060000002</v>
      </c>
      <c r="L79" s="1">
        <v>-14734856.629999999</v>
      </c>
      <c r="M79" s="1">
        <v>-7758731.8799999999</v>
      </c>
      <c r="N79" s="1">
        <v>-32905682.949999999</v>
      </c>
      <c r="O79" s="3">
        <v>-224028718.44999999</v>
      </c>
    </row>
    <row r="80" spans="1:15" ht="15.75">
      <c r="A80" s="1">
        <v>13101</v>
      </c>
      <c r="B80" s="1" t="s">
        <v>42</v>
      </c>
      <c r="C80" s="1">
        <v>-3025842.5</v>
      </c>
      <c r="D80" s="1">
        <v>-15509532.950000001</v>
      </c>
      <c r="E80" s="1">
        <v>-7282380.6200000001</v>
      </c>
      <c r="F80" s="1">
        <v>-14411514.65</v>
      </c>
      <c r="G80" s="1">
        <v>-5385312.3499999996</v>
      </c>
      <c r="H80" s="1">
        <v>-13201144.18</v>
      </c>
      <c r="I80" s="1">
        <v>-3527315.64</v>
      </c>
      <c r="J80" s="1">
        <v>-2439810.7200000002</v>
      </c>
      <c r="K80" s="1">
        <v>-27072174.010000002</v>
      </c>
      <c r="L80" s="1">
        <v>-4227874.2</v>
      </c>
      <c r="M80" s="1">
        <v>-1757731.91</v>
      </c>
      <c r="N80" s="1">
        <v>-17671252.02</v>
      </c>
      <c r="O80" s="3">
        <v>-115511885.75</v>
      </c>
    </row>
    <row r="81" spans="1:15" ht="15.75">
      <c r="A81" s="1">
        <v>13101001</v>
      </c>
      <c r="B81" s="1" t="s">
        <v>158</v>
      </c>
      <c r="C81" s="1">
        <v>-2770720.91</v>
      </c>
      <c r="D81" s="1">
        <v>-14309251.470000001</v>
      </c>
      <c r="E81" s="1">
        <v>-5604434.75</v>
      </c>
      <c r="F81" s="1">
        <v>-13762349.640000001</v>
      </c>
      <c r="G81" s="1">
        <v>-4348140.3499999996</v>
      </c>
      <c r="H81" s="1">
        <v>-10963438.17</v>
      </c>
      <c r="I81" s="1">
        <v>-187205.21</v>
      </c>
      <c r="J81" s="1">
        <v>-172264.94</v>
      </c>
      <c r="K81" s="1">
        <v>-24231263.75</v>
      </c>
      <c r="L81" s="1">
        <v>-2491411.46</v>
      </c>
      <c r="M81" s="1">
        <v>-329614.05</v>
      </c>
      <c r="N81" s="1">
        <v>-14897131.550000001</v>
      </c>
      <c r="O81" s="3">
        <v>-94067226.249999985</v>
      </c>
    </row>
    <row r="82" spans="1:15" ht="15.75">
      <c r="A82" s="1">
        <v>13101002</v>
      </c>
      <c r="B82" s="1" t="s">
        <v>159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-153668.16</v>
      </c>
      <c r="O82" s="3">
        <v>-153668.16</v>
      </c>
    </row>
    <row r="83" spans="1:15" ht="15.75">
      <c r="A83" s="1">
        <v>13101003</v>
      </c>
      <c r="B83" s="1" t="s">
        <v>160</v>
      </c>
      <c r="C83" s="1">
        <v>0</v>
      </c>
      <c r="D83" s="1">
        <v>-26880</v>
      </c>
      <c r="E83" s="1">
        <v>-43780</v>
      </c>
      <c r="F83" s="1">
        <v>-16985.37</v>
      </c>
      <c r="G83" s="1">
        <v>-162038.85</v>
      </c>
      <c r="H83" s="1">
        <v>-164271.6</v>
      </c>
      <c r="I83" s="1">
        <v>-1962911.85</v>
      </c>
      <c r="J83" s="1">
        <v>-1294198</v>
      </c>
      <c r="K83" s="1">
        <v>-500923.35</v>
      </c>
      <c r="L83" s="1">
        <v>-77373.399999999994</v>
      </c>
      <c r="M83" s="1">
        <v>0</v>
      </c>
      <c r="N83" s="1">
        <v>0</v>
      </c>
      <c r="O83" s="3">
        <v>-4249362.42</v>
      </c>
    </row>
    <row r="84" spans="1:15" ht="15.75">
      <c r="A84" s="1">
        <v>13101004</v>
      </c>
      <c r="B84" s="1" t="s">
        <v>161</v>
      </c>
      <c r="C84" s="1">
        <v>-69046.009999999995</v>
      </c>
      <c r="D84" s="1">
        <v>-99241.41</v>
      </c>
      <c r="E84" s="1">
        <v>-111696.59</v>
      </c>
      <c r="F84" s="1">
        <v>-13841</v>
      </c>
      <c r="G84" s="1">
        <v>0</v>
      </c>
      <c r="H84" s="1">
        <v>-13687.25</v>
      </c>
      <c r="I84" s="1">
        <v>-8278.4</v>
      </c>
      <c r="J84" s="1">
        <v>-10426.469999999999</v>
      </c>
      <c r="K84" s="1">
        <v>-32986.400000000001</v>
      </c>
      <c r="L84" s="1">
        <v>0</v>
      </c>
      <c r="M84" s="1">
        <v>0</v>
      </c>
      <c r="N84" s="1">
        <v>-23884.45</v>
      </c>
      <c r="O84" s="3">
        <v>-383087.98000000004</v>
      </c>
    </row>
    <row r="85" spans="1:15" ht="15.75">
      <c r="A85" s="1">
        <v>13101005</v>
      </c>
      <c r="B85" s="1" t="s">
        <v>162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-135000</v>
      </c>
      <c r="I85" s="1">
        <v>-839420</v>
      </c>
      <c r="J85" s="1">
        <v>0</v>
      </c>
      <c r="K85" s="1">
        <v>-18500</v>
      </c>
      <c r="L85" s="1">
        <v>0</v>
      </c>
      <c r="M85" s="1">
        <v>0</v>
      </c>
      <c r="N85" s="1">
        <v>0</v>
      </c>
      <c r="O85" s="3">
        <v>-992920</v>
      </c>
    </row>
    <row r="86" spans="1:15" ht="15.75">
      <c r="A86" s="1">
        <v>13101006</v>
      </c>
      <c r="B86" s="1" t="s">
        <v>163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3">
        <v>0</v>
      </c>
    </row>
    <row r="87" spans="1:15" ht="15.75">
      <c r="A87" s="1">
        <v>13101007</v>
      </c>
      <c r="B87" s="1" t="s">
        <v>164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</row>
    <row r="88" spans="1:15" ht="15.75">
      <c r="A88" s="1">
        <v>13101008</v>
      </c>
      <c r="B88" s="1" t="s">
        <v>165</v>
      </c>
      <c r="C88" s="1">
        <v>0</v>
      </c>
      <c r="D88" s="1">
        <v>-230400</v>
      </c>
      <c r="E88" s="1">
        <v>0</v>
      </c>
      <c r="F88" s="1">
        <v>0</v>
      </c>
      <c r="G88" s="1">
        <v>-40000</v>
      </c>
      <c r="H88" s="1">
        <v>-1090000</v>
      </c>
      <c r="I88" s="1">
        <v>-1950</v>
      </c>
      <c r="J88" s="1">
        <v>-1950</v>
      </c>
      <c r="K88" s="1">
        <v>-157783.5</v>
      </c>
      <c r="L88" s="1">
        <v>0</v>
      </c>
      <c r="M88" s="1">
        <v>0</v>
      </c>
      <c r="N88" s="1">
        <v>-87310</v>
      </c>
      <c r="O88" s="3">
        <v>-1609393.5</v>
      </c>
    </row>
    <row r="89" spans="1:15" ht="15.75">
      <c r="A89" s="1">
        <v>13101009</v>
      </c>
      <c r="B89" s="1" t="s">
        <v>166</v>
      </c>
      <c r="C89" s="1">
        <v>-140000</v>
      </c>
      <c r="D89" s="1">
        <v>-81600</v>
      </c>
      <c r="E89" s="1">
        <v>-57100</v>
      </c>
      <c r="F89" s="1">
        <v>-225689.11</v>
      </c>
      <c r="G89" s="1">
        <v>-31095.01</v>
      </c>
      <c r="H89" s="1">
        <v>-261806.75</v>
      </c>
      <c r="I89" s="1">
        <v>-179239.45</v>
      </c>
      <c r="J89" s="1">
        <v>-104351.45</v>
      </c>
      <c r="K89" s="1">
        <v>-301600.18</v>
      </c>
      <c r="L89" s="1">
        <v>-318159.88</v>
      </c>
      <c r="M89" s="1">
        <v>-328792.76</v>
      </c>
      <c r="N89" s="1">
        <v>-985146.09</v>
      </c>
      <c r="O89" s="3">
        <v>-3014580.68</v>
      </c>
    </row>
    <row r="90" spans="1:15" ht="15.75">
      <c r="A90" s="1">
        <v>13101010</v>
      </c>
      <c r="B90" s="1" t="s">
        <v>167</v>
      </c>
      <c r="C90" s="1">
        <v>-285021.69</v>
      </c>
      <c r="D90" s="1">
        <v>-248124.61</v>
      </c>
      <c r="E90" s="1">
        <v>-383283.76</v>
      </c>
      <c r="F90" s="1">
        <v>-238944.16</v>
      </c>
      <c r="G90" s="1">
        <v>-130841.29</v>
      </c>
      <c r="H90" s="1">
        <v>-154726.53</v>
      </c>
      <c r="I90" s="1">
        <v>-154323.04999999999</v>
      </c>
      <c r="J90" s="1">
        <v>-284138.68</v>
      </c>
      <c r="K90" s="1">
        <v>-340295.56</v>
      </c>
      <c r="L90" s="1">
        <v>-123502.49</v>
      </c>
      <c r="M90" s="1">
        <v>-181474.9</v>
      </c>
      <c r="N90" s="1">
        <v>-131170.97</v>
      </c>
      <c r="O90" s="3">
        <v>-2655847.6900000004</v>
      </c>
    </row>
    <row r="91" spans="1:15" ht="15.75">
      <c r="A91" s="1">
        <v>13101011</v>
      </c>
      <c r="B91" s="1" t="s">
        <v>168</v>
      </c>
      <c r="C91" s="1">
        <v>-98034.89</v>
      </c>
      <c r="D91" s="1">
        <v>-209364.02</v>
      </c>
      <c r="E91" s="1">
        <v>-392055.93</v>
      </c>
      <c r="F91" s="1">
        <v>-110289.44</v>
      </c>
      <c r="G91" s="1">
        <v>-609692.43999999994</v>
      </c>
      <c r="H91" s="1">
        <v>-278061.8</v>
      </c>
      <c r="I91" s="1">
        <v>-177202.82</v>
      </c>
      <c r="J91" s="1">
        <v>-550921.25</v>
      </c>
      <c r="K91" s="1">
        <v>-1198777.47</v>
      </c>
      <c r="L91" s="1">
        <v>-604787.85</v>
      </c>
      <c r="M91" s="1">
        <v>-847887.41</v>
      </c>
      <c r="N91" s="1">
        <v>-873845.7</v>
      </c>
      <c r="O91" s="3">
        <v>-5950921.0199999996</v>
      </c>
    </row>
    <row r="92" spans="1:15" ht="15.75">
      <c r="A92" s="1">
        <v>13101012</v>
      </c>
      <c r="B92" s="1" t="s">
        <v>169</v>
      </c>
      <c r="C92" s="1">
        <v>-12718.05</v>
      </c>
      <c r="D92" s="1">
        <v>-280057.31</v>
      </c>
      <c r="E92" s="1">
        <v>-645863.85</v>
      </c>
      <c r="F92" s="1">
        <v>-36550.949999999997</v>
      </c>
      <c r="G92" s="1">
        <v>-13504.41</v>
      </c>
      <c r="H92" s="1">
        <v>-22561.040000000001</v>
      </c>
      <c r="I92" s="1">
        <v>-16784.86</v>
      </c>
      <c r="J92" s="1">
        <v>-12909.93</v>
      </c>
      <c r="K92" s="1">
        <v>-288671.65999999997</v>
      </c>
      <c r="L92" s="1">
        <v>-229457.03</v>
      </c>
      <c r="M92" s="1">
        <v>-13219.87</v>
      </c>
      <c r="N92" s="1">
        <v>-218785.73</v>
      </c>
      <c r="O92" s="3">
        <v>-1791084.6900000002</v>
      </c>
    </row>
    <row r="93" spans="1:15" ht="15.75">
      <c r="A93" s="1">
        <v>13101013</v>
      </c>
      <c r="B93" s="1" t="s">
        <v>170</v>
      </c>
      <c r="C93" s="1">
        <v>-98462.18</v>
      </c>
      <c r="D93" s="1">
        <v>0</v>
      </c>
      <c r="E93" s="1">
        <v>-11324.44</v>
      </c>
      <c r="F93" s="1">
        <v>-6045.79</v>
      </c>
      <c r="G93" s="1">
        <v>0</v>
      </c>
      <c r="H93" s="1">
        <v>-117591.03999999999</v>
      </c>
      <c r="I93" s="1">
        <v>0</v>
      </c>
      <c r="J93" s="1">
        <v>-7900</v>
      </c>
      <c r="K93" s="1">
        <v>0</v>
      </c>
      <c r="L93" s="1">
        <v>-383182.09</v>
      </c>
      <c r="M93" s="1">
        <v>-56742.92</v>
      </c>
      <c r="N93" s="1">
        <v>-300309.37</v>
      </c>
      <c r="O93" s="3">
        <v>-981557.83000000007</v>
      </c>
    </row>
    <row r="94" spans="1:15" ht="15.75">
      <c r="A94" s="1">
        <v>13101014</v>
      </c>
      <c r="B94" s="1" t="s">
        <v>171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3">
        <v>0</v>
      </c>
    </row>
    <row r="95" spans="1:15" ht="15.75">
      <c r="A95" s="1">
        <v>13101015</v>
      </c>
      <c r="B95" s="1" t="s">
        <v>172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3">
        <v>0</v>
      </c>
    </row>
    <row r="96" spans="1:15" ht="15.75">
      <c r="A96" s="1">
        <v>13101016</v>
      </c>
      <c r="B96" s="1" t="s">
        <v>173</v>
      </c>
      <c r="C96" s="1">
        <v>0</v>
      </c>
      <c r="D96" s="1">
        <v>0</v>
      </c>
      <c r="E96" s="1">
        <v>0</v>
      </c>
      <c r="F96" s="1">
        <v>-819.19</v>
      </c>
      <c r="G96" s="1">
        <v>0</v>
      </c>
      <c r="H96" s="1">
        <v>0</v>
      </c>
      <c r="I96" s="1">
        <v>0</v>
      </c>
      <c r="J96" s="1">
        <v>0</v>
      </c>
      <c r="K96" s="1">
        <v>-1188</v>
      </c>
      <c r="L96" s="1">
        <v>0</v>
      </c>
      <c r="M96" s="1">
        <v>0</v>
      </c>
      <c r="N96" s="1">
        <v>0</v>
      </c>
      <c r="O96" s="3">
        <v>-2007.19</v>
      </c>
    </row>
    <row r="97" spans="1:15" ht="15.75">
      <c r="A97" s="1">
        <v>13101017</v>
      </c>
      <c r="B97" s="1" t="s">
        <v>174</v>
      </c>
      <c r="C97" s="1">
        <v>-264470.77</v>
      </c>
      <c r="D97" s="1">
        <v>-24614.13</v>
      </c>
      <c r="E97" s="1">
        <v>-32841.300000000003</v>
      </c>
      <c r="F97" s="1">
        <v>0</v>
      </c>
      <c r="G97" s="1">
        <v>0</v>
      </c>
      <c r="H97" s="1">
        <v>0</v>
      </c>
      <c r="I97" s="1">
        <v>0</v>
      </c>
      <c r="J97" s="1">
        <v>-750</v>
      </c>
      <c r="K97" s="1">
        <v>-184.14</v>
      </c>
      <c r="L97" s="1">
        <v>0</v>
      </c>
      <c r="M97" s="1">
        <v>0</v>
      </c>
      <c r="N97" s="1">
        <v>0</v>
      </c>
      <c r="O97" s="3">
        <v>-322860.34000000003</v>
      </c>
    </row>
    <row r="98" spans="1:15" ht="15.75">
      <c r="A98" s="1">
        <v>13101018</v>
      </c>
      <c r="B98" s="1" t="s">
        <v>175</v>
      </c>
      <c r="C98" s="1">
        <v>712632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3">
        <v>712632</v>
      </c>
    </row>
    <row r="99" spans="1:15" ht="15.75">
      <c r="A99" s="1">
        <v>13101019</v>
      </c>
      <c r="B99" s="1" t="s">
        <v>176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3">
        <v>0</v>
      </c>
    </row>
    <row r="100" spans="1:15" ht="15.75">
      <c r="A100" s="1">
        <v>13101020</v>
      </c>
      <c r="B100" s="1" t="s">
        <v>177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3">
        <v>0</v>
      </c>
    </row>
    <row r="101" spans="1:15" ht="15.75">
      <c r="A101" s="1">
        <v>13101021</v>
      </c>
      <c r="B101" s="1" t="s">
        <v>178</v>
      </c>
      <c r="C101" s="1">
        <v>0</v>
      </c>
      <c r="D101" s="1">
        <v>0</v>
      </c>
      <c r="E101" s="1">
        <v>0</v>
      </c>
      <c r="F101" s="1">
        <v>0</v>
      </c>
      <c r="G101" s="1">
        <v>-50000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3">
        <v>-50000</v>
      </c>
    </row>
    <row r="102" spans="1:15" ht="15.75">
      <c r="A102" s="1">
        <v>13103</v>
      </c>
      <c r="B102" s="1" t="s">
        <v>43</v>
      </c>
      <c r="C102" s="1">
        <v>-1355200.35</v>
      </c>
      <c r="D102" s="1">
        <v>-839143.02</v>
      </c>
      <c r="E102" s="1">
        <v>-1416489.98</v>
      </c>
      <c r="F102" s="1">
        <v>-1280732.48</v>
      </c>
      <c r="G102" s="1">
        <v>-1358797.21</v>
      </c>
      <c r="H102" s="1">
        <v>-276221.31</v>
      </c>
      <c r="I102" s="1">
        <v>-2178474.61</v>
      </c>
      <c r="J102" s="1">
        <v>-119228.44</v>
      </c>
      <c r="K102" s="1">
        <v>-142843.64000000001</v>
      </c>
      <c r="L102" s="1">
        <v>-798372.27</v>
      </c>
      <c r="M102" s="1">
        <v>-404123.65</v>
      </c>
      <c r="N102" s="1">
        <v>-512536.54</v>
      </c>
      <c r="O102" s="3">
        <v>-10682163.499999998</v>
      </c>
    </row>
    <row r="103" spans="1:15" ht="15.75">
      <c r="A103" s="1">
        <v>13103001</v>
      </c>
      <c r="B103" s="1" t="s">
        <v>179</v>
      </c>
      <c r="C103" s="1">
        <v>-424941.59</v>
      </c>
      <c r="D103" s="1">
        <v>-192374.56</v>
      </c>
      <c r="E103" s="1">
        <v>-81010.149999999994</v>
      </c>
      <c r="F103" s="1">
        <v>-32309.360000000001</v>
      </c>
      <c r="G103" s="1">
        <v>-124960.55</v>
      </c>
      <c r="H103" s="1">
        <v>-57315.3</v>
      </c>
      <c r="I103" s="1">
        <v>-504322.7</v>
      </c>
      <c r="J103" s="1">
        <v>-27956.959999999999</v>
      </c>
      <c r="K103" s="1">
        <v>-80822.289999999994</v>
      </c>
      <c r="L103" s="1">
        <v>-356236.71</v>
      </c>
      <c r="M103" s="1">
        <v>-158319.72</v>
      </c>
      <c r="N103" s="1">
        <v>-237645.72</v>
      </c>
      <c r="O103" s="3">
        <v>-2278215.6100000003</v>
      </c>
    </row>
    <row r="104" spans="1:15" ht="15.75">
      <c r="A104" s="1">
        <v>13103002</v>
      </c>
      <c r="B104" s="1" t="s">
        <v>180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</row>
    <row r="105" spans="1:15" ht="15.75">
      <c r="A105" s="1">
        <v>13103003</v>
      </c>
      <c r="B105" s="1" t="s">
        <v>181</v>
      </c>
      <c r="C105" s="1">
        <v>-445</v>
      </c>
      <c r="D105" s="1">
        <v>-3070</v>
      </c>
      <c r="E105" s="1">
        <v>-1465</v>
      </c>
      <c r="F105" s="1">
        <v>-335</v>
      </c>
      <c r="G105" s="1">
        <v>-44152</v>
      </c>
      <c r="H105" s="1">
        <v>-5000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3">
        <v>-54467</v>
      </c>
    </row>
    <row r="106" spans="1:15" ht="15.75">
      <c r="A106" s="1">
        <v>13103004</v>
      </c>
      <c r="B106" s="1" t="s">
        <v>182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</row>
    <row r="107" spans="1:15" ht="15.75">
      <c r="A107" s="1">
        <v>13103005</v>
      </c>
      <c r="B107" s="1" t="s">
        <v>183</v>
      </c>
      <c r="C107" s="1">
        <v>-922982.96</v>
      </c>
      <c r="D107" s="1">
        <v>-639454.88</v>
      </c>
      <c r="E107" s="1">
        <v>-1332282.8500000001</v>
      </c>
      <c r="F107" s="1">
        <v>-1244182.6499999999</v>
      </c>
      <c r="G107" s="1">
        <v>-1176050</v>
      </c>
      <c r="H107" s="1">
        <v>-167806.31</v>
      </c>
      <c r="I107" s="1">
        <v>-1653412.21</v>
      </c>
      <c r="J107" s="1">
        <v>-88950</v>
      </c>
      <c r="K107" s="1">
        <v>-24449.75</v>
      </c>
      <c r="L107" s="1">
        <v>-331456</v>
      </c>
      <c r="M107" s="1">
        <v>0</v>
      </c>
      <c r="N107" s="1">
        <v>-25200</v>
      </c>
      <c r="O107" s="3">
        <v>-7606227.6099999994</v>
      </c>
    </row>
    <row r="108" spans="1:15" ht="15.75">
      <c r="A108" s="1">
        <v>13103006</v>
      </c>
      <c r="B108" s="1" t="s">
        <v>184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3">
        <v>0</v>
      </c>
    </row>
    <row r="109" spans="1:15" ht="15.75">
      <c r="A109" s="1">
        <v>13103007</v>
      </c>
      <c r="B109" s="1" t="s">
        <v>185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-2000</v>
      </c>
      <c r="L109" s="1">
        <v>0</v>
      </c>
      <c r="M109" s="1">
        <v>0</v>
      </c>
      <c r="N109" s="1">
        <v>0</v>
      </c>
      <c r="O109" s="3">
        <v>-2000</v>
      </c>
    </row>
    <row r="110" spans="1:15" ht="15.75">
      <c r="A110" s="1">
        <v>13103008</v>
      </c>
      <c r="B110" s="1" t="s">
        <v>186</v>
      </c>
      <c r="C110" s="1">
        <v>0</v>
      </c>
      <c r="D110" s="1">
        <v>-3717.62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-1652</v>
      </c>
      <c r="M110" s="1">
        <v>0</v>
      </c>
      <c r="N110" s="1">
        <v>0</v>
      </c>
      <c r="O110" s="3">
        <v>-5369.62</v>
      </c>
    </row>
    <row r="111" spans="1:15" ht="15.75">
      <c r="A111" s="1">
        <v>13103009</v>
      </c>
      <c r="B111" s="1" t="s">
        <v>187</v>
      </c>
      <c r="C111" s="1">
        <v>-2400</v>
      </c>
      <c r="D111" s="1">
        <v>0</v>
      </c>
      <c r="E111" s="1">
        <v>-600</v>
      </c>
      <c r="F111" s="1">
        <v>0</v>
      </c>
      <c r="G111" s="1">
        <v>-13600</v>
      </c>
      <c r="H111" s="1">
        <v>-42540</v>
      </c>
      <c r="I111" s="1">
        <v>0</v>
      </c>
      <c r="J111" s="1">
        <v>-2000</v>
      </c>
      <c r="K111" s="1">
        <v>-840</v>
      </c>
      <c r="L111" s="1">
        <v>0</v>
      </c>
      <c r="M111" s="1">
        <v>-1500</v>
      </c>
      <c r="N111" s="1">
        <v>-1500</v>
      </c>
      <c r="O111" s="3">
        <v>-64980</v>
      </c>
    </row>
    <row r="112" spans="1:15" ht="15.75">
      <c r="A112" s="1">
        <v>13103010</v>
      </c>
      <c r="B112" s="1" t="s">
        <v>188</v>
      </c>
      <c r="C112" s="1">
        <v>-535.09</v>
      </c>
      <c r="D112" s="1">
        <v>-41</v>
      </c>
      <c r="E112" s="1">
        <v>-611.4</v>
      </c>
      <c r="F112" s="1">
        <v>-3445.5</v>
      </c>
      <c r="G112" s="1">
        <v>0</v>
      </c>
      <c r="H112" s="1">
        <v>0</v>
      </c>
      <c r="I112" s="1">
        <v>0</v>
      </c>
      <c r="J112" s="1">
        <v>-230</v>
      </c>
      <c r="K112" s="1">
        <v>-705</v>
      </c>
      <c r="L112" s="1">
        <v>0</v>
      </c>
      <c r="M112" s="1">
        <v>-183290.4</v>
      </c>
      <c r="N112" s="1">
        <v>-187121.73</v>
      </c>
      <c r="O112" s="3">
        <v>-375980.12</v>
      </c>
    </row>
    <row r="113" spans="1:15" ht="15.75">
      <c r="A113" s="1">
        <v>13103011</v>
      </c>
      <c r="B113" s="1" t="s">
        <v>189</v>
      </c>
      <c r="C113" s="1">
        <v>-3895.71</v>
      </c>
      <c r="D113" s="1">
        <v>-484.96</v>
      </c>
      <c r="E113" s="1">
        <v>-520.58000000000004</v>
      </c>
      <c r="F113" s="1">
        <v>-459.97</v>
      </c>
      <c r="G113" s="1">
        <v>-34.659999999999997</v>
      </c>
      <c r="H113" s="1">
        <v>-3559.7</v>
      </c>
      <c r="I113" s="1">
        <v>-20739.7</v>
      </c>
      <c r="J113" s="1">
        <v>-91.48</v>
      </c>
      <c r="K113" s="1">
        <v>-34026.6</v>
      </c>
      <c r="L113" s="1">
        <v>-109027.56</v>
      </c>
      <c r="M113" s="1">
        <v>-61013.53</v>
      </c>
      <c r="N113" s="1">
        <v>-61069.09</v>
      </c>
      <c r="O113" s="3">
        <v>-294923.53999999998</v>
      </c>
    </row>
    <row r="114" spans="1:15" ht="15.75">
      <c r="A114" s="1">
        <v>13106</v>
      </c>
      <c r="B114" s="1" t="s">
        <v>44</v>
      </c>
      <c r="C114" s="1">
        <v>-1562704.5</v>
      </c>
      <c r="D114" s="1">
        <v>-1674546.41</v>
      </c>
      <c r="E114" s="1">
        <v>-1831747.48</v>
      </c>
      <c r="F114" s="1">
        <v>-1949498.2</v>
      </c>
      <c r="G114" s="1">
        <v>-1944950.87</v>
      </c>
      <c r="H114" s="1">
        <v>-1722414.52</v>
      </c>
      <c r="I114" s="1">
        <v>-1878827.34</v>
      </c>
      <c r="J114" s="1">
        <v>-1976846.99</v>
      </c>
      <c r="K114" s="1">
        <v>-1852421.45</v>
      </c>
      <c r="L114" s="1">
        <v>-1907863.55</v>
      </c>
      <c r="M114" s="1">
        <v>-1856686.2</v>
      </c>
      <c r="N114" s="1">
        <v>-3398180.42</v>
      </c>
      <c r="O114" s="3">
        <v>-23556687.93</v>
      </c>
    </row>
    <row r="115" spans="1:15" ht="15.75">
      <c r="A115" s="1">
        <v>13106001</v>
      </c>
      <c r="B115" s="1" t="s">
        <v>190</v>
      </c>
      <c r="C115" s="1">
        <v>-857789.89</v>
      </c>
      <c r="D115" s="1">
        <v>-1013972.53</v>
      </c>
      <c r="E115" s="1">
        <v>-1153648.96</v>
      </c>
      <c r="F115" s="1">
        <v>-1214601.74</v>
      </c>
      <c r="G115" s="1">
        <v>-1090403.22</v>
      </c>
      <c r="H115" s="1">
        <v>-1038892.9</v>
      </c>
      <c r="I115" s="1">
        <v>-1079570.01</v>
      </c>
      <c r="J115" s="1">
        <v>-1126612.33</v>
      </c>
      <c r="K115" s="1">
        <v>-1138874.3500000001</v>
      </c>
      <c r="L115" s="1">
        <v>-1105005.8899999999</v>
      </c>
      <c r="M115" s="1">
        <v>-1040269.95</v>
      </c>
      <c r="N115" s="1">
        <v>-1089594.69</v>
      </c>
      <c r="O115" s="3">
        <v>-12949236.459999999</v>
      </c>
    </row>
    <row r="116" spans="1:15" ht="15.75">
      <c r="A116" s="1">
        <v>13106002</v>
      </c>
      <c r="B116" s="1" t="s">
        <v>191</v>
      </c>
      <c r="C116" s="1">
        <v>-8050</v>
      </c>
      <c r="D116" s="1">
        <v>-1990.08</v>
      </c>
      <c r="E116" s="1">
        <v>-4200</v>
      </c>
      <c r="F116" s="1">
        <v>-9107.0400000000009</v>
      </c>
      <c r="G116" s="1">
        <v>-9000</v>
      </c>
      <c r="H116" s="1">
        <v>-18618.099999999999</v>
      </c>
      <c r="I116" s="1">
        <v>-6200</v>
      </c>
      <c r="J116" s="1">
        <v>-600</v>
      </c>
      <c r="K116" s="1">
        <v>-5101.1000000000004</v>
      </c>
      <c r="L116" s="1">
        <v>-2967.15</v>
      </c>
      <c r="M116" s="1">
        <v>250</v>
      </c>
      <c r="N116" s="1">
        <v>-1000</v>
      </c>
      <c r="O116" s="3">
        <v>-66583.47</v>
      </c>
    </row>
    <row r="117" spans="1:15" ht="15.75">
      <c r="A117" s="1">
        <v>13106003</v>
      </c>
      <c r="B117" s="1" t="s">
        <v>192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-801371.15</v>
      </c>
      <c r="O117" s="3">
        <v>-801371.15</v>
      </c>
    </row>
    <row r="118" spans="1:15" ht="15.75">
      <c r="A118" s="1">
        <v>13106004</v>
      </c>
      <c r="B118" s="1" t="s">
        <v>193</v>
      </c>
      <c r="C118" s="1">
        <v>-58391.78</v>
      </c>
      <c r="D118" s="1">
        <v>-94047.71</v>
      </c>
      <c r="E118" s="1">
        <v>-176267.56</v>
      </c>
      <c r="F118" s="1">
        <v>-122230.19</v>
      </c>
      <c r="G118" s="1">
        <v>-105518.03</v>
      </c>
      <c r="H118" s="1">
        <v>-118424.61</v>
      </c>
      <c r="I118" s="1">
        <v>-272368.18</v>
      </c>
      <c r="J118" s="1">
        <v>-296452.64</v>
      </c>
      <c r="K118" s="1">
        <v>-184144.58</v>
      </c>
      <c r="L118" s="1">
        <v>-301910.90000000002</v>
      </c>
      <c r="M118" s="1">
        <v>-179192.57</v>
      </c>
      <c r="N118" s="1">
        <v>-662786.47</v>
      </c>
      <c r="O118" s="3">
        <v>-2571735.2200000002</v>
      </c>
    </row>
    <row r="119" spans="1:15" ht="15.75">
      <c r="A119" s="1">
        <v>13106005</v>
      </c>
      <c r="B119" s="1" t="s">
        <v>194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-40000</v>
      </c>
      <c r="N119" s="1">
        <v>0</v>
      </c>
      <c r="O119" s="3">
        <v>-40000</v>
      </c>
    </row>
    <row r="120" spans="1:15" ht="15.75">
      <c r="A120" s="1">
        <v>13106006</v>
      </c>
      <c r="B120" s="1" t="s">
        <v>195</v>
      </c>
      <c r="C120" s="1">
        <v>-5602.1</v>
      </c>
      <c r="D120" s="1">
        <v>-47810.84</v>
      </c>
      <c r="E120" s="1">
        <v>0</v>
      </c>
      <c r="F120" s="1">
        <v>0</v>
      </c>
      <c r="G120" s="1">
        <v>-150000</v>
      </c>
      <c r="H120" s="1">
        <v>-1000</v>
      </c>
      <c r="I120" s="1">
        <v>0</v>
      </c>
      <c r="J120" s="1">
        <v>-1448</v>
      </c>
      <c r="K120" s="1">
        <v>0</v>
      </c>
      <c r="L120" s="1">
        <v>0</v>
      </c>
      <c r="M120" s="1">
        <v>0</v>
      </c>
      <c r="N120" s="1">
        <v>-7000</v>
      </c>
      <c r="O120" s="3">
        <v>-212860.94</v>
      </c>
    </row>
    <row r="121" spans="1:15" ht="15.75">
      <c r="A121" s="1">
        <v>13106007</v>
      </c>
      <c r="B121" s="1" t="s">
        <v>196</v>
      </c>
      <c r="C121" s="1">
        <v>-156492.17000000001</v>
      </c>
      <c r="D121" s="1">
        <v>-167114.56</v>
      </c>
      <c r="E121" s="1">
        <v>-181379.21</v>
      </c>
      <c r="F121" s="1">
        <v>-205068.03</v>
      </c>
      <c r="G121" s="1">
        <v>-180521.81</v>
      </c>
      <c r="H121" s="1">
        <v>-180812.93</v>
      </c>
      <c r="I121" s="1">
        <v>-140644.34</v>
      </c>
      <c r="J121" s="1">
        <v>-153681.66</v>
      </c>
      <c r="K121" s="1">
        <v>-158281.35</v>
      </c>
      <c r="L121" s="1">
        <v>-151183.78</v>
      </c>
      <c r="M121" s="1">
        <v>-145400.28</v>
      </c>
      <c r="N121" s="1">
        <v>-245236.18</v>
      </c>
      <c r="O121" s="3">
        <v>-2065816.3</v>
      </c>
    </row>
    <row r="122" spans="1:15" ht="15.75">
      <c r="A122" s="1">
        <v>13106008</v>
      </c>
      <c r="B122" s="1" t="s">
        <v>197</v>
      </c>
      <c r="C122" s="1">
        <v>-190701.1</v>
      </c>
      <c r="D122" s="1">
        <v>-122354.73</v>
      </c>
      <c r="E122" s="1">
        <v>-147219.97</v>
      </c>
      <c r="F122" s="1">
        <v>-158408.88</v>
      </c>
      <c r="G122" s="1">
        <v>-153805.10999999999</v>
      </c>
      <c r="H122" s="1">
        <v>-144391.98000000001</v>
      </c>
      <c r="I122" s="1">
        <v>-175439.33</v>
      </c>
      <c r="J122" s="1">
        <v>-217240.74</v>
      </c>
      <c r="K122" s="1">
        <v>-170625.33</v>
      </c>
      <c r="L122" s="1">
        <v>-187164.57</v>
      </c>
      <c r="M122" s="1">
        <v>-192302.18</v>
      </c>
      <c r="N122" s="1">
        <v>-256516.01</v>
      </c>
      <c r="O122" s="3">
        <v>-2116169.9300000002</v>
      </c>
    </row>
    <row r="123" spans="1:15" ht="15.75">
      <c r="A123" s="1">
        <v>13106009</v>
      </c>
      <c r="B123" s="1" t="s">
        <v>198</v>
      </c>
      <c r="C123" s="1">
        <v>-205304.01</v>
      </c>
      <c r="D123" s="1">
        <v>-98547.14</v>
      </c>
      <c r="E123" s="1">
        <v>-110497.92</v>
      </c>
      <c r="F123" s="1">
        <v>-120238.97</v>
      </c>
      <c r="G123" s="1">
        <v>-116756</v>
      </c>
      <c r="H123" s="1">
        <v>-119446.18</v>
      </c>
      <c r="I123" s="1">
        <v>-123594.13</v>
      </c>
      <c r="J123" s="1">
        <v>-130954.48</v>
      </c>
      <c r="K123" s="1">
        <v>-130958.87</v>
      </c>
      <c r="L123" s="1">
        <v>-117010.83</v>
      </c>
      <c r="M123" s="1">
        <v>-121273.08</v>
      </c>
      <c r="N123" s="1">
        <v>-119775.42</v>
      </c>
      <c r="O123" s="3">
        <v>-1514357.03</v>
      </c>
    </row>
    <row r="124" spans="1:15" ht="15.75">
      <c r="A124" s="1">
        <v>13106010</v>
      </c>
      <c r="B124" s="1" t="s">
        <v>199</v>
      </c>
      <c r="C124" s="1">
        <v>-575.16</v>
      </c>
      <c r="D124" s="1">
        <v>-6861.53</v>
      </c>
      <c r="E124" s="1">
        <v>-20219.43</v>
      </c>
      <c r="F124" s="1">
        <v>-9057.4500000000007</v>
      </c>
      <c r="G124" s="1">
        <v>-3500.15</v>
      </c>
      <c r="H124" s="1">
        <v>-7449.59</v>
      </c>
      <c r="I124" s="1">
        <v>-12569.21</v>
      </c>
      <c r="J124" s="1">
        <v>-2228.52</v>
      </c>
      <c r="K124" s="1">
        <v>-14730.2</v>
      </c>
      <c r="L124" s="1">
        <v>-3628.39</v>
      </c>
      <c r="M124" s="1">
        <v>-5503.39</v>
      </c>
      <c r="N124" s="1">
        <v>-3133.15</v>
      </c>
      <c r="O124" s="3">
        <v>-89456.169999999984</v>
      </c>
    </row>
    <row r="125" spans="1:15" ht="15.75">
      <c r="A125" s="1">
        <v>13106011</v>
      </c>
      <c r="B125" s="1" t="s">
        <v>200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-32027.05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-32027.05</v>
      </c>
    </row>
    <row r="126" spans="1:15" ht="15.75">
      <c r="A126" s="1">
        <v>13106012</v>
      </c>
      <c r="B126" s="1" t="s">
        <v>201</v>
      </c>
      <c r="C126" s="1">
        <v>-52204.07</v>
      </c>
      <c r="D126" s="1">
        <v>-30857.29</v>
      </c>
      <c r="E126" s="1">
        <v>-34238.589999999997</v>
      </c>
      <c r="F126" s="1">
        <v>-110705.9</v>
      </c>
      <c r="G126" s="1">
        <v>-134886.54999999999</v>
      </c>
      <c r="H126" s="1">
        <v>-61351.18</v>
      </c>
      <c r="I126" s="1">
        <v>-68362.14</v>
      </c>
      <c r="J126" s="1">
        <v>-47228.62</v>
      </c>
      <c r="K126" s="1">
        <v>-46897.73</v>
      </c>
      <c r="L126" s="1">
        <v>-36318.61</v>
      </c>
      <c r="M126" s="1">
        <v>-107859.75</v>
      </c>
      <c r="N126" s="1">
        <v>-177797.3</v>
      </c>
      <c r="O126" s="3">
        <v>-908707.73</v>
      </c>
    </row>
    <row r="127" spans="1:15" ht="15.75">
      <c r="A127" s="1">
        <v>13106013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-580.58000000000004</v>
      </c>
      <c r="L127" s="1">
        <v>0</v>
      </c>
      <c r="M127" s="1">
        <v>0</v>
      </c>
      <c r="N127" s="1">
        <v>-172.77</v>
      </c>
      <c r="O127" s="3">
        <v>-753.35</v>
      </c>
    </row>
    <row r="128" spans="1:15" ht="15.75">
      <c r="A128" s="1">
        <v>13106014</v>
      </c>
      <c r="B128" s="1" t="s">
        <v>203</v>
      </c>
      <c r="C128" s="1">
        <v>-27594.22</v>
      </c>
      <c r="D128" s="1">
        <v>-90990</v>
      </c>
      <c r="E128" s="1">
        <v>-4075.84</v>
      </c>
      <c r="F128" s="1">
        <v>-80</v>
      </c>
      <c r="G128" s="1">
        <v>-560</v>
      </c>
      <c r="H128" s="1">
        <v>0</v>
      </c>
      <c r="I128" s="1">
        <v>-80</v>
      </c>
      <c r="J128" s="1">
        <v>-400</v>
      </c>
      <c r="K128" s="1">
        <v>-2227.36</v>
      </c>
      <c r="L128" s="1">
        <v>-2673.43</v>
      </c>
      <c r="M128" s="1">
        <v>-25135</v>
      </c>
      <c r="N128" s="1">
        <v>-33797.279999999999</v>
      </c>
      <c r="O128" s="3">
        <v>-187613.12999999998</v>
      </c>
    </row>
    <row r="129" spans="1:15" ht="15.75">
      <c r="A129" s="1">
        <v>13108</v>
      </c>
      <c r="B129" s="1" t="s">
        <v>45</v>
      </c>
      <c r="C129" s="1">
        <v>-901143.37</v>
      </c>
      <c r="D129" s="1">
        <v>-1454886.31</v>
      </c>
      <c r="E129" s="1">
        <v>-612546.53</v>
      </c>
      <c r="F129" s="1">
        <v>-1101490.53</v>
      </c>
      <c r="G129" s="1">
        <v>-531440.11</v>
      </c>
      <c r="H129" s="1">
        <v>-808984.93</v>
      </c>
      <c r="I129" s="1">
        <v>-306698.27</v>
      </c>
      <c r="J129" s="1">
        <v>-606335.05000000005</v>
      </c>
      <c r="K129" s="1">
        <v>-592108.88</v>
      </c>
      <c r="L129" s="1">
        <v>-501044.71</v>
      </c>
      <c r="M129" s="1">
        <v>-409075</v>
      </c>
      <c r="N129" s="1">
        <v>-1061026.74</v>
      </c>
      <c r="O129" s="3">
        <v>-8886780.4299999997</v>
      </c>
    </row>
    <row r="130" spans="1:15" ht="15.75">
      <c r="A130" s="1">
        <v>13108001</v>
      </c>
      <c r="B130" s="1" t="s">
        <v>204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3">
        <v>0</v>
      </c>
    </row>
    <row r="131" spans="1:15" ht="15.75">
      <c r="A131" s="1">
        <v>13108002</v>
      </c>
      <c r="B131" s="1" t="s">
        <v>205</v>
      </c>
      <c r="C131" s="1">
        <v>-404558.35</v>
      </c>
      <c r="D131" s="1">
        <v>-549294.21</v>
      </c>
      <c r="E131" s="1">
        <v>-181930</v>
      </c>
      <c r="F131" s="1">
        <v>-238050</v>
      </c>
      <c r="G131" s="1">
        <v>-87348.37</v>
      </c>
      <c r="H131" s="1">
        <v>-15852.1</v>
      </c>
      <c r="I131" s="1">
        <v>0</v>
      </c>
      <c r="J131" s="1">
        <v>0</v>
      </c>
      <c r="K131" s="1">
        <v>-65788.539999999994</v>
      </c>
      <c r="L131" s="1">
        <v>-112993.92</v>
      </c>
      <c r="M131" s="1">
        <v>0</v>
      </c>
      <c r="N131" s="1">
        <v>0</v>
      </c>
      <c r="O131" s="3">
        <v>-1655815.4900000002</v>
      </c>
    </row>
    <row r="132" spans="1:15" ht="15.75">
      <c r="A132" s="1">
        <v>13108003</v>
      </c>
      <c r="B132" s="1" t="s">
        <v>206</v>
      </c>
      <c r="C132" s="1">
        <v>-53157.49</v>
      </c>
      <c r="D132" s="1">
        <v>-81767.179999999993</v>
      </c>
      <c r="E132" s="1">
        <v>-64559.89</v>
      </c>
      <c r="F132" s="1">
        <v>-14420.47</v>
      </c>
      <c r="G132" s="1">
        <v>-76278.899999999994</v>
      </c>
      <c r="H132" s="1">
        <v>-20882.009999999998</v>
      </c>
      <c r="I132" s="1">
        <v>-70866.19</v>
      </c>
      <c r="J132" s="1">
        <v>-179684.78</v>
      </c>
      <c r="K132" s="1">
        <v>-183855.25</v>
      </c>
      <c r="L132" s="1">
        <v>-133180.29999999999</v>
      </c>
      <c r="M132" s="1">
        <v>-151196.37</v>
      </c>
      <c r="N132" s="1">
        <v>-197018.25</v>
      </c>
      <c r="O132" s="3">
        <v>-1226867.08</v>
      </c>
    </row>
    <row r="133" spans="1:15" ht="15.75">
      <c r="A133" s="1">
        <v>13108004</v>
      </c>
      <c r="B133" s="1" t="s">
        <v>207</v>
      </c>
      <c r="C133" s="1">
        <v>-213298.33</v>
      </c>
      <c r="D133" s="1">
        <v>-285549.61</v>
      </c>
      <c r="E133" s="1">
        <v>-82868.070000000007</v>
      </c>
      <c r="F133" s="1">
        <v>-116880.63</v>
      </c>
      <c r="G133" s="1">
        <v>-43501.21</v>
      </c>
      <c r="H133" s="1">
        <v>0</v>
      </c>
      <c r="I133" s="1">
        <v>0</v>
      </c>
      <c r="J133" s="1">
        <v>0</v>
      </c>
      <c r="K133" s="1">
        <v>0</v>
      </c>
      <c r="L133" s="1">
        <v>-60154.97</v>
      </c>
      <c r="M133" s="1">
        <v>0</v>
      </c>
      <c r="N133" s="1">
        <v>0</v>
      </c>
      <c r="O133" s="3">
        <v>-802252.82</v>
      </c>
    </row>
    <row r="134" spans="1:15" ht="15.75">
      <c r="A134" s="1">
        <v>13108005</v>
      </c>
      <c r="B134" s="1" t="s">
        <v>208</v>
      </c>
      <c r="C134" s="1">
        <v>-49487.99</v>
      </c>
      <c r="D134" s="1">
        <v>-310867.53000000003</v>
      </c>
      <c r="E134" s="1">
        <v>-128699.65</v>
      </c>
      <c r="F134" s="1">
        <v>-496934.36</v>
      </c>
      <c r="G134" s="1">
        <v>-41074.94</v>
      </c>
      <c r="H134" s="1">
        <v>-5785.88</v>
      </c>
      <c r="I134" s="1">
        <v>-2854.97</v>
      </c>
      <c r="J134" s="1">
        <v>-185314.69</v>
      </c>
      <c r="K134" s="1">
        <v>-7859.74</v>
      </c>
      <c r="L134" s="1">
        <v>-33378.17</v>
      </c>
      <c r="M134" s="1">
        <v>-6504.69</v>
      </c>
      <c r="N134" s="1">
        <v>-5531.75</v>
      </c>
      <c r="O134" s="3">
        <v>-1274294.3599999999</v>
      </c>
    </row>
    <row r="135" spans="1:15" ht="15.75">
      <c r="A135" s="1">
        <v>13108006</v>
      </c>
      <c r="B135" s="1" t="s">
        <v>209</v>
      </c>
      <c r="C135" s="1">
        <v>-53404.03</v>
      </c>
      <c r="D135" s="1">
        <v>-24469.01</v>
      </c>
      <c r="E135" s="1">
        <v>-22781.22</v>
      </c>
      <c r="F135" s="1">
        <v>-69919.520000000004</v>
      </c>
      <c r="G135" s="1">
        <v>-27581.279999999999</v>
      </c>
      <c r="H135" s="1">
        <v>-17759.64</v>
      </c>
      <c r="I135" s="1">
        <v>-13890.63</v>
      </c>
      <c r="J135" s="1">
        <v>-5359.2</v>
      </c>
      <c r="K135" s="1">
        <v>-17853.88</v>
      </c>
      <c r="L135" s="1">
        <v>-47402.27</v>
      </c>
      <c r="M135" s="1">
        <v>-115769.68</v>
      </c>
      <c r="N135" s="1">
        <v>-57504.32</v>
      </c>
      <c r="O135" s="3">
        <v>-473694.68000000005</v>
      </c>
    </row>
    <row r="136" spans="1:15" ht="15.75">
      <c r="A136" s="1">
        <v>13108007</v>
      </c>
      <c r="B136" s="1" t="s">
        <v>210</v>
      </c>
      <c r="C136" s="1">
        <v>-356.44</v>
      </c>
      <c r="D136" s="1">
        <v>-136712.64000000001</v>
      </c>
      <c r="E136" s="1">
        <v>0</v>
      </c>
      <c r="F136" s="1">
        <v>0</v>
      </c>
      <c r="G136" s="1">
        <v>-11921.23</v>
      </c>
      <c r="H136" s="1">
        <v>0</v>
      </c>
      <c r="I136" s="1">
        <v>-18015.189999999999</v>
      </c>
      <c r="J136" s="1">
        <v>-5003.74</v>
      </c>
      <c r="K136" s="1">
        <v>-5152.7</v>
      </c>
      <c r="L136" s="1">
        <v>-1906.26</v>
      </c>
      <c r="M136" s="1">
        <v>-47053.16</v>
      </c>
      <c r="N136" s="1">
        <v>-23219.360000000001</v>
      </c>
      <c r="O136" s="3">
        <v>-249340.72000000003</v>
      </c>
    </row>
    <row r="137" spans="1:15" ht="15.75">
      <c r="A137" s="1">
        <v>13108008</v>
      </c>
      <c r="B137" s="1" t="s">
        <v>211</v>
      </c>
      <c r="C137" s="1">
        <v>0</v>
      </c>
      <c r="D137" s="1">
        <v>0</v>
      </c>
      <c r="E137" s="1">
        <v>-502.5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-800</v>
      </c>
      <c r="O137" s="3">
        <v>-1302.5</v>
      </c>
    </row>
    <row r="138" spans="1:15" ht="15.75">
      <c r="A138" s="1">
        <v>13108009</v>
      </c>
      <c r="B138" s="1" t="s">
        <v>212</v>
      </c>
      <c r="C138" s="1">
        <v>0</v>
      </c>
      <c r="D138" s="1">
        <v>0</v>
      </c>
      <c r="E138" s="1">
        <v>0</v>
      </c>
      <c r="F138" s="1">
        <v>0</v>
      </c>
      <c r="G138" s="1">
        <v>-50352.61</v>
      </c>
      <c r="H138" s="1">
        <v>0</v>
      </c>
      <c r="I138" s="1">
        <v>0</v>
      </c>
      <c r="J138" s="1">
        <v>0</v>
      </c>
      <c r="K138" s="1">
        <v>-9.6</v>
      </c>
      <c r="L138" s="1">
        <v>0</v>
      </c>
      <c r="M138" s="1">
        <v>-1233.04</v>
      </c>
      <c r="N138" s="1">
        <v>-962.95</v>
      </c>
      <c r="O138" s="3">
        <v>-52558.2</v>
      </c>
    </row>
    <row r="139" spans="1:15" ht="15.75">
      <c r="A139" s="1">
        <v>13108010</v>
      </c>
      <c r="B139" s="1" t="s">
        <v>213</v>
      </c>
      <c r="C139" s="1">
        <v>0</v>
      </c>
      <c r="D139" s="1">
        <v>0</v>
      </c>
      <c r="E139" s="1">
        <v>0</v>
      </c>
      <c r="F139" s="1">
        <v>0</v>
      </c>
      <c r="G139" s="1">
        <v>-18174.02</v>
      </c>
      <c r="H139" s="1">
        <v>-19487.580000000002</v>
      </c>
      <c r="I139" s="1">
        <v>0</v>
      </c>
      <c r="J139" s="1">
        <v>-11498.69</v>
      </c>
      <c r="K139" s="1">
        <v>0</v>
      </c>
      <c r="L139" s="1">
        <v>-32568.52</v>
      </c>
      <c r="M139" s="1">
        <v>0</v>
      </c>
      <c r="N139" s="1">
        <v>-31555.599999999999</v>
      </c>
      <c r="O139" s="3">
        <v>-113284.41</v>
      </c>
    </row>
    <row r="140" spans="1:15" ht="15.75">
      <c r="A140" s="1">
        <v>13108011</v>
      </c>
      <c r="B140" s="1" t="s">
        <v>214</v>
      </c>
      <c r="C140" s="1">
        <v>-79989.66</v>
      </c>
      <c r="D140" s="1">
        <v>-35105.42</v>
      </c>
      <c r="E140" s="1">
        <v>-35578.230000000003</v>
      </c>
      <c r="F140" s="1">
        <v>-48283.68</v>
      </c>
      <c r="G140" s="1">
        <v>-57597.32</v>
      </c>
      <c r="H140" s="1">
        <v>-44672.55</v>
      </c>
      <c r="I140" s="1">
        <v>-41643.279999999999</v>
      </c>
      <c r="J140" s="1">
        <v>-39214.370000000003</v>
      </c>
      <c r="K140" s="1">
        <v>-44490.42</v>
      </c>
      <c r="L140" s="1">
        <v>-41260.61</v>
      </c>
      <c r="M140" s="1">
        <v>-44167.87</v>
      </c>
      <c r="N140" s="1">
        <v>-48652.160000000003</v>
      </c>
      <c r="O140" s="3">
        <v>-560655.56999999995</v>
      </c>
    </row>
    <row r="141" spans="1:15" ht="15.75">
      <c r="A141" s="1">
        <v>13108012</v>
      </c>
      <c r="B141" s="1" t="s">
        <v>215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</row>
    <row r="142" spans="1:15" ht="15.75">
      <c r="A142" s="1">
        <v>13108013</v>
      </c>
      <c r="B142" s="1" t="s">
        <v>216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</row>
    <row r="143" spans="1:15" ht="15.75">
      <c r="A143" s="1">
        <v>13108014</v>
      </c>
      <c r="B143" s="1" t="s">
        <v>217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3">
        <v>0</v>
      </c>
    </row>
    <row r="144" spans="1:15" ht="15.75">
      <c r="A144" s="1">
        <v>13108015</v>
      </c>
      <c r="B144" s="1" t="s">
        <v>218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-45.24</v>
      </c>
      <c r="L144" s="1">
        <v>0</v>
      </c>
      <c r="M144" s="1">
        <v>0</v>
      </c>
      <c r="N144" s="1">
        <v>0</v>
      </c>
      <c r="O144" s="3">
        <v>-45.24</v>
      </c>
    </row>
    <row r="145" spans="1:15" ht="15.75">
      <c r="A145" s="1">
        <v>13108016</v>
      </c>
      <c r="B145" s="1" t="s">
        <v>219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-152893.4</v>
      </c>
      <c r="L145" s="1">
        <v>-2910.3</v>
      </c>
      <c r="M145" s="1">
        <v>-6696.24</v>
      </c>
      <c r="N145" s="1">
        <v>0</v>
      </c>
      <c r="O145" s="3">
        <v>-162499.93999999997</v>
      </c>
    </row>
    <row r="146" spans="1:15" ht="15.75">
      <c r="A146" s="1">
        <v>13108017</v>
      </c>
      <c r="B146" s="1" t="s">
        <v>220</v>
      </c>
      <c r="C146" s="1">
        <v>-1561.04</v>
      </c>
      <c r="D146" s="1">
        <v>0</v>
      </c>
      <c r="E146" s="1">
        <v>-3073.69</v>
      </c>
      <c r="F146" s="1">
        <v>-7445.33</v>
      </c>
      <c r="G146" s="1">
        <v>-1949.47</v>
      </c>
      <c r="H146" s="1">
        <v>-114.91</v>
      </c>
      <c r="I146" s="1">
        <v>-114.91</v>
      </c>
      <c r="J146" s="1">
        <v>-542.03</v>
      </c>
      <c r="K146" s="1">
        <v>0</v>
      </c>
      <c r="L146" s="1">
        <v>0</v>
      </c>
      <c r="M146" s="1">
        <v>-606.30000000000007</v>
      </c>
      <c r="N146" s="1">
        <v>-965.29</v>
      </c>
      <c r="O146" s="3">
        <v>-16372.969999999998</v>
      </c>
    </row>
    <row r="147" spans="1:15" ht="15.75">
      <c r="A147" s="1">
        <v>13108018</v>
      </c>
      <c r="B147" s="1" t="s">
        <v>221</v>
      </c>
      <c r="C147" s="1">
        <v>-17728.400000000001</v>
      </c>
      <c r="D147" s="1">
        <v>-29725.39</v>
      </c>
      <c r="E147" s="1">
        <v>-27107.86</v>
      </c>
      <c r="F147" s="1">
        <v>-22338.240000000002</v>
      </c>
      <c r="G147" s="1">
        <v>-15062.07</v>
      </c>
      <c r="H147" s="1">
        <v>-37813.19</v>
      </c>
      <c r="I147" s="1">
        <v>-3017.98</v>
      </c>
      <c r="J147" s="1">
        <v>-6200.3</v>
      </c>
      <c r="K147" s="1">
        <v>-1653.14</v>
      </c>
      <c r="L147" s="1">
        <v>-1645.78</v>
      </c>
      <c r="M147" s="1">
        <v>0</v>
      </c>
      <c r="N147" s="1">
        <v>-246.3</v>
      </c>
      <c r="O147" s="3">
        <v>-162538.65</v>
      </c>
    </row>
    <row r="148" spans="1:15" ht="15.75">
      <c r="A148" s="1">
        <v>13108020</v>
      </c>
      <c r="B148" s="1" t="s">
        <v>222</v>
      </c>
      <c r="C148" s="1">
        <v>0</v>
      </c>
      <c r="D148" s="1">
        <v>0</v>
      </c>
      <c r="E148" s="1">
        <v>-2471.64</v>
      </c>
      <c r="F148" s="1">
        <v>0</v>
      </c>
      <c r="G148" s="1">
        <v>-68316.42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-1481.42</v>
      </c>
      <c r="N148" s="1">
        <v>-1481.42</v>
      </c>
      <c r="O148" s="3">
        <v>-73750.899999999994</v>
      </c>
    </row>
    <row r="149" spans="1:15" ht="15.75">
      <c r="A149" s="1">
        <v>13108021</v>
      </c>
      <c r="B149" s="1" t="s">
        <v>223</v>
      </c>
      <c r="C149" s="1">
        <v>-27601.64</v>
      </c>
      <c r="D149" s="1">
        <v>-1395.32</v>
      </c>
      <c r="E149" s="1">
        <v>-62973.78</v>
      </c>
      <c r="F149" s="1">
        <v>-9775.9599999999991</v>
      </c>
      <c r="G149" s="1">
        <v>-6687.59</v>
      </c>
      <c r="H149" s="1">
        <v>-63401.34</v>
      </c>
      <c r="I149" s="1">
        <v>-16455.71</v>
      </c>
      <c r="J149" s="1">
        <v>-2947.59</v>
      </c>
      <c r="K149" s="1">
        <v>-18320.46</v>
      </c>
      <c r="L149" s="1">
        <v>-2858.53</v>
      </c>
      <c r="M149" s="1">
        <v>-13200.68</v>
      </c>
      <c r="N149" s="1">
        <v>-26520.16</v>
      </c>
      <c r="O149" s="3">
        <v>-252138.75999999995</v>
      </c>
    </row>
    <row r="150" spans="1:15" ht="15.75">
      <c r="A150" s="1">
        <v>13108022</v>
      </c>
      <c r="B150" s="1" t="s">
        <v>224</v>
      </c>
      <c r="C150" s="1">
        <v>0</v>
      </c>
      <c r="D150" s="1">
        <v>0</v>
      </c>
      <c r="E150" s="1">
        <v>0</v>
      </c>
      <c r="F150" s="1">
        <v>-75956.820000000007</v>
      </c>
      <c r="G150" s="1">
        <v>-4739.74</v>
      </c>
      <c r="H150" s="1">
        <v>-542358.49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-647748.88</v>
      </c>
      <c r="O150" s="3">
        <v>-1270803.9300000002</v>
      </c>
    </row>
    <row r="151" spans="1:15" ht="15.75">
      <c r="A151" s="1">
        <v>13108023</v>
      </c>
      <c r="B151" s="1" t="s">
        <v>225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-1014.9</v>
      </c>
      <c r="I151" s="1">
        <v>0</v>
      </c>
      <c r="J151" s="1">
        <v>0</v>
      </c>
      <c r="K151" s="1">
        <v>0</v>
      </c>
      <c r="L151" s="1">
        <v>-676.6</v>
      </c>
      <c r="M151" s="1">
        <v>0</v>
      </c>
      <c r="N151" s="1">
        <v>0</v>
      </c>
      <c r="O151" s="3">
        <v>-1691.5</v>
      </c>
    </row>
    <row r="152" spans="1:15" ht="15.75">
      <c r="A152" s="1">
        <v>13108024</v>
      </c>
      <c r="B152" s="1" t="s">
        <v>226</v>
      </c>
      <c r="C152" s="1">
        <v>0</v>
      </c>
      <c r="D152" s="1">
        <v>0</v>
      </c>
      <c r="E152" s="1">
        <v>0</v>
      </c>
      <c r="F152" s="1">
        <v>-1485.52</v>
      </c>
      <c r="G152" s="1">
        <v>-20854.939999999999</v>
      </c>
      <c r="H152" s="1">
        <v>-39842.339999999997</v>
      </c>
      <c r="I152" s="1">
        <v>-139839.41</v>
      </c>
      <c r="J152" s="1">
        <v>-170569.66</v>
      </c>
      <c r="K152" s="1">
        <v>-94186.51</v>
      </c>
      <c r="L152" s="1">
        <v>-30108.48</v>
      </c>
      <c r="M152" s="1">
        <v>-21165.55</v>
      </c>
      <c r="N152" s="1">
        <v>-18820.3</v>
      </c>
      <c r="O152" s="3">
        <v>-536872.71</v>
      </c>
    </row>
    <row r="153" spans="1:15" ht="15.75">
      <c r="A153" s="1">
        <v>13108025</v>
      </c>
      <c r="B153" s="1" t="s">
        <v>227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</row>
    <row r="154" spans="1:15" ht="15.75">
      <c r="A154" s="1">
        <v>13115</v>
      </c>
      <c r="B154" s="1" t="s">
        <v>46</v>
      </c>
      <c r="C154" s="1">
        <v>-2262838.5</v>
      </c>
      <c r="D154" s="1">
        <v>-1910313.31</v>
      </c>
      <c r="E154" s="1">
        <v>-7071290.29</v>
      </c>
      <c r="F154" s="1">
        <v>-2291479.7199999997</v>
      </c>
      <c r="G154" s="1">
        <v>-2162118.0099999998</v>
      </c>
      <c r="H154" s="1">
        <v>-2188730.17</v>
      </c>
      <c r="I154" s="1">
        <v>-1838465.16</v>
      </c>
      <c r="J154" s="1">
        <v>-1473980.95</v>
      </c>
      <c r="K154" s="1">
        <v>-1988339.5100000002</v>
      </c>
      <c r="L154" s="1">
        <v>-2255231.88</v>
      </c>
      <c r="M154" s="1">
        <v>-2197549.8600000003</v>
      </c>
      <c r="N154" s="1">
        <v>-4646372.5</v>
      </c>
      <c r="O154" s="3">
        <v>-32286709.859999999</v>
      </c>
    </row>
    <row r="155" spans="1:15" ht="15.75">
      <c r="A155" s="1">
        <v>13115001</v>
      </c>
      <c r="B155" s="1" t="s">
        <v>228</v>
      </c>
      <c r="C155" s="1">
        <v>-401082.72</v>
      </c>
      <c r="D155" s="1">
        <v>-279863.26</v>
      </c>
      <c r="E155" s="1">
        <v>-4848470.5</v>
      </c>
      <c r="F155" s="1">
        <v>-429561.35</v>
      </c>
      <c r="G155" s="1">
        <v>-532310.36</v>
      </c>
      <c r="H155" s="1">
        <v>-215470.37</v>
      </c>
      <c r="I155" s="1">
        <v>-281409.65999999997</v>
      </c>
      <c r="J155" s="1">
        <v>-115649.8</v>
      </c>
      <c r="K155" s="1">
        <v>-243279.4</v>
      </c>
      <c r="L155" s="1">
        <v>-201028.99</v>
      </c>
      <c r="M155" s="1">
        <v>-445517.63</v>
      </c>
      <c r="N155" s="1">
        <v>-3009951.85</v>
      </c>
      <c r="O155" s="3">
        <v>-11003595.890000001</v>
      </c>
    </row>
    <row r="156" spans="1:15" ht="15.75">
      <c r="A156" s="1">
        <v>13115002</v>
      </c>
      <c r="B156" s="1" t="s">
        <v>229</v>
      </c>
      <c r="C156" s="1">
        <v>-121503.38</v>
      </c>
      <c r="D156" s="1">
        <v>-65856.92</v>
      </c>
      <c r="E156" s="1">
        <v>-91947.35</v>
      </c>
      <c r="F156" s="1">
        <v>-82653.95</v>
      </c>
      <c r="G156" s="1">
        <v>-98411.76</v>
      </c>
      <c r="H156" s="1">
        <v>-110446.76</v>
      </c>
      <c r="I156" s="1">
        <v>-71584.009999999995</v>
      </c>
      <c r="J156" s="1">
        <v>-108980.72</v>
      </c>
      <c r="K156" s="1">
        <v>-104739.46</v>
      </c>
      <c r="L156" s="1">
        <v>-83978.72</v>
      </c>
      <c r="M156" s="1">
        <v>-85330.37</v>
      </c>
      <c r="N156" s="1">
        <v>-84907.75</v>
      </c>
      <c r="O156" s="3">
        <v>-1110341.1499999999</v>
      </c>
    </row>
    <row r="157" spans="1:15" ht="15.75">
      <c r="A157" s="1">
        <v>13115003</v>
      </c>
      <c r="B157" s="1" t="s">
        <v>230</v>
      </c>
      <c r="C157" s="1">
        <v>-3792.9</v>
      </c>
      <c r="D157" s="1">
        <v>0</v>
      </c>
      <c r="E157" s="1">
        <v>0</v>
      </c>
      <c r="F157" s="1">
        <v>0</v>
      </c>
      <c r="G157" s="1">
        <v>0</v>
      </c>
      <c r="H157" s="1">
        <v>-4777.5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-8570.4</v>
      </c>
    </row>
    <row r="158" spans="1:15" ht="15.75">
      <c r="A158" s="1">
        <v>13115004</v>
      </c>
      <c r="B158" s="1" t="s">
        <v>231</v>
      </c>
      <c r="C158" s="1">
        <v>-1500</v>
      </c>
      <c r="D158" s="1">
        <v>0</v>
      </c>
      <c r="E158" s="1">
        <v>0</v>
      </c>
      <c r="F158" s="1">
        <v>-1800</v>
      </c>
      <c r="G158" s="1">
        <v>0</v>
      </c>
      <c r="H158" s="1">
        <v>-24738</v>
      </c>
      <c r="I158" s="1">
        <v>0</v>
      </c>
      <c r="J158" s="1">
        <v>0</v>
      </c>
      <c r="K158" s="1">
        <v>-3000</v>
      </c>
      <c r="L158" s="1">
        <v>-4500</v>
      </c>
      <c r="M158" s="1">
        <v>0</v>
      </c>
      <c r="N158" s="1">
        <v>-2800</v>
      </c>
      <c r="O158" s="3">
        <v>-38338</v>
      </c>
    </row>
    <row r="159" spans="1:15" ht="15.75">
      <c r="A159" s="1">
        <v>13115005</v>
      </c>
      <c r="B159" s="1" t="s">
        <v>232</v>
      </c>
      <c r="C159" s="1">
        <v>-24699.37</v>
      </c>
      <c r="D159" s="1">
        <v>-28774.69</v>
      </c>
      <c r="E159" s="1">
        <v>-27595.64</v>
      </c>
      <c r="F159" s="1">
        <v>-21316.54</v>
      </c>
      <c r="G159" s="1">
        <v>-41390.17</v>
      </c>
      <c r="H159" s="1">
        <v>-25389.98</v>
      </c>
      <c r="I159" s="1">
        <v>-10228.959999999999</v>
      </c>
      <c r="J159" s="1">
        <v>-25429.5</v>
      </c>
      <c r="K159" s="1">
        <v>-19693.18</v>
      </c>
      <c r="L159" s="1">
        <v>-16138.41</v>
      </c>
      <c r="M159" s="1">
        <v>-12777.25</v>
      </c>
      <c r="N159" s="1">
        <v>-11605.03</v>
      </c>
      <c r="O159" s="3">
        <v>-265038.71999999997</v>
      </c>
    </row>
    <row r="160" spans="1:15" ht="15.75">
      <c r="A160" s="1">
        <v>13115006</v>
      </c>
      <c r="B160" s="1" t="s">
        <v>233</v>
      </c>
      <c r="C160" s="1">
        <v>-87842.6</v>
      </c>
      <c r="D160" s="1">
        <v>-120924.08</v>
      </c>
      <c r="E160" s="1">
        <v>-184376.73</v>
      </c>
      <c r="F160" s="1">
        <v>-58104.2</v>
      </c>
      <c r="G160" s="1">
        <v>-290561.86</v>
      </c>
      <c r="H160" s="1">
        <v>-242704.18</v>
      </c>
      <c r="I160" s="1">
        <v>-276884.17</v>
      </c>
      <c r="J160" s="1">
        <v>-67445.86</v>
      </c>
      <c r="K160" s="1">
        <v>-372067.39</v>
      </c>
      <c r="L160" s="1">
        <v>-312400.65999999997</v>
      </c>
      <c r="M160" s="1">
        <v>-288870.12</v>
      </c>
      <c r="N160" s="1">
        <v>-277078.65999999997</v>
      </c>
      <c r="O160" s="3">
        <v>-2579260.5099999998</v>
      </c>
    </row>
    <row r="161" spans="1:15" ht="15.75">
      <c r="A161" s="1">
        <v>13115007</v>
      </c>
      <c r="B161" s="1" t="s">
        <v>234</v>
      </c>
      <c r="C161" s="1">
        <v>-2615.46</v>
      </c>
      <c r="D161" s="1">
        <v>-1743.64</v>
      </c>
      <c r="E161" s="1">
        <v>-871.82</v>
      </c>
      <c r="F161" s="1">
        <v>-871.82</v>
      </c>
      <c r="G161" s="1">
        <v>-1743.64</v>
      </c>
      <c r="H161" s="1">
        <v>0</v>
      </c>
      <c r="I161" s="1">
        <v>-871.82</v>
      </c>
      <c r="J161" s="1">
        <v>0</v>
      </c>
      <c r="K161" s="1">
        <v>0</v>
      </c>
      <c r="L161" s="1">
        <v>0</v>
      </c>
      <c r="M161" s="1">
        <v>-642</v>
      </c>
      <c r="N161" s="1">
        <v>0</v>
      </c>
      <c r="O161" s="3">
        <v>-9360.2000000000007</v>
      </c>
    </row>
    <row r="162" spans="1:15" ht="15.75">
      <c r="A162" s="1">
        <v>13115008</v>
      </c>
      <c r="B162" s="1" t="s">
        <v>235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-204</v>
      </c>
      <c r="O162" s="3">
        <v>-204</v>
      </c>
    </row>
    <row r="163" spans="1:15" ht="15.75">
      <c r="A163" s="1">
        <v>13115009</v>
      </c>
      <c r="B163" s="1" t="s">
        <v>236</v>
      </c>
      <c r="C163" s="1">
        <v>0</v>
      </c>
      <c r="D163" s="1">
        <v>0</v>
      </c>
      <c r="E163" s="1">
        <v>0</v>
      </c>
      <c r="F163" s="1">
        <v>-1233.2</v>
      </c>
      <c r="G163" s="1">
        <v>-3218.8</v>
      </c>
      <c r="H163" s="1">
        <v>0</v>
      </c>
      <c r="I163" s="1">
        <v>-1934.22</v>
      </c>
      <c r="J163" s="1">
        <v>0</v>
      </c>
      <c r="K163" s="1">
        <v>0</v>
      </c>
      <c r="L163" s="1">
        <v>-2703.53</v>
      </c>
      <c r="M163" s="1">
        <v>-654.6</v>
      </c>
      <c r="N163" s="1">
        <v>0</v>
      </c>
      <c r="O163" s="3">
        <v>-9744.35</v>
      </c>
    </row>
    <row r="164" spans="1:15" ht="15.75">
      <c r="A164" s="1">
        <v>13115010</v>
      </c>
      <c r="B164" s="1" t="s">
        <v>237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3">
        <v>0</v>
      </c>
    </row>
    <row r="165" spans="1:15" ht="15.75">
      <c r="A165" s="1">
        <v>13115011</v>
      </c>
      <c r="B165" s="1" t="s">
        <v>238</v>
      </c>
      <c r="C165" s="1">
        <v>-1700</v>
      </c>
      <c r="D165" s="1">
        <v>-1100</v>
      </c>
      <c r="E165" s="1">
        <v>-1700</v>
      </c>
      <c r="F165" s="1">
        <v>-3706.4</v>
      </c>
      <c r="G165" s="1">
        <v>-1751.6</v>
      </c>
      <c r="H165" s="1">
        <v>-3901.6</v>
      </c>
      <c r="I165" s="1">
        <v>-8201.6</v>
      </c>
      <c r="J165" s="1">
        <v>-1100</v>
      </c>
      <c r="K165" s="1">
        <v>-1751.6</v>
      </c>
      <c r="L165" s="1">
        <v>-1751.6</v>
      </c>
      <c r="M165" s="1">
        <v>-1751.6</v>
      </c>
      <c r="N165" s="1">
        <v>4448.3999999999996</v>
      </c>
      <c r="O165" s="3">
        <v>-23967.599999999999</v>
      </c>
    </row>
    <row r="166" spans="1:15" ht="15.75">
      <c r="A166" s="1">
        <v>13115012</v>
      </c>
      <c r="B166" s="1" t="s">
        <v>239</v>
      </c>
      <c r="C166" s="1">
        <v>-128204</v>
      </c>
      <c r="D166" s="1">
        <v>-98400</v>
      </c>
      <c r="E166" s="1">
        <v>-49947.5</v>
      </c>
      <c r="F166" s="1">
        <v>-166300</v>
      </c>
      <c r="G166" s="1">
        <v>-22560</v>
      </c>
      <c r="H166" s="1">
        <v>-71985.45</v>
      </c>
      <c r="I166" s="1">
        <v>1250</v>
      </c>
      <c r="J166" s="1">
        <v>-104700</v>
      </c>
      <c r="K166" s="1">
        <v>-162950</v>
      </c>
      <c r="L166" s="1">
        <v>-93646.3</v>
      </c>
      <c r="M166" s="1">
        <v>-1700</v>
      </c>
      <c r="N166" s="1">
        <v>-11901</v>
      </c>
      <c r="O166" s="3">
        <v>-911044.25</v>
      </c>
    </row>
    <row r="167" spans="1:15" ht="15.75">
      <c r="A167" s="1">
        <v>13115013</v>
      </c>
      <c r="B167" s="1" t="s">
        <v>240</v>
      </c>
      <c r="C167" s="1">
        <v>0</v>
      </c>
      <c r="D167" s="1">
        <v>0</v>
      </c>
      <c r="E167" s="1">
        <v>-6895</v>
      </c>
      <c r="F167" s="1">
        <v>0</v>
      </c>
      <c r="G167" s="1">
        <v>-1100</v>
      </c>
      <c r="H167" s="1">
        <v>-629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3">
        <v>-8624</v>
      </c>
    </row>
    <row r="168" spans="1:15" ht="15.75">
      <c r="A168" s="1">
        <v>13115014</v>
      </c>
      <c r="B168" s="1" t="s">
        <v>241</v>
      </c>
      <c r="C168" s="1">
        <v>-967.67</v>
      </c>
      <c r="D168" s="1">
        <v>-2593.09</v>
      </c>
      <c r="E168" s="1">
        <v>-1547.09</v>
      </c>
      <c r="F168" s="1">
        <v>-714.55</v>
      </c>
      <c r="G168" s="1">
        <v>-1641.21</v>
      </c>
      <c r="H168" s="1">
        <v>-77592.52</v>
      </c>
      <c r="I168" s="1">
        <v>-5114.3900000000003</v>
      </c>
      <c r="J168" s="1">
        <v>-2230.29</v>
      </c>
      <c r="K168" s="1">
        <v>-6669.95</v>
      </c>
      <c r="L168" s="1">
        <v>-2027.18</v>
      </c>
      <c r="M168" s="1">
        <v>-5278.58</v>
      </c>
      <c r="N168" s="1">
        <v>-2183.1</v>
      </c>
      <c r="O168" s="3">
        <v>-108559.62</v>
      </c>
    </row>
    <row r="169" spans="1:15" ht="15.75">
      <c r="A169" s="1">
        <v>13115015</v>
      </c>
      <c r="B169" s="1" t="s">
        <v>242</v>
      </c>
      <c r="C169" s="1">
        <v>0</v>
      </c>
      <c r="D169" s="1">
        <v>0</v>
      </c>
      <c r="E169" s="1">
        <v>0</v>
      </c>
      <c r="F169" s="1">
        <v>-153.22999999999999</v>
      </c>
      <c r="G169" s="1">
        <v>-153.22</v>
      </c>
      <c r="H169" s="1">
        <v>-609.75</v>
      </c>
      <c r="I169" s="1">
        <v>-76.62</v>
      </c>
      <c r="J169" s="1">
        <v>-255.39</v>
      </c>
      <c r="K169" s="1">
        <v>0</v>
      </c>
      <c r="L169" s="1">
        <v>-102.15</v>
      </c>
      <c r="M169" s="1">
        <v>-72.36</v>
      </c>
      <c r="N169" s="1">
        <v>0</v>
      </c>
      <c r="O169" s="3">
        <v>-1422.72</v>
      </c>
    </row>
    <row r="170" spans="1:15" ht="15.75">
      <c r="A170" s="1">
        <v>13115016</v>
      </c>
      <c r="B170" s="1" t="s">
        <v>243</v>
      </c>
      <c r="C170" s="1">
        <v>-822394.49</v>
      </c>
      <c r="D170" s="1">
        <v>-721688.31</v>
      </c>
      <c r="E170" s="1">
        <v>-1347667.9300000002</v>
      </c>
      <c r="F170" s="1">
        <v>-990590.32</v>
      </c>
      <c r="G170" s="1">
        <v>-719519.37</v>
      </c>
      <c r="H170" s="1">
        <v>-875273.63</v>
      </c>
      <c r="I170" s="1">
        <v>-690945.37</v>
      </c>
      <c r="J170" s="1">
        <v>-553763.24</v>
      </c>
      <c r="K170" s="1">
        <v>-488763.23999999993</v>
      </c>
      <c r="L170" s="1">
        <v>-602665.14</v>
      </c>
      <c r="M170" s="1">
        <v>-768913.43</v>
      </c>
      <c r="N170" s="1">
        <v>-838684.67</v>
      </c>
      <c r="O170" s="3">
        <v>-9420869.1400000006</v>
      </c>
    </row>
    <row r="171" spans="1:15" ht="15.75">
      <c r="A171" s="1">
        <v>13115017</v>
      </c>
      <c r="B171" s="1" t="s">
        <v>244</v>
      </c>
      <c r="C171" s="1">
        <v>-25567.08</v>
      </c>
      <c r="D171" s="1">
        <v>-20751.48</v>
      </c>
      <c r="E171" s="1">
        <v>-11651.83</v>
      </c>
      <c r="F171" s="1">
        <v>-9033.19</v>
      </c>
      <c r="G171" s="1">
        <v>-16672.23</v>
      </c>
      <c r="H171" s="1">
        <v>-3779.62</v>
      </c>
      <c r="I171" s="1">
        <v>-43607.65</v>
      </c>
      <c r="J171" s="1">
        <v>-28511.3</v>
      </c>
      <c r="K171" s="1">
        <v>-94832.29</v>
      </c>
      <c r="L171" s="1">
        <v>-55361.21</v>
      </c>
      <c r="M171" s="1">
        <v>-40646.18</v>
      </c>
      <c r="N171" s="1">
        <v>-22120.13</v>
      </c>
      <c r="O171" s="3">
        <v>-372534.19</v>
      </c>
    </row>
    <row r="172" spans="1:15" ht="15.75">
      <c r="A172" s="1">
        <v>13115018</v>
      </c>
      <c r="B172" s="1" t="s">
        <v>245</v>
      </c>
      <c r="C172" s="1">
        <v>-12044.84</v>
      </c>
      <c r="D172" s="1">
        <v>-19805.919999999998</v>
      </c>
      <c r="E172" s="1">
        <v>-4547.7700000000004</v>
      </c>
      <c r="F172" s="1">
        <v>-34335.31</v>
      </c>
      <c r="G172" s="1">
        <v>-16333.95</v>
      </c>
      <c r="H172" s="1">
        <v>-25889.49</v>
      </c>
      <c r="I172" s="1">
        <v>-47356.12</v>
      </c>
      <c r="J172" s="1">
        <v>-17613.77</v>
      </c>
      <c r="K172" s="1">
        <v>-20877.5</v>
      </c>
      <c r="L172" s="1">
        <v>-37380.879999999997</v>
      </c>
      <c r="M172" s="1">
        <v>-16503.62</v>
      </c>
      <c r="N172" s="1">
        <v>-5710.7</v>
      </c>
      <c r="O172" s="3">
        <v>-258399.87</v>
      </c>
    </row>
    <row r="173" spans="1:15" ht="15.75">
      <c r="A173" s="1">
        <v>13115019</v>
      </c>
      <c r="B173" s="1" t="s">
        <v>246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-3667.98</v>
      </c>
      <c r="M173" s="1">
        <v>0</v>
      </c>
      <c r="N173" s="1">
        <v>0</v>
      </c>
      <c r="O173" s="3">
        <v>-3667.98</v>
      </c>
    </row>
    <row r="174" spans="1:15" ht="15.75">
      <c r="A174" s="1">
        <v>13115020</v>
      </c>
      <c r="B174" s="1" t="s">
        <v>247</v>
      </c>
      <c r="C174" s="1">
        <v>-203304.24</v>
      </c>
      <c r="D174" s="1">
        <v>-219335.08</v>
      </c>
      <c r="E174" s="1">
        <v>-190355.83</v>
      </c>
      <c r="F174" s="1">
        <v>-179867.01</v>
      </c>
      <c r="G174" s="1">
        <v>-160837.1</v>
      </c>
      <c r="H174" s="1">
        <v>-251414.08</v>
      </c>
      <c r="I174" s="1">
        <v>-228023.91</v>
      </c>
      <c r="J174" s="1">
        <v>-226943.65</v>
      </c>
      <c r="K174" s="1">
        <v>-240878.33</v>
      </c>
      <c r="L174" s="1">
        <v>-248916.39</v>
      </c>
      <c r="M174" s="1">
        <v>-326518.59000000003</v>
      </c>
      <c r="N174" s="1">
        <v>-136495.38</v>
      </c>
      <c r="O174" s="3">
        <v>-2612889.5899999994</v>
      </c>
    </row>
    <row r="175" spans="1:15" ht="15.75">
      <c r="A175" s="1">
        <v>13115021</v>
      </c>
      <c r="B175" s="1" t="s">
        <v>248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-3357</v>
      </c>
      <c r="J175" s="1">
        <v>-625</v>
      </c>
      <c r="K175" s="1">
        <v>0</v>
      </c>
      <c r="L175" s="1">
        <v>0</v>
      </c>
      <c r="M175" s="1">
        <v>0</v>
      </c>
      <c r="N175" s="1">
        <v>0</v>
      </c>
      <c r="O175" s="3">
        <v>-3982</v>
      </c>
    </row>
    <row r="176" spans="1:15" ht="15.75">
      <c r="A176" s="1">
        <v>13115022</v>
      </c>
      <c r="B176" s="1" t="s">
        <v>249</v>
      </c>
      <c r="C176" s="1">
        <v>0</v>
      </c>
      <c r="D176" s="1">
        <v>0</v>
      </c>
      <c r="E176" s="1">
        <v>0</v>
      </c>
      <c r="F176" s="1">
        <v>-899.02</v>
      </c>
      <c r="G176" s="1">
        <v>-4864.22</v>
      </c>
      <c r="H176" s="1">
        <v>-10627.82</v>
      </c>
      <c r="I176" s="1">
        <v>-759.74</v>
      </c>
      <c r="J176" s="1">
        <v>-756.43</v>
      </c>
      <c r="K176" s="1">
        <v>0</v>
      </c>
      <c r="L176" s="1">
        <v>0</v>
      </c>
      <c r="M176" s="1">
        <v>0</v>
      </c>
      <c r="N176" s="1">
        <v>0</v>
      </c>
      <c r="O176" s="3">
        <v>-17907.23</v>
      </c>
    </row>
    <row r="177" spans="1:15" ht="15.75">
      <c r="A177" s="1">
        <v>13115023</v>
      </c>
      <c r="B177" s="1" t="s">
        <v>250</v>
      </c>
      <c r="C177" s="1">
        <v>-44453.19</v>
      </c>
      <c r="D177" s="1">
        <v>-29642.39</v>
      </c>
      <c r="E177" s="1">
        <v>-15314.57</v>
      </c>
      <c r="F177" s="1">
        <v>-32233.570000000003</v>
      </c>
      <c r="G177" s="1">
        <v>-24744.13</v>
      </c>
      <c r="H177" s="1">
        <v>-47944.75</v>
      </c>
      <c r="I177" s="1">
        <v>-30302.559999999998</v>
      </c>
      <c r="J177" s="1">
        <v>-18692.97</v>
      </c>
      <c r="K177" s="1">
        <v>-19610.91</v>
      </c>
      <c r="L177" s="1">
        <v>-24958.83</v>
      </c>
      <c r="M177" s="1">
        <v>-27741.37</v>
      </c>
      <c r="N177" s="1">
        <v>-40059.440000000002</v>
      </c>
      <c r="O177" s="3">
        <v>-355698.68</v>
      </c>
    </row>
    <row r="178" spans="1:15" ht="15.75">
      <c r="A178" s="1">
        <v>13115024</v>
      </c>
      <c r="B178" s="1" t="s">
        <v>251</v>
      </c>
      <c r="C178" s="1">
        <v>-2101.3200000000002</v>
      </c>
      <c r="D178" s="1">
        <v>-756.52</v>
      </c>
      <c r="E178" s="1">
        <v>-1281.0899999999999</v>
      </c>
      <c r="F178" s="1">
        <v>-1669.32</v>
      </c>
      <c r="G178" s="1">
        <v>-5036.5200000000004</v>
      </c>
      <c r="H178" s="1">
        <v>-4144.75</v>
      </c>
      <c r="I178" s="1">
        <v>-2668.71</v>
      </c>
      <c r="J178" s="1">
        <v>-5954.47</v>
      </c>
      <c r="K178" s="1">
        <v>-1431.54</v>
      </c>
      <c r="L178" s="1">
        <v>-5023.41</v>
      </c>
      <c r="M178" s="1">
        <v>-2948.31</v>
      </c>
      <c r="N178" s="1">
        <v>-5150.26</v>
      </c>
      <c r="O178" s="3">
        <v>-38166.22</v>
      </c>
    </row>
    <row r="179" spans="1:15" ht="15.75">
      <c r="A179" s="1">
        <v>13115025</v>
      </c>
      <c r="B179" s="1" t="s">
        <v>252</v>
      </c>
      <c r="C179" s="1">
        <v>0</v>
      </c>
      <c r="D179" s="1">
        <v>0</v>
      </c>
      <c r="E179" s="1">
        <v>0</v>
      </c>
      <c r="F179" s="1">
        <v>-5718.01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3">
        <v>-5718.01</v>
      </c>
    </row>
    <row r="180" spans="1:15" ht="15.75">
      <c r="A180" s="1">
        <v>13115026</v>
      </c>
      <c r="B180" s="1" t="s">
        <v>253</v>
      </c>
      <c r="C180" s="1">
        <v>-377636.42</v>
      </c>
      <c r="D180" s="1">
        <v>-298336.09999999998</v>
      </c>
      <c r="E180" s="1">
        <v>-281232.81</v>
      </c>
      <c r="F180" s="1">
        <v>-263284.73</v>
      </c>
      <c r="G180" s="1">
        <v>-212036.66</v>
      </c>
      <c r="H180" s="1">
        <v>-190634.42</v>
      </c>
      <c r="I180" s="1">
        <v>-134172.79999999999</v>
      </c>
      <c r="J180" s="1">
        <v>-188238.96</v>
      </c>
      <c r="K180" s="1">
        <v>-192712.92</v>
      </c>
      <c r="L180" s="1">
        <v>-550067.5</v>
      </c>
      <c r="M180" s="1">
        <v>-168376.85</v>
      </c>
      <c r="N180" s="1">
        <v>-198615.52</v>
      </c>
      <c r="O180" s="3">
        <v>-3055345.69</v>
      </c>
    </row>
    <row r="181" spans="1:15" ht="15.75">
      <c r="A181" s="1">
        <v>13115027</v>
      </c>
      <c r="B181" s="1" t="s">
        <v>254</v>
      </c>
      <c r="C181" s="1">
        <v>-1428.82</v>
      </c>
      <c r="D181" s="1">
        <v>-741.83</v>
      </c>
      <c r="E181" s="1">
        <v>-741.83</v>
      </c>
      <c r="F181" s="1">
        <v>0</v>
      </c>
      <c r="G181" s="1">
        <v>-7231.21</v>
      </c>
      <c r="H181" s="1">
        <v>-776.5</v>
      </c>
      <c r="I181" s="1">
        <v>-415.85</v>
      </c>
      <c r="J181" s="1">
        <v>-697</v>
      </c>
      <c r="K181" s="1">
        <v>-1650</v>
      </c>
      <c r="L181" s="1">
        <v>-7113</v>
      </c>
      <c r="M181" s="1">
        <v>-1507</v>
      </c>
      <c r="N181" s="1">
        <v>-1553.41</v>
      </c>
      <c r="O181" s="3">
        <v>-23856.45</v>
      </c>
    </row>
    <row r="182" spans="1:15" ht="15.75">
      <c r="A182" s="1">
        <v>13115028</v>
      </c>
      <c r="B182" s="1" t="s">
        <v>255</v>
      </c>
      <c r="C182" s="1">
        <v>0</v>
      </c>
      <c r="D182" s="1">
        <v>0</v>
      </c>
      <c r="E182" s="1">
        <v>-5145</v>
      </c>
      <c r="F182" s="1">
        <v>-7434</v>
      </c>
      <c r="G182" s="1">
        <v>0</v>
      </c>
      <c r="H182" s="1">
        <v>0</v>
      </c>
      <c r="I182" s="1">
        <v>-1800</v>
      </c>
      <c r="J182" s="1">
        <v>-1800</v>
      </c>
      <c r="K182" s="1">
        <v>-1800</v>
      </c>
      <c r="L182" s="1">
        <v>-1800</v>
      </c>
      <c r="M182" s="1">
        <v>-1800</v>
      </c>
      <c r="N182" s="1">
        <v>-1800</v>
      </c>
      <c r="O182" s="3">
        <v>-23379</v>
      </c>
    </row>
    <row r="183" spans="1:15" ht="15.75">
      <c r="A183" s="1">
        <v>13115029</v>
      </c>
      <c r="B183" s="1" t="s">
        <v>256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-4592.6000000000004</v>
      </c>
      <c r="K183" s="1">
        <v>-11631.8</v>
      </c>
      <c r="L183" s="1">
        <v>0</v>
      </c>
      <c r="M183" s="1">
        <v>0</v>
      </c>
      <c r="N183" s="1">
        <v>0</v>
      </c>
      <c r="O183" s="3">
        <v>-16224.4</v>
      </c>
    </row>
    <row r="184" spans="1:15" ht="15.75">
      <c r="A184" s="1">
        <v>13130</v>
      </c>
      <c r="B184" s="1" t="s">
        <v>47</v>
      </c>
      <c r="C184" s="1">
        <v>-471352.93</v>
      </c>
      <c r="D184" s="1">
        <v>-277653.54000000004</v>
      </c>
      <c r="E184" s="1">
        <v>-363965.67</v>
      </c>
      <c r="F184" s="1">
        <v>-354584.85</v>
      </c>
      <c r="G184" s="1">
        <v>-245778.47</v>
      </c>
      <c r="H184" s="1">
        <v>-370850.34</v>
      </c>
      <c r="I184" s="1">
        <v>-301065.64</v>
      </c>
      <c r="J184" s="1">
        <v>-206704.28</v>
      </c>
      <c r="K184" s="1">
        <v>-267805.31</v>
      </c>
      <c r="L184" s="1">
        <v>-209217.12</v>
      </c>
      <c r="M184" s="1">
        <v>-249526.55000000002</v>
      </c>
      <c r="N184" s="1">
        <v>-256379.04</v>
      </c>
      <c r="O184" s="3">
        <v>-3574883.7399999998</v>
      </c>
    </row>
    <row r="185" spans="1:15" ht="15.75">
      <c r="A185" s="1">
        <v>13130001</v>
      </c>
      <c r="B185" s="1" t="s">
        <v>257</v>
      </c>
      <c r="C185" s="1">
        <v>-216918.1</v>
      </c>
      <c r="D185" s="1">
        <v>-16455.41</v>
      </c>
      <c r="E185" s="1">
        <v>-90568.87</v>
      </c>
      <c r="F185" s="1">
        <v>-47072.66</v>
      </c>
      <c r="G185" s="1">
        <v>-325</v>
      </c>
      <c r="H185" s="1">
        <v>0</v>
      </c>
      <c r="I185" s="1">
        <v>-200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3">
        <v>-371540.04000000004</v>
      </c>
    </row>
    <row r="186" spans="1:15" ht="15.75">
      <c r="A186" s="1">
        <v>13130002</v>
      </c>
      <c r="B186" s="1" t="s">
        <v>258</v>
      </c>
      <c r="C186" s="1">
        <v>-1088.5999999999999</v>
      </c>
      <c r="D186" s="1">
        <v>-0.11</v>
      </c>
      <c r="E186" s="1">
        <v>-90.3</v>
      </c>
      <c r="F186" s="1">
        <v>-99.42</v>
      </c>
      <c r="G186" s="1">
        <v>-120.45</v>
      </c>
      <c r="H186" s="1">
        <v>-119.2</v>
      </c>
      <c r="I186" s="1">
        <v>-91.33</v>
      </c>
      <c r="J186" s="1">
        <v>-195.37</v>
      </c>
      <c r="K186" s="1">
        <v>-712.16</v>
      </c>
      <c r="L186" s="1">
        <v>-44.9</v>
      </c>
      <c r="M186" s="1">
        <v>-60.48</v>
      </c>
      <c r="N186" s="1">
        <v>-722.41</v>
      </c>
      <c r="O186" s="3">
        <v>-3344.7299999999996</v>
      </c>
    </row>
    <row r="187" spans="1:15" ht="15.75">
      <c r="A187" s="1">
        <v>13130003</v>
      </c>
      <c r="B187" s="1" t="s">
        <v>259</v>
      </c>
      <c r="C187" s="1">
        <v>-178.9</v>
      </c>
      <c r="D187" s="1">
        <v>-19.899999999999999</v>
      </c>
      <c r="E187" s="1">
        <v>-549.71</v>
      </c>
      <c r="F187" s="1">
        <v>-940.6</v>
      </c>
      <c r="G187" s="1">
        <v>-178.9</v>
      </c>
      <c r="H187" s="1">
        <v>-286.56</v>
      </c>
      <c r="I187" s="1">
        <v>-240.6</v>
      </c>
      <c r="J187" s="1">
        <v>-2844.76</v>
      </c>
      <c r="K187" s="1">
        <v>-2421.35</v>
      </c>
      <c r="L187" s="1">
        <v>-4696.7</v>
      </c>
      <c r="M187" s="1">
        <v>-2598.1</v>
      </c>
      <c r="N187" s="1">
        <v>-2400</v>
      </c>
      <c r="O187" s="3">
        <v>-17356.080000000002</v>
      </c>
    </row>
    <row r="188" spans="1:15" ht="15.75">
      <c r="A188" s="1">
        <v>13130004</v>
      </c>
      <c r="B188" s="1" t="s">
        <v>260</v>
      </c>
      <c r="C188" s="1">
        <v>-2353.34</v>
      </c>
      <c r="D188" s="1">
        <v>-2125.56</v>
      </c>
      <c r="E188" s="1">
        <v>-5882.04</v>
      </c>
      <c r="F188" s="1">
        <v>-3531.02</v>
      </c>
      <c r="G188" s="1">
        <v>-3042.34</v>
      </c>
      <c r="H188" s="1">
        <v>-56254.59</v>
      </c>
      <c r="I188" s="1">
        <v>-42916.36</v>
      </c>
      <c r="J188" s="1">
        <v>-7830.2</v>
      </c>
      <c r="K188" s="1">
        <v>-1628.95</v>
      </c>
      <c r="L188" s="1">
        <v>-2087.41</v>
      </c>
      <c r="M188" s="1">
        <v>-1816.91</v>
      </c>
      <c r="N188" s="1">
        <v>-28702.82</v>
      </c>
      <c r="O188" s="3">
        <v>-158171.54</v>
      </c>
    </row>
    <row r="189" spans="1:15" ht="15.75">
      <c r="A189" s="1">
        <v>13130005</v>
      </c>
      <c r="B189" s="1" t="s">
        <v>261</v>
      </c>
      <c r="C189" s="1">
        <v>-85.3</v>
      </c>
      <c r="D189" s="1">
        <v>-82.63</v>
      </c>
      <c r="E189" s="1">
        <v>-460.69</v>
      </c>
      <c r="F189" s="1">
        <v>-2052.94</v>
      </c>
      <c r="G189" s="1">
        <v>-335.41</v>
      </c>
      <c r="H189" s="1">
        <v>-448.2</v>
      </c>
      <c r="I189" s="1">
        <v>-667.45</v>
      </c>
      <c r="J189" s="1">
        <v>-139.5</v>
      </c>
      <c r="K189" s="1">
        <v>-1339.47</v>
      </c>
      <c r="L189" s="1">
        <v>-498.94</v>
      </c>
      <c r="M189" s="1">
        <v>-697.97</v>
      </c>
      <c r="N189" s="1">
        <v>-664.6</v>
      </c>
      <c r="O189" s="3">
        <v>-7473.1</v>
      </c>
    </row>
    <row r="190" spans="1:15" ht="15.75">
      <c r="A190" s="1">
        <v>13130006</v>
      </c>
      <c r="B190" s="1" t="s">
        <v>262</v>
      </c>
      <c r="C190" s="1">
        <v>-6070.67</v>
      </c>
      <c r="D190" s="1">
        <v>-8553.91</v>
      </c>
      <c r="E190" s="1">
        <v>-9835.89</v>
      </c>
      <c r="F190" s="1">
        <v>-10185.120000000001</v>
      </c>
      <c r="G190" s="1">
        <v>-7741.28</v>
      </c>
      <c r="H190" s="1">
        <v>-6129.61</v>
      </c>
      <c r="I190" s="1">
        <v>-7061.86</v>
      </c>
      <c r="J190" s="1">
        <v>-14238.26</v>
      </c>
      <c r="K190" s="1">
        <v>-5933.69</v>
      </c>
      <c r="L190" s="1">
        <v>-9339.8700000000008</v>
      </c>
      <c r="M190" s="1">
        <v>-4385.58</v>
      </c>
      <c r="N190" s="1">
        <v>-8497.0499999999993</v>
      </c>
      <c r="O190" s="3">
        <v>-97972.790000000008</v>
      </c>
    </row>
    <row r="191" spans="1:15" ht="15.75">
      <c r="A191" s="1">
        <v>13130007</v>
      </c>
      <c r="B191" s="1" t="s">
        <v>263</v>
      </c>
      <c r="C191" s="1">
        <v>-34111.629999999997</v>
      </c>
      <c r="D191" s="1">
        <v>-18143.63</v>
      </c>
      <c r="E191" s="1">
        <v>-16053.63</v>
      </c>
      <c r="F191" s="1">
        <v>-15551.63</v>
      </c>
      <c r="G191" s="1">
        <v>-15343.63</v>
      </c>
      <c r="H191" s="1">
        <v>-15343.63</v>
      </c>
      <c r="I191" s="1">
        <v>-16543.63</v>
      </c>
      <c r="J191" s="1">
        <v>-4850</v>
      </c>
      <c r="K191" s="1">
        <v>-25787.26</v>
      </c>
      <c r="L191" s="1">
        <v>-14293.63</v>
      </c>
      <c r="M191" s="1">
        <v>-15710.55</v>
      </c>
      <c r="N191" s="1">
        <v>-27821.1</v>
      </c>
      <c r="O191" s="3">
        <v>-219553.95</v>
      </c>
    </row>
    <row r="192" spans="1:15" ht="15.75">
      <c r="A192" s="1">
        <v>13130008</v>
      </c>
      <c r="B192" s="1" t="s">
        <v>264</v>
      </c>
      <c r="C192" s="1">
        <v>-3145.39</v>
      </c>
      <c r="D192" s="1">
        <v>-20123.89</v>
      </c>
      <c r="E192" s="1">
        <v>-17818.560000000001</v>
      </c>
      <c r="F192" s="1">
        <v>-15436.48</v>
      </c>
      <c r="G192" s="1">
        <v>-9294.99</v>
      </c>
      <c r="H192" s="1">
        <v>-82311.92</v>
      </c>
      <c r="I192" s="1">
        <v>-20941.18</v>
      </c>
      <c r="J192" s="1">
        <v>-32378.93</v>
      </c>
      <c r="K192" s="1">
        <v>-3469.19</v>
      </c>
      <c r="L192" s="1">
        <v>-28178.94</v>
      </c>
      <c r="M192" s="1">
        <v>-30944.81</v>
      </c>
      <c r="N192" s="1">
        <v>-27338.46</v>
      </c>
      <c r="O192" s="3">
        <v>-291382.74</v>
      </c>
    </row>
    <row r="193" spans="1:15" ht="15.75">
      <c r="A193" s="1">
        <v>13130009</v>
      </c>
      <c r="B193" s="1" t="s">
        <v>265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-79.900000000000006</v>
      </c>
      <c r="O193" s="3">
        <v>-79.900000000000006</v>
      </c>
    </row>
    <row r="194" spans="1:15" ht="15.75">
      <c r="A194" s="1">
        <v>13130010</v>
      </c>
      <c r="B194" s="1" t="s">
        <v>266</v>
      </c>
      <c r="C194" s="1">
        <v>-389.89</v>
      </c>
      <c r="D194" s="1">
        <v>-6660</v>
      </c>
      <c r="E194" s="1">
        <v>-2180</v>
      </c>
      <c r="F194" s="1">
        <v>-3550</v>
      </c>
      <c r="G194" s="1">
        <v>-1500</v>
      </c>
      <c r="H194" s="1">
        <v>-1500</v>
      </c>
      <c r="I194" s="1">
        <v>-1660</v>
      </c>
      <c r="J194" s="1">
        <v>-6779.1</v>
      </c>
      <c r="K194" s="1">
        <v>-1645.9</v>
      </c>
      <c r="L194" s="1">
        <v>-1500</v>
      </c>
      <c r="M194" s="1">
        <v>-4580</v>
      </c>
      <c r="N194" s="1">
        <v>-6765.6</v>
      </c>
      <c r="O194" s="3">
        <v>-38710.49</v>
      </c>
    </row>
    <row r="195" spans="1:15" ht="15.75">
      <c r="A195" s="1">
        <v>13130011</v>
      </c>
      <c r="B195" s="1" t="s">
        <v>267</v>
      </c>
      <c r="C195" s="1">
        <v>-7983.67</v>
      </c>
      <c r="D195" s="1">
        <v>-5153.58</v>
      </c>
      <c r="E195" s="1">
        <v>-3505.72</v>
      </c>
      <c r="F195" s="1">
        <v>-7353.98</v>
      </c>
      <c r="G195" s="1">
        <v>-11554.45</v>
      </c>
      <c r="H195" s="1">
        <v>-5266.91</v>
      </c>
      <c r="I195" s="1">
        <v>-3648.52</v>
      </c>
      <c r="J195" s="1">
        <v>-1701.74</v>
      </c>
      <c r="K195" s="1">
        <v>-7875.35</v>
      </c>
      <c r="L195" s="1">
        <v>-4975.99</v>
      </c>
      <c r="M195" s="1">
        <v>-6406.52</v>
      </c>
      <c r="N195" s="1">
        <v>-3724.85</v>
      </c>
      <c r="O195" s="3">
        <v>-69151.28</v>
      </c>
    </row>
    <row r="196" spans="1:15" ht="15.75">
      <c r="A196" s="1">
        <v>13130012</v>
      </c>
      <c r="B196" s="1" t="s">
        <v>268</v>
      </c>
      <c r="C196" s="1">
        <v>-1565.08</v>
      </c>
      <c r="D196" s="1">
        <v>-1470.58</v>
      </c>
      <c r="E196" s="1">
        <v>-3392.4</v>
      </c>
      <c r="F196" s="1">
        <v>-7853.67</v>
      </c>
      <c r="G196" s="1">
        <v>-1521.58</v>
      </c>
      <c r="H196" s="1">
        <v>-3481.72</v>
      </c>
      <c r="I196" s="1">
        <v>-2366.4</v>
      </c>
      <c r="J196" s="1">
        <v>-2821.4</v>
      </c>
      <c r="K196" s="1">
        <v>-2529.9</v>
      </c>
      <c r="L196" s="1">
        <v>-2299.4</v>
      </c>
      <c r="M196" s="1">
        <v>-1862.4</v>
      </c>
      <c r="N196" s="1">
        <v>-1792.82</v>
      </c>
      <c r="O196" s="3">
        <v>-32957.350000000006</v>
      </c>
    </row>
    <row r="197" spans="1:15" ht="15.75">
      <c r="A197" s="1">
        <v>13130013</v>
      </c>
      <c r="B197" s="1" t="s">
        <v>269</v>
      </c>
      <c r="C197" s="1">
        <v>-15</v>
      </c>
      <c r="D197" s="1">
        <v>-415</v>
      </c>
      <c r="E197" s="1">
        <v>-17602.47</v>
      </c>
      <c r="F197" s="1">
        <v>-2752.27</v>
      </c>
      <c r="G197" s="1">
        <v>-107</v>
      </c>
      <c r="H197" s="1">
        <v>-8193.69</v>
      </c>
      <c r="I197" s="1">
        <v>-3819.83</v>
      </c>
      <c r="J197" s="1">
        <v>-170</v>
      </c>
      <c r="K197" s="1">
        <v>-150</v>
      </c>
      <c r="L197" s="1">
        <v>-266</v>
      </c>
      <c r="M197" s="1">
        <v>-15932.83</v>
      </c>
      <c r="N197" s="1">
        <v>-10576</v>
      </c>
      <c r="O197" s="3">
        <v>-60000.090000000004</v>
      </c>
    </row>
    <row r="198" spans="1:15" ht="15.75">
      <c r="A198" s="1">
        <v>13130014</v>
      </c>
      <c r="B198" s="1" t="s">
        <v>270</v>
      </c>
      <c r="C198" s="1">
        <v>-5300</v>
      </c>
      <c r="D198" s="1">
        <v>-5300</v>
      </c>
      <c r="E198" s="1">
        <v>-5300</v>
      </c>
      <c r="F198" s="1">
        <v>0</v>
      </c>
      <c r="G198" s="1">
        <v>0</v>
      </c>
      <c r="H198" s="1">
        <v>0</v>
      </c>
      <c r="I198" s="1">
        <v>-10600</v>
      </c>
      <c r="J198" s="1">
        <v>-7950</v>
      </c>
      <c r="K198" s="1">
        <v>-7950</v>
      </c>
      <c r="L198" s="1">
        <v>-7950</v>
      </c>
      <c r="M198" s="1">
        <v>-9200</v>
      </c>
      <c r="N198" s="1">
        <v>-10600</v>
      </c>
      <c r="O198" s="3">
        <v>-70150</v>
      </c>
    </row>
    <row r="199" spans="1:15" ht="15.75">
      <c r="A199" s="1">
        <v>13130015</v>
      </c>
      <c r="B199" s="1" t="s">
        <v>271</v>
      </c>
      <c r="C199" s="1">
        <v>0</v>
      </c>
      <c r="D199" s="1">
        <v>-7000</v>
      </c>
      <c r="E199" s="1">
        <v>-14000</v>
      </c>
      <c r="F199" s="1">
        <v>-7000</v>
      </c>
      <c r="G199" s="1">
        <v>-7000</v>
      </c>
      <c r="H199" s="1">
        <v>-7000</v>
      </c>
      <c r="I199" s="1">
        <v>-7000</v>
      </c>
      <c r="J199" s="1">
        <v>-14000</v>
      </c>
      <c r="K199" s="1">
        <v>-7000</v>
      </c>
      <c r="L199" s="1">
        <v>-7000</v>
      </c>
      <c r="M199" s="1">
        <v>-9868.4699999999993</v>
      </c>
      <c r="N199" s="1">
        <v>-7000</v>
      </c>
      <c r="O199" s="3">
        <v>-93868.47</v>
      </c>
    </row>
    <row r="200" spans="1:15" ht="15.75">
      <c r="A200" s="1">
        <v>13130016</v>
      </c>
      <c r="B200" s="1" t="s">
        <v>272</v>
      </c>
      <c r="C200" s="1">
        <v>-2125</v>
      </c>
      <c r="D200" s="1">
        <v>-2394.41</v>
      </c>
      <c r="E200" s="1">
        <v>-2222</v>
      </c>
      <c r="F200" s="1">
        <v>-2668.88</v>
      </c>
      <c r="G200" s="1">
        <v>-4613.09</v>
      </c>
      <c r="H200" s="1">
        <v>-4525</v>
      </c>
      <c r="I200" s="1">
        <v>-4525</v>
      </c>
      <c r="J200" s="1">
        <v>-2125</v>
      </c>
      <c r="K200" s="1">
        <v>-4125</v>
      </c>
      <c r="L200" s="1">
        <v>-4250</v>
      </c>
      <c r="M200" s="1">
        <v>-6375</v>
      </c>
      <c r="N200" s="1">
        <v>-4375</v>
      </c>
      <c r="O200" s="3">
        <v>-44323.380000000005</v>
      </c>
    </row>
    <row r="201" spans="1:15" ht="15.75">
      <c r="A201" s="1">
        <v>13130017</v>
      </c>
      <c r="B201" s="1" t="s">
        <v>273</v>
      </c>
      <c r="C201" s="1">
        <v>-37130</v>
      </c>
      <c r="D201" s="1">
        <v>-36130</v>
      </c>
      <c r="E201" s="1">
        <v>-2035.46</v>
      </c>
      <c r="F201" s="1">
        <v>-26530</v>
      </c>
      <c r="G201" s="1">
        <v>-5515</v>
      </c>
      <c r="H201" s="1">
        <v>-5515</v>
      </c>
      <c r="I201" s="1">
        <v>-949.46</v>
      </c>
      <c r="J201" s="1">
        <v>-2766.6</v>
      </c>
      <c r="K201" s="1">
        <v>-2115</v>
      </c>
      <c r="L201" s="1">
        <v>-20115</v>
      </c>
      <c r="M201" s="1">
        <v>-2199.4499999999998</v>
      </c>
      <c r="N201" s="1">
        <v>-2199.4499999999998</v>
      </c>
      <c r="O201" s="3">
        <v>-143200.42000000004</v>
      </c>
    </row>
    <row r="202" spans="1:15" ht="15.75">
      <c r="A202" s="1">
        <v>13130018</v>
      </c>
      <c r="B202" s="1" t="s">
        <v>274</v>
      </c>
      <c r="C202" s="1">
        <v>0</v>
      </c>
      <c r="D202" s="1">
        <v>0</v>
      </c>
      <c r="E202" s="1">
        <v>-35</v>
      </c>
      <c r="F202" s="1">
        <v>0</v>
      </c>
      <c r="G202" s="1">
        <v>0</v>
      </c>
      <c r="H202" s="1">
        <v>0</v>
      </c>
      <c r="I202" s="1">
        <v>-260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3">
        <v>-295</v>
      </c>
    </row>
    <row r="203" spans="1:15" ht="15.75">
      <c r="A203" s="1">
        <v>13130019</v>
      </c>
      <c r="B203" s="1" t="s">
        <v>275</v>
      </c>
      <c r="C203" s="1">
        <v>-1389.77</v>
      </c>
      <c r="D203" s="1">
        <v>-533.79</v>
      </c>
      <c r="E203" s="1">
        <v>-228.97</v>
      </c>
      <c r="F203" s="1">
        <v>-14331.18</v>
      </c>
      <c r="G203" s="1">
        <v>-18252.77</v>
      </c>
      <c r="H203" s="1">
        <v>-2377.12</v>
      </c>
      <c r="I203" s="1">
        <v>-12219.94</v>
      </c>
      <c r="J203" s="1">
        <v>-5872.58</v>
      </c>
      <c r="K203" s="1">
        <v>-12002.91</v>
      </c>
      <c r="L203" s="1">
        <v>-37.200000000000003</v>
      </c>
      <c r="M203" s="1">
        <v>-686</v>
      </c>
      <c r="N203" s="1">
        <v>-1043.5</v>
      </c>
      <c r="O203" s="3">
        <v>-68975.73</v>
      </c>
    </row>
    <row r="204" spans="1:15" ht="15.75">
      <c r="A204" s="1">
        <v>13130020</v>
      </c>
      <c r="B204" s="1" t="s">
        <v>276</v>
      </c>
      <c r="C204" s="1">
        <v>-2194.3000000000002</v>
      </c>
      <c r="D204" s="1">
        <v>-1258.8599999999999</v>
      </c>
      <c r="E204" s="1">
        <v>-2980.27</v>
      </c>
      <c r="F204" s="1">
        <v>-638.23</v>
      </c>
      <c r="G204" s="1">
        <v>-4308.1099999999997</v>
      </c>
      <c r="H204" s="1">
        <v>-2378.48</v>
      </c>
      <c r="I204" s="1">
        <v>-699.06</v>
      </c>
      <c r="J204" s="1">
        <v>-722.3</v>
      </c>
      <c r="K204" s="1">
        <v>-2942.28</v>
      </c>
      <c r="L204" s="1">
        <v>-822.5</v>
      </c>
      <c r="M204" s="1">
        <v>-1545.26</v>
      </c>
      <c r="N204" s="1">
        <v>-2150.14</v>
      </c>
      <c r="O204" s="3">
        <v>-22639.789999999997</v>
      </c>
    </row>
    <row r="205" spans="1:15" ht="15.75">
      <c r="A205" s="1">
        <v>13130021</v>
      </c>
      <c r="B205" s="1" t="s">
        <v>277</v>
      </c>
      <c r="C205" s="1">
        <v>-68.099999999999994</v>
      </c>
      <c r="D205" s="1">
        <v>0</v>
      </c>
      <c r="E205" s="1">
        <v>0</v>
      </c>
      <c r="F205" s="1">
        <v>0</v>
      </c>
      <c r="G205" s="1">
        <v>-148.97999999999999</v>
      </c>
      <c r="H205" s="1">
        <v>0</v>
      </c>
      <c r="I205" s="1">
        <v>-85.13</v>
      </c>
      <c r="J205" s="1">
        <v>-102.15</v>
      </c>
      <c r="K205" s="1">
        <v>0</v>
      </c>
      <c r="L205" s="1">
        <v>-68.099999999999994</v>
      </c>
      <c r="M205" s="1">
        <v>0</v>
      </c>
      <c r="N205" s="1">
        <v>0</v>
      </c>
      <c r="O205" s="3">
        <v>-472.46000000000004</v>
      </c>
    </row>
    <row r="206" spans="1:15" ht="15.75">
      <c r="A206" s="1">
        <v>13130022</v>
      </c>
      <c r="B206" s="1" t="s">
        <v>278</v>
      </c>
      <c r="C206" s="1">
        <v>-14996.75</v>
      </c>
      <c r="D206" s="1">
        <v>-23119.72</v>
      </c>
      <c r="E206" s="1">
        <v>-22051.51</v>
      </c>
      <c r="F206" s="1">
        <v>-32638.81</v>
      </c>
      <c r="G206" s="1">
        <v>-25801.46</v>
      </c>
      <c r="H206" s="1">
        <v>-23433.21</v>
      </c>
      <c r="I206" s="1">
        <v>-8163.76</v>
      </c>
      <c r="J206" s="1">
        <v>-7026.84</v>
      </c>
      <c r="K206" s="1">
        <v>-10143.23</v>
      </c>
      <c r="L206" s="1">
        <v>-10143.23</v>
      </c>
      <c r="M206" s="1">
        <v>-40364.559999999998</v>
      </c>
      <c r="N206" s="1">
        <v>-12769.31</v>
      </c>
      <c r="O206" s="3">
        <v>-230652.39</v>
      </c>
    </row>
    <row r="207" spans="1:15" ht="15.75">
      <c r="A207" s="1">
        <v>13130023</v>
      </c>
      <c r="B207" s="1" t="s">
        <v>279</v>
      </c>
      <c r="C207" s="1">
        <v>-3858.17</v>
      </c>
      <c r="D207" s="1">
        <v>-3858.19</v>
      </c>
      <c r="E207" s="1">
        <v>-3858.24</v>
      </c>
      <c r="F207" s="1">
        <v>-4019.87</v>
      </c>
      <c r="G207" s="1">
        <v>-4019.98</v>
      </c>
      <c r="H207" s="1">
        <v>-3367.37</v>
      </c>
      <c r="I207" s="1">
        <v>-4020.13</v>
      </c>
      <c r="J207" s="1">
        <v>-1392.98</v>
      </c>
      <c r="K207" s="1">
        <v>-5370.65</v>
      </c>
      <c r="L207" s="1">
        <v>-4148.13</v>
      </c>
      <c r="M207" s="1">
        <v>-3323.36</v>
      </c>
      <c r="N207" s="1">
        <v>-6128.85</v>
      </c>
      <c r="O207" s="3">
        <v>-47365.919999999998</v>
      </c>
    </row>
    <row r="208" spans="1:15" ht="15.75">
      <c r="A208" s="1">
        <v>13130024</v>
      </c>
      <c r="B208" s="1" t="s">
        <v>280</v>
      </c>
      <c r="C208" s="1">
        <v>-31583.49</v>
      </c>
      <c r="D208" s="1">
        <v>-14250.62</v>
      </c>
      <c r="E208" s="1">
        <v>-53258.37</v>
      </c>
      <c r="F208" s="1">
        <v>-43387.01</v>
      </c>
      <c r="G208" s="1">
        <v>-41024.42</v>
      </c>
      <c r="H208" s="1">
        <v>-39467.410000000003</v>
      </c>
      <c r="I208" s="1">
        <v>-42284.09</v>
      </c>
      <c r="J208" s="1">
        <v>-22261.66</v>
      </c>
      <c r="K208" s="1">
        <v>-51334.93</v>
      </c>
      <c r="L208" s="1">
        <v>-6529.11</v>
      </c>
      <c r="M208" s="1">
        <v>-7384.88</v>
      </c>
      <c r="N208" s="1">
        <v>-12766.1</v>
      </c>
      <c r="O208" s="3">
        <v>-365532.08999999997</v>
      </c>
    </row>
    <row r="209" spans="1:15" ht="15.75">
      <c r="A209" s="1">
        <v>13130025</v>
      </c>
      <c r="B209" s="1" t="s">
        <v>281</v>
      </c>
      <c r="C209" s="1">
        <v>-23465.09</v>
      </c>
      <c r="D209" s="1">
        <v>-18288.12</v>
      </c>
      <c r="E209" s="1">
        <v>-11721.07</v>
      </c>
      <c r="F209" s="1">
        <v>-10155.26</v>
      </c>
      <c r="G209" s="1">
        <v>-10148.24</v>
      </c>
      <c r="H209" s="1">
        <v>-18948.330000000002</v>
      </c>
      <c r="I209" s="1">
        <v>-10250.42</v>
      </c>
      <c r="J209" s="1">
        <v>-11230.92</v>
      </c>
      <c r="K209" s="1">
        <v>-14004.78</v>
      </c>
      <c r="L209" s="1">
        <v>-13638.19</v>
      </c>
      <c r="M209" s="1">
        <v>-19423.11</v>
      </c>
      <c r="N209" s="1">
        <v>-16069.21</v>
      </c>
      <c r="O209" s="3">
        <v>-177342.73999999996</v>
      </c>
    </row>
    <row r="210" spans="1:15" ht="15.75">
      <c r="A210" s="1">
        <v>13130026</v>
      </c>
      <c r="B210" s="1" t="s">
        <v>282</v>
      </c>
      <c r="C210" s="1">
        <v>-6383.5</v>
      </c>
      <c r="D210" s="1">
        <v>-13962.86</v>
      </c>
      <c r="E210" s="1">
        <v>-7114.64</v>
      </c>
      <c r="F210" s="1">
        <v>-6846.5</v>
      </c>
      <c r="G210" s="1">
        <v>-6756.75</v>
      </c>
      <c r="H210" s="1">
        <v>-6535</v>
      </c>
      <c r="I210" s="1">
        <v>-6914.67</v>
      </c>
      <c r="J210" s="1">
        <v>-6746.98</v>
      </c>
      <c r="K210" s="1">
        <v>-23469.39</v>
      </c>
      <c r="L210" s="1">
        <v>-7698.09</v>
      </c>
      <c r="M210" s="1">
        <v>-6721.02</v>
      </c>
      <c r="N210" s="1">
        <v>-18557.37</v>
      </c>
      <c r="O210" s="3">
        <v>-117706.76999999999</v>
      </c>
    </row>
    <row r="211" spans="1:15" ht="15.75">
      <c r="A211" s="1">
        <v>13130027</v>
      </c>
      <c r="B211" s="1" t="s">
        <v>283</v>
      </c>
      <c r="C211" s="1">
        <v>-13653.8</v>
      </c>
      <c r="D211" s="1">
        <v>-12195.77</v>
      </c>
      <c r="E211" s="1">
        <v>-14778.55</v>
      </c>
      <c r="F211" s="1">
        <v>-13644.71</v>
      </c>
      <c r="G211" s="1">
        <v>-13720.24</v>
      </c>
      <c r="H211" s="1">
        <v>-13215.38</v>
      </c>
      <c r="I211" s="1">
        <v>-12247.16</v>
      </c>
      <c r="J211" s="1">
        <v>-13769.66</v>
      </c>
      <c r="K211" s="1">
        <v>-1188.73</v>
      </c>
      <c r="L211" s="1">
        <v>-13748.77</v>
      </c>
      <c r="M211" s="1">
        <v>-11993.9</v>
      </c>
      <c r="N211" s="1">
        <v>-2156.65</v>
      </c>
      <c r="O211" s="3">
        <v>-136313.32</v>
      </c>
    </row>
    <row r="212" spans="1:15" ht="15.75">
      <c r="A212" s="1">
        <v>13130028</v>
      </c>
      <c r="B212" s="1" t="s">
        <v>284</v>
      </c>
      <c r="C212" s="1">
        <v>-4371.3</v>
      </c>
      <c r="D212" s="1">
        <v>-144.4</v>
      </c>
      <c r="E212" s="1">
        <v>-7019.57</v>
      </c>
      <c r="F212" s="1">
        <v>-5293.59</v>
      </c>
      <c r="G212" s="1">
        <v>-5215.38</v>
      </c>
      <c r="H212" s="1">
        <v>-1874.11</v>
      </c>
      <c r="I212" s="1">
        <v>0</v>
      </c>
      <c r="J212" s="1">
        <v>-234</v>
      </c>
      <c r="K212" s="1">
        <v>0</v>
      </c>
      <c r="L212" s="1">
        <v>-280</v>
      </c>
      <c r="M212" s="1">
        <v>0</v>
      </c>
      <c r="N212" s="1">
        <v>0</v>
      </c>
      <c r="O212" s="3">
        <v>-24432.350000000002</v>
      </c>
    </row>
    <row r="213" spans="1:15" ht="15.75">
      <c r="A213" s="1">
        <v>13130029</v>
      </c>
      <c r="B213" s="1" t="s">
        <v>285</v>
      </c>
      <c r="C213" s="1">
        <v>-34345.19</v>
      </c>
      <c r="D213" s="1">
        <v>-26778.5</v>
      </c>
      <c r="E213" s="1">
        <v>-33187.79</v>
      </c>
      <c r="F213" s="1">
        <v>-53473.64</v>
      </c>
      <c r="G213" s="1">
        <v>-37489.58</v>
      </c>
      <c r="H213" s="1">
        <v>-22792.81</v>
      </c>
      <c r="I213" s="1">
        <v>-20652.82</v>
      </c>
      <c r="J213" s="1">
        <v>-26627.27</v>
      </c>
      <c r="K213" s="1">
        <v>-36647.69</v>
      </c>
      <c r="L213" s="1">
        <v>-33950.82</v>
      </c>
      <c r="M213" s="1">
        <v>-34415.879999999997</v>
      </c>
      <c r="N213" s="1">
        <v>-27370.15</v>
      </c>
      <c r="O213" s="3">
        <v>-387732.14000000007</v>
      </c>
    </row>
    <row r="214" spans="1:15" ht="15.75">
      <c r="A214" s="1">
        <v>13130030</v>
      </c>
      <c r="B214" s="1" t="s">
        <v>286</v>
      </c>
      <c r="C214" s="1">
        <v>-7000</v>
      </c>
      <c r="D214" s="1">
        <v>-21450</v>
      </c>
      <c r="E214" s="1">
        <v>-9000</v>
      </c>
      <c r="F214" s="1">
        <v>-7000</v>
      </c>
      <c r="G214" s="1">
        <v>-7000</v>
      </c>
      <c r="H214" s="1">
        <v>-37000</v>
      </c>
      <c r="I214" s="1">
        <v>-57000</v>
      </c>
      <c r="J214" s="1">
        <v>-7000</v>
      </c>
      <c r="K214" s="1">
        <v>-33183.5</v>
      </c>
      <c r="L214" s="1">
        <v>-9107.2999999999993</v>
      </c>
      <c r="M214" s="1">
        <v>-7708.31</v>
      </c>
      <c r="N214" s="1">
        <v>-7000</v>
      </c>
      <c r="O214" s="3">
        <v>-209449.11</v>
      </c>
    </row>
    <row r="215" spans="1:15" ht="15.75">
      <c r="A215" s="1">
        <v>13130031</v>
      </c>
      <c r="B215" s="1" t="s">
        <v>287</v>
      </c>
      <c r="C215" s="1">
        <v>-9582.9</v>
      </c>
      <c r="D215" s="1">
        <v>-11784.1</v>
      </c>
      <c r="E215" s="1">
        <v>-7233.95</v>
      </c>
      <c r="F215" s="1">
        <v>-10577.38</v>
      </c>
      <c r="G215" s="1">
        <v>-3699.44</v>
      </c>
      <c r="H215" s="1">
        <v>-3085.09</v>
      </c>
      <c r="I215" s="1">
        <v>-3036.84</v>
      </c>
      <c r="J215" s="1">
        <v>-2926.08</v>
      </c>
      <c r="K215" s="1">
        <v>-2834</v>
      </c>
      <c r="L215" s="1">
        <v>-1548.9</v>
      </c>
      <c r="M215" s="1">
        <v>-3321.2</v>
      </c>
      <c r="N215" s="1">
        <v>-7107.7</v>
      </c>
      <c r="O215" s="3">
        <v>-66737.58</v>
      </c>
    </row>
    <row r="216" spans="1:15" ht="15.75">
      <c r="A216" s="1">
        <v>13130032</v>
      </c>
      <c r="B216" s="1" t="s">
        <v>288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3">
        <v>0</v>
      </c>
    </row>
    <row r="217" spans="1:15" ht="15.75">
      <c r="A217" s="1">
        <v>13140</v>
      </c>
      <c r="B217" s="1" t="s">
        <v>51</v>
      </c>
      <c r="C217" s="1">
        <v>-411360.93</v>
      </c>
      <c r="D217" s="1">
        <v>-1684231.69</v>
      </c>
      <c r="E217" s="1">
        <v>-465486.78</v>
      </c>
      <c r="F217" s="1">
        <v>-2123837.63</v>
      </c>
      <c r="G217" s="1">
        <v>-2780149.6300000004</v>
      </c>
      <c r="H217" s="1">
        <v>-3458066.47</v>
      </c>
      <c r="I217" s="1">
        <v>-1393284.09</v>
      </c>
      <c r="J217" s="1">
        <v>-1613866.25</v>
      </c>
      <c r="K217" s="1">
        <v>-1412590.66</v>
      </c>
      <c r="L217" s="1">
        <v>-4629093.7699999996</v>
      </c>
      <c r="M217" s="1">
        <v>-650351.84</v>
      </c>
      <c r="N217" s="1">
        <v>-5015192.95</v>
      </c>
      <c r="O217" s="3">
        <v>-25637512.689999998</v>
      </c>
    </row>
    <row r="218" spans="1:15" ht="15.75">
      <c r="A218" s="1">
        <v>13140001</v>
      </c>
      <c r="B218" s="1" t="s">
        <v>289</v>
      </c>
      <c r="C218" s="1">
        <v>-17461.560000000001</v>
      </c>
      <c r="D218" s="1">
        <v>-211864.74</v>
      </c>
      <c r="E218" s="1">
        <v>-52421.56</v>
      </c>
      <c r="F218" s="1">
        <v>-15201.94</v>
      </c>
      <c r="G218" s="1">
        <v>-871908.08000000007</v>
      </c>
      <c r="H218" s="1">
        <v>-241197.56</v>
      </c>
      <c r="I218" s="1">
        <v>-20342.900000000001</v>
      </c>
      <c r="J218" s="1">
        <v>-321953.48</v>
      </c>
      <c r="K218" s="1">
        <v>-47607.92</v>
      </c>
      <c r="L218" s="1">
        <v>-543515.14</v>
      </c>
      <c r="M218" s="1">
        <v>-161691.07</v>
      </c>
      <c r="N218" s="1">
        <v>-57303.32</v>
      </c>
      <c r="O218" s="3">
        <v>-2562469.2699999996</v>
      </c>
    </row>
    <row r="219" spans="1:15" ht="15.75">
      <c r="A219" s="1">
        <v>13140002</v>
      </c>
      <c r="B219" s="1" t="s">
        <v>290</v>
      </c>
      <c r="C219" s="1">
        <v>-59258.83</v>
      </c>
      <c r="D219" s="1">
        <v>-91182</v>
      </c>
      <c r="E219" s="1">
        <v>-42841.53</v>
      </c>
      <c r="F219" s="1">
        <v>-88336.47</v>
      </c>
      <c r="G219" s="1">
        <v>-42421.69</v>
      </c>
      <c r="H219" s="1">
        <v>-41349.15</v>
      </c>
      <c r="I219" s="1">
        <v>-1150792.3600000001</v>
      </c>
      <c r="J219" s="1">
        <v>-504602.57</v>
      </c>
      <c r="K219" s="1">
        <v>0</v>
      </c>
      <c r="L219" s="1">
        <v>-1506558.98</v>
      </c>
      <c r="M219" s="1">
        <v>0</v>
      </c>
      <c r="N219" s="1">
        <v>-294974.06</v>
      </c>
      <c r="O219" s="3">
        <v>-3822317.64</v>
      </c>
    </row>
    <row r="220" spans="1:15" ht="15.75">
      <c r="A220" s="1">
        <v>13140003</v>
      </c>
      <c r="B220" s="1" t="s">
        <v>291</v>
      </c>
      <c r="C220" s="1">
        <v>-288393.02</v>
      </c>
      <c r="D220" s="1">
        <v>-782554.22</v>
      </c>
      <c r="E220" s="1">
        <v>-152539.76</v>
      </c>
      <c r="F220" s="1">
        <v>-1973235.75</v>
      </c>
      <c r="G220" s="1">
        <v>-1777528.02</v>
      </c>
      <c r="H220" s="1">
        <v>-3077335.35</v>
      </c>
      <c r="I220" s="1">
        <v>-20176.830000000002</v>
      </c>
      <c r="J220" s="1">
        <v>-571080.32999999996</v>
      </c>
      <c r="K220" s="1">
        <v>-1248439.6000000001</v>
      </c>
      <c r="L220" s="1">
        <v>-2393202.5699999998</v>
      </c>
      <c r="M220" s="1">
        <v>-468239.81</v>
      </c>
      <c r="N220" s="1">
        <v>-4639426.21</v>
      </c>
      <c r="O220" s="3">
        <v>-17392151.469999999</v>
      </c>
    </row>
    <row r="221" spans="1:15" ht="15.75">
      <c r="A221" s="1">
        <v>13140004</v>
      </c>
      <c r="B221" s="1" t="s">
        <v>292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-27000</v>
      </c>
      <c r="I221" s="1">
        <v>0</v>
      </c>
      <c r="J221" s="1">
        <v>0</v>
      </c>
      <c r="K221" s="1">
        <v>-9000</v>
      </c>
      <c r="L221" s="1">
        <v>0</v>
      </c>
      <c r="M221" s="1">
        <v>0</v>
      </c>
      <c r="N221" s="1">
        <v>-0.01</v>
      </c>
      <c r="O221" s="3">
        <v>-36000.01</v>
      </c>
    </row>
    <row r="222" spans="1:15" ht="15.75">
      <c r="A222" s="1">
        <v>13140005</v>
      </c>
      <c r="B222" s="1" t="s">
        <v>293</v>
      </c>
      <c r="C222" s="1">
        <v>-33992.379999999997</v>
      </c>
      <c r="D222" s="1">
        <v>-12512.47</v>
      </c>
      <c r="E222" s="1">
        <v>-199.98</v>
      </c>
      <c r="F222" s="1">
        <v>0</v>
      </c>
      <c r="G222" s="1">
        <v>0</v>
      </c>
      <c r="H222" s="1">
        <v>-11214.04</v>
      </c>
      <c r="I222" s="1">
        <v>-2919.08</v>
      </c>
      <c r="J222" s="1">
        <v>-45.84</v>
      </c>
      <c r="K222" s="1">
        <v>0</v>
      </c>
      <c r="L222" s="1">
        <v>0</v>
      </c>
      <c r="M222" s="1">
        <v>-157.93</v>
      </c>
      <c r="N222" s="1">
        <v>0</v>
      </c>
      <c r="O222" s="3">
        <v>-61041.72</v>
      </c>
    </row>
    <row r="223" spans="1:15" ht="15.75">
      <c r="A223" s="1">
        <v>13140006</v>
      </c>
      <c r="B223" s="1" t="s">
        <v>294</v>
      </c>
      <c r="C223" s="1">
        <v>-1714.35</v>
      </c>
      <c r="D223" s="1">
        <v>-877.64</v>
      </c>
      <c r="E223" s="1">
        <v>-207542.86</v>
      </c>
      <c r="F223" s="1">
        <v>-449.22</v>
      </c>
      <c r="G223" s="1">
        <v>-34305.620000000003</v>
      </c>
      <c r="H223" s="1">
        <v>-180.54</v>
      </c>
      <c r="I223" s="1">
        <v>-972.7</v>
      </c>
      <c r="J223" s="1">
        <v>-375.01</v>
      </c>
      <c r="K223" s="1">
        <v>-471.09</v>
      </c>
      <c r="L223" s="1">
        <v>-1038.8499999999999</v>
      </c>
      <c r="M223" s="1">
        <v>-768.23</v>
      </c>
      <c r="N223" s="1">
        <v>-3635.51</v>
      </c>
      <c r="O223" s="3">
        <v>-252331.62000000002</v>
      </c>
    </row>
    <row r="224" spans="1:15" ht="15.75">
      <c r="A224" s="1">
        <v>13140007</v>
      </c>
      <c r="B224" s="1" t="s">
        <v>295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3">
        <v>0</v>
      </c>
    </row>
    <row r="225" spans="1:15" ht="15.75">
      <c r="A225" s="1">
        <v>13140008</v>
      </c>
      <c r="B225" s="1" t="s">
        <v>296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3">
        <v>0</v>
      </c>
    </row>
    <row r="226" spans="1:15" ht="15.75">
      <c r="A226" s="1">
        <v>13140009</v>
      </c>
      <c r="B226" s="1" t="s">
        <v>297</v>
      </c>
      <c r="C226" s="1">
        <v>0</v>
      </c>
      <c r="D226" s="1">
        <v>0</v>
      </c>
      <c r="E226" s="1">
        <v>0</v>
      </c>
      <c r="F226" s="1">
        <v>-36344.92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3">
        <v>-36344.92</v>
      </c>
    </row>
    <row r="227" spans="1:15" ht="15.75">
      <c r="A227" s="1">
        <v>13140010</v>
      </c>
      <c r="B227" s="1" t="s">
        <v>298</v>
      </c>
      <c r="C227" s="1">
        <v>0</v>
      </c>
      <c r="D227" s="1">
        <v>0</v>
      </c>
      <c r="E227" s="1">
        <v>0</v>
      </c>
      <c r="F227" s="1">
        <v>0</v>
      </c>
      <c r="G227" s="1">
        <v>-29879.83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3">
        <v>-29879.83</v>
      </c>
    </row>
    <row r="228" spans="1:15" ht="15.75">
      <c r="A228" s="1">
        <v>13140011</v>
      </c>
      <c r="B228" s="1" t="s">
        <v>299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3">
        <v>0</v>
      </c>
    </row>
    <row r="229" spans="1:15" ht="15.75">
      <c r="A229" s="1">
        <v>13140012</v>
      </c>
      <c r="B229" s="1" t="s">
        <v>300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-211455.35999999999</v>
      </c>
      <c r="K229" s="1">
        <v>0</v>
      </c>
      <c r="L229" s="1">
        <v>0</v>
      </c>
      <c r="M229" s="1">
        <v>0</v>
      </c>
      <c r="N229" s="1">
        <v>0</v>
      </c>
      <c r="O229" s="3">
        <v>-211455.35999999999</v>
      </c>
    </row>
    <row r="230" spans="1:15" ht="15.75">
      <c r="A230" s="1">
        <v>13140013</v>
      </c>
      <c r="B230" s="1" t="s">
        <v>301</v>
      </c>
      <c r="C230" s="1">
        <v>0</v>
      </c>
      <c r="D230" s="1">
        <v>0</v>
      </c>
      <c r="E230" s="1">
        <v>0</v>
      </c>
      <c r="F230" s="1">
        <v>-1.66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3">
        <v>-1.66</v>
      </c>
    </row>
    <row r="231" spans="1:15" ht="15.75">
      <c r="A231" s="1">
        <v>13140014</v>
      </c>
      <c r="B231" s="1" t="s">
        <v>302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-50</v>
      </c>
      <c r="M231" s="1">
        <v>0</v>
      </c>
      <c r="N231" s="1">
        <v>0</v>
      </c>
      <c r="O231" s="3">
        <v>-50</v>
      </c>
    </row>
    <row r="232" spans="1:15" ht="15.75">
      <c r="A232" s="1">
        <v>13140015</v>
      </c>
      <c r="B232" s="1" t="s">
        <v>303</v>
      </c>
      <c r="C232" s="1">
        <v>-1510.64</v>
      </c>
      <c r="D232" s="1">
        <v>-1787.39</v>
      </c>
      <c r="E232" s="1">
        <v>-1935.54</v>
      </c>
      <c r="F232" s="1">
        <v>-10313.39</v>
      </c>
      <c r="G232" s="1">
        <v>-22332.71</v>
      </c>
      <c r="H232" s="1">
        <v>-3484.59</v>
      </c>
      <c r="I232" s="1">
        <v>-3005.77</v>
      </c>
      <c r="J232" s="1">
        <v>-4322.49</v>
      </c>
      <c r="K232" s="1">
        <v>-2604.56</v>
      </c>
      <c r="L232" s="1">
        <v>-11405.87</v>
      </c>
      <c r="M232" s="1">
        <v>-3820.26</v>
      </c>
      <c r="N232" s="1">
        <v>-7699.28</v>
      </c>
      <c r="O232" s="3">
        <v>-74222.489999999991</v>
      </c>
    </row>
    <row r="233" spans="1:15" ht="15.75">
      <c r="A233" s="1">
        <v>13140016</v>
      </c>
      <c r="B233" s="1" t="s">
        <v>304</v>
      </c>
      <c r="C233" s="1">
        <v>-6804.38</v>
      </c>
      <c r="D233" s="1">
        <v>-58714.26</v>
      </c>
      <c r="E233" s="1">
        <v>0</v>
      </c>
      <c r="F233" s="1">
        <v>520</v>
      </c>
      <c r="G233" s="1">
        <v>-1056.74</v>
      </c>
      <c r="H233" s="1">
        <v>-30417.98</v>
      </c>
      <c r="I233" s="1">
        <v>-174548.43</v>
      </c>
      <c r="J233" s="1">
        <v>-0.32</v>
      </c>
      <c r="K233" s="1">
        <v>-27530.55</v>
      </c>
      <c r="L233" s="1">
        <v>-65096.659999999996</v>
      </c>
      <c r="M233" s="1">
        <v>-14891.4</v>
      </c>
      <c r="N233" s="1">
        <v>-9927.1</v>
      </c>
      <c r="O233" s="3">
        <v>-388467.81999999995</v>
      </c>
    </row>
    <row r="234" spans="1:15" ht="15.75">
      <c r="A234" s="1">
        <v>13140017</v>
      </c>
      <c r="B234" s="1" t="s">
        <v>305</v>
      </c>
      <c r="C234" s="1">
        <v>-2225.77</v>
      </c>
      <c r="D234" s="1">
        <v>-10565.07</v>
      </c>
      <c r="E234" s="1">
        <v>-8005.55</v>
      </c>
      <c r="F234" s="1">
        <v>-474.28</v>
      </c>
      <c r="G234" s="1">
        <v>-716.94</v>
      </c>
      <c r="H234" s="1">
        <v>-25887.26</v>
      </c>
      <c r="I234" s="1">
        <v>-20526.02</v>
      </c>
      <c r="J234" s="1">
        <v>-30.85</v>
      </c>
      <c r="K234" s="1">
        <v>-36336.94</v>
      </c>
      <c r="L234" s="1">
        <v>-525.70000000000005</v>
      </c>
      <c r="M234" s="1">
        <v>-783.14</v>
      </c>
      <c r="N234" s="1">
        <v>-2227.46</v>
      </c>
      <c r="O234" s="3">
        <v>-108304.98000000001</v>
      </c>
    </row>
    <row r="235" spans="1:15" ht="15.75">
      <c r="A235" s="1">
        <v>13140018</v>
      </c>
      <c r="B235" s="1" t="s">
        <v>306</v>
      </c>
      <c r="C235" s="1">
        <v>0</v>
      </c>
      <c r="D235" s="1">
        <v>-456573.9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-40600</v>
      </c>
      <c r="L235" s="1">
        <v>-107700</v>
      </c>
      <c r="M235" s="1">
        <v>0</v>
      </c>
      <c r="N235" s="1">
        <v>0</v>
      </c>
      <c r="O235" s="3">
        <v>-604873.9</v>
      </c>
    </row>
    <row r="236" spans="1:15" ht="15.75">
      <c r="A236" s="1">
        <v>13140019</v>
      </c>
      <c r="B236" s="1" t="s">
        <v>307</v>
      </c>
      <c r="C236" s="1">
        <v>0</v>
      </c>
      <c r="D236" s="1">
        <v>-57600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3">
        <v>-57600</v>
      </c>
    </row>
    <row r="237" spans="1:15" ht="15.75">
      <c r="A237" s="1">
        <v>13180</v>
      </c>
      <c r="B237" s="1" t="s">
        <v>53</v>
      </c>
      <c r="C237" s="1">
        <v>-350340.03</v>
      </c>
      <c r="D237" s="1">
        <v>-346619.02</v>
      </c>
      <c r="E237" s="1">
        <v>-260321.96999999997</v>
      </c>
      <c r="F237" s="1">
        <v>-274457.90999999997</v>
      </c>
      <c r="G237" s="1">
        <v>-295591.17</v>
      </c>
      <c r="H237" s="1">
        <v>-471776.53</v>
      </c>
      <c r="I237" s="1">
        <v>-306659.25</v>
      </c>
      <c r="J237" s="1">
        <v>-222883.33</v>
      </c>
      <c r="K237" s="1">
        <v>-578856.6</v>
      </c>
      <c r="L237" s="1">
        <v>-206159.13</v>
      </c>
      <c r="M237" s="1">
        <v>-233686.87</v>
      </c>
      <c r="N237" s="1">
        <v>-344742.74</v>
      </c>
      <c r="O237" s="3">
        <v>-3892094.55</v>
      </c>
    </row>
    <row r="238" spans="1:15" ht="15.75">
      <c r="A238" s="1">
        <v>13180001</v>
      </c>
      <c r="B238" s="1" t="s">
        <v>308</v>
      </c>
      <c r="C238" s="1">
        <v>-29318.25</v>
      </c>
      <c r="D238" s="1">
        <v>-11870.13</v>
      </c>
      <c r="E238" s="1">
        <v>-14775.8</v>
      </c>
      <c r="F238" s="1">
        <v>-6267.35</v>
      </c>
      <c r="G238" s="1">
        <v>-21594.22</v>
      </c>
      <c r="H238" s="1">
        <v>-2635</v>
      </c>
      <c r="I238" s="1">
        <v>-12471.72</v>
      </c>
      <c r="J238" s="1">
        <v>-13768.73</v>
      </c>
      <c r="K238" s="1">
        <v>-311956.53000000003</v>
      </c>
      <c r="L238" s="1">
        <v>-16583.21</v>
      </c>
      <c r="M238" s="1">
        <v>-15817.92</v>
      </c>
      <c r="N238" s="1">
        <v>-10802.29</v>
      </c>
      <c r="O238" s="3">
        <v>-467861.15</v>
      </c>
    </row>
    <row r="239" spans="1:15" ht="15.75">
      <c r="A239" s="1">
        <v>13180002</v>
      </c>
      <c r="B239" s="1" t="s">
        <v>309</v>
      </c>
      <c r="C239" s="1">
        <v>-231729.63</v>
      </c>
      <c r="D239" s="1">
        <v>-275561.02</v>
      </c>
      <c r="E239" s="1">
        <v>-164339.65</v>
      </c>
      <c r="F239" s="1">
        <v>-186770.53</v>
      </c>
      <c r="G239" s="1">
        <v>-190991.07</v>
      </c>
      <c r="H239" s="1">
        <v>-246214.5</v>
      </c>
      <c r="I239" s="1">
        <v>-170318.11</v>
      </c>
      <c r="J239" s="1">
        <v>-118443.85</v>
      </c>
      <c r="K239" s="1">
        <v>-20834.710000000006</v>
      </c>
      <c r="L239" s="1">
        <v>-94934.53</v>
      </c>
      <c r="M239" s="1">
        <v>-119909.81</v>
      </c>
      <c r="N239" s="1">
        <v>-155061.35999999999</v>
      </c>
      <c r="O239" s="3">
        <v>-1975108.7700000005</v>
      </c>
    </row>
    <row r="240" spans="1:15" ht="15.75">
      <c r="A240" s="1">
        <v>13180003</v>
      </c>
      <c r="B240" s="1" t="s">
        <v>310</v>
      </c>
      <c r="C240" s="1">
        <v>-45952.52</v>
      </c>
      <c r="D240" s="1">
        <v>-19987.87</v>
      </c>
      <c r="E240" s="1">
        <v>-17258.099999999999</v>
      </c>
      <c r="F240" s="1">
        <v>-34568.449999999997</v>
      </c>
      <c r="G240" s="1">
        <v>-47663.95</v>
      </c>
      <c r="H240" s="1">
        <v>-25867.9</v>
      </c>
      <c r="I240" s="1">
        <v>-40605.67</v>
      </c>
      <c r="J240" s="1">
        <v>-20586.43</v>
      </c>
      <c r="K240" s="1">
        <v>-182083.35</v>
      </c>
      <c r="L240" s="1">
        <v>-29834.33</v>
      </c>
      <c r="M240" s="1">
        <v>-35926.44</v>
      </c>
      <c r="N240" s="1">
        <v>-91899.71</v>
      </c>
      <c r="O240" s="3">
        <v>-592234.72</v>
      </c>
    </row>
    <row r="241" spans="1:15" ht="15.75">
      <c r="A241" s="1">
        <v>13180004</v>
      </c>
      <c r="B241" s="1" t="s">
        <v>311</v>
      </c>
      <c r="C241" s="1">
        <v>-28339.63</v>
      </c>
      <c r="D241" s="1">
        <v>-34200</v>
      </c>
      <c r="E241" s="1">
        <v>-25800</v>
      </c>
      <c r="F241" s="1">
        <v>-30000</v>
      </c>
      <c r="G241" s="1">
        <v>-35171.660000000003</v>
      </c>
      <c r="H241" s="1">
        <v>-137229.4</v>
      </c>
      <c r="I241" s="1">
        <v>-53263.75</v>
      </c>
      <c r="J241" s="1">
        <v>-35084.32</v>
      </c>
      <c r="K241" s="1">
        <v>-38982.01</v>
      </c>
      <c r="L241" s="1">
        <v>-34807.06</v>
      </c>
      <c r="M241" s="1">
        <v>-32032.7</v>
      </c>
      <c r="N241" s="1">
        <v>-56979.38</v>
      </c>
      <c r="O241" s="3">
        <v>-541889.91</v>
      </c>
    </row>
    <row r="242" spans="1:15" ht="15.75">
      <c r="A242" s="1">
        <v>13180005</v>
      </c>
      <c r="B242" s="1" t="s">
        <v>312</v>
      </c>
      <c r="C242" s="1">
        <v>-15000</v>
      </c>
      <c r="D242" s="1">
        <v>-5000</v>
      </c>
      <c r="E242" s="1">
        <v>-38148.42</v>
      </c>
      <c r="F242" s="1">
        <v>-16851.580000000002</v>
      </c>
      <c r="G242" s="1">
        <v>-170.27</v>
      </c>
      <c r="H242" s="1">
        <v>-59829.73</v>
      </c>
      <c r="I242" s="1">
        <v>-30000</v>
      </c>
      <c r="J242" s="1">
        <v>-35000</v>
      </c>
      <c r="K242" s="1">
        <v>-25000</v>
      </c>
      <c r="L242" s="1">
        <v>-30000</v>
      </c>
      <c r="M242" s="1">
        <v>-30000</v>
      </c>
      <c r="N242" s="1">
        <v>-30000</v>
      </c>
      <c r="O242" s="3">
        <v>-315000</v>
      </c>
    </row>
    <row r="243" spans="1:15" ht="15.75">
      <c r="A243" s="1">
        <v>15</v>
      </c>
      <c r="B243" s="1" t="s">
        <v>313</v>
      </c>
      <c r="C243" s="1">
        <v>-2352909.37</v>
      </c>
      <c r="D243" s="1">
        <v>-9278723.9100000001</v>
      </c>
      <c r="E243" s="1">
        <v>-4484961.55</v>
      </c>
      <c r="F243" s="1">
        <v>-4328242.8600000003</v>
      </c>
      <c r="G243" s="1">
        <v>-2632912.4300000002</v>
      </c>
      <c r="H243" s="1">
        <v>-4006188.52</v>
      </c>
      <c r="I243" s="1">
        <v>-1256606.2</v>
      </c>
      <c r="J243" s="1">
        <v>-7811555.3499999996</v>
      </c>
      <c r="K243" s="1">
        <v>-1409242.97</v>
      </c>
      <c r="L243" s="1">
        <v>-4092188.99</v>
      </c>
      <c r="M243" s="1">
        <v>-1201022.83</v>
      </c>
      <c r="N243" s="1">
        <v>-678603.46</v>
      </c>
      <c r="O243" s="3">
        <v>-43533158.439999998</v>
      </c>
    </row>
    <row r="244" spans="1:15" ht="15.75">
      <c r="A244" s="1">
        <v>151</v>
      </c>
      <c r="B244" s="1" t="s">
        <v>314</v>
      </c>
      <c r="C244" s="1">
        <v>-2352909.37</v>
      </c>
      <c r="D244" s="1">
        <v>-9278723.9100000001</v>
      </c>
      <c r="E244" s="1">
        <v>-4484961.55</v>
      </c>
      <c r="F244" s="1">
        <v>-4328242.8600000003</v>
      </c>
      <c r="G244" s="1">
        <v>-2632912.4300000002</v>
      </c>
      <c r="H244" s="1">
        <v>-4006188.52</v>
      </c>
      <c r="I244" s="1">
        <v>-1256606.2</v>
      </c>
      <c r="J244" s="1">
        <v>-7811555.3499999996</v>
      </c>
      <c r="K244" s="1">
        <v>-1409242.97</v>
      </c>
      <c r="L244" s="1">
        <v>-4092188.99</v>
      </c>
      <c r="M244" s="1">
        <v>-1201022.83</v>
      </c>
      <c r="N244" s="1">
        <v>-678603.46</v>
      </c>
      <c r="O244" s="3">
        <v>-43533158.439999998</v>
      </c>
    </row>
    <row r="245" spans="1:15" ht="15.75">
      <c r="A245" s="1">
        <v>15101</v>
      </c>
      <c r="B245" s="1" t="s">
        <v>61</v>
      </c>
      <c r="C245" s="1">
        <v>-838813.93</v>
      </c>
      <c r="D245" s="1">
        <v>-6345721.0099999998</v>
      </c>
      <c r="E245" s="1">
        <v>-3528596.19</v>
      </c>
      <c r="F245" s="1">
        <v>-3924400.13</v>
      </c>
      <c r="G245" s="1">
        <v>-523971.01</v>
      </c>
      <c r="H245" s="1">
        <v>-2872184.78</v>
      </c>
      <c r="I245" s="1">
        <v>-727609.45</v>
      </c>
      <c r="J245" s="1">
        <v>-409534</v>
      </c>
      <c r="K245" s="1">
        <v>-436794.71</v>
      </c>
      <c r="L245" s="1">
        <v>-3433507.38</v>
      </c>
      <c r="M245" s="1">
        <v>-997645.69</v>
      </c>
      <c r="N245" s="1">
        <v>-443672.87</v>
      </c>
      <c r="O245" s="3">
        <v>-24482451.149999999</v>
      </c>
    </row>
    <row r="246" spans="1:15" ht="15.75">
      <c r="A246" s="1">
        <v>15101001</v>
      </c>
      <c r="B246" s="1" t="s">
        <v>315</v>
      </c>
      <c r="C246" s="1">
        <v>-693270</v>
      </c>
      <c r="D246" s="1">
        <v>-5998806.6600000001</v>
      </c>
      <c r="E246" s="1">
        <v>-3325850</v>
      </c>
      <c r="F246" s="1">
        <v>-3590000</v>
      </c>
      <c r="G246" s="1">
        <v>-259150</v>
      </c>
      <c r="H246" s="1">
        <v>-2620000</v>
      </c>
      <c r="I246" s="1">
        <v>-420000</v>
      </c>
      <c r="J246" s="1">
        <v>-165000</v>
      </c>
      <c r="K246" s="1">
        <v>-40000</v>
      </c>
      <c r="L246" s="1">
        <v>-3130000</v>
      </c>
      <c r="M246" s="1">
        <v>-500000</v>
      </c>
      <c r="N246" s="1">
        <v>-150000</v>
      </c>
      <c r="O246" s="3">
        <v>-20892076.66</v>
      </c>
    </row>
    <row r="247" spans="1:15" ht="15.75">
      <c r="A247" s="1">
        <v>15101002</v>
      </c>
      <c r="B247" s="1" t="s">
        <v>316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-20000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3">
        <v>-20000</v>
      </c>
    </row>
    <row r="248" spans="1:15" ht="15.75">
      <c r="A248" s="1">
        <v>15101003</v>
      </c>
      <c r="B248" s="1" t="s">
        <v>317</v>
      </c>
      <c r="C248" s="1">
        <v>-100738.84</v>
      </c>
      <c r="D248" s="1">
        <v>-286684.31</v>
      </c>
      <c r="E248" s="1">
        <v>-115677.13</v>
      </c>
      <c r="F248" s="1">
        <v>-232882.01</v>
      </c>
      <c r="G248" s="1">
        <v>-193654.48</v>
      </c>
      <c r="H248" s="1">
        <v>-156927.96</v>
      </c>
      <c r="I248" s="1">
        <v>-274666.74</v>
      </c>
      <c r="J248" s="1">
        <v>-194490.67</v>
      </c>
      <c r="K248" s="1">
        <v>-347175.81</v>
      </c>
      <c r="L248" s="1">
        <v>-275571.90000000002</v>
      </c>
      <c r="M248" s="1">
        <v>-431989.15</v>
      </c>
      <c r="N248" s="1">
        <v>-264391.93</v>
      </c>
      <c r="O248" s="3">
        <v>-2874850.93</v>
      </c>
    </row>
    <row r="249" spans="1:15" ht="15.75">
      <c r="A249" s="1">
        <v>15101004</v>
      </c>
      <c r="B249" s="1" t="s">
        <v>318</v>
      </c>
      <c r="C249" s="1">
        <v>-44805.09</v>
      </c>
      <c r="D249" s="1">
        <v>-60230.04</v>
      </c>
      <c r="E249" s="1">
        <v>-87069.06</v>
      </c>
      <c r="F249" s="1">
        <v>-101518.12</v>
      </c>
      <c r="G249" s="1">
        <v>-71166.53</v>
      </c>
      <c r="H249" s="1">
        <v>-75256.820000000007</v>
      </c>
      <c r="I249" s="1">
        <v>-32942.71</v>
      </c>
      <c r="J249" s="1">
        <v>-50043.33</v>
      </c>
      <c r="K249" s="1">
        <v>-49618.9</v>
      </c>
      <c r="L249" s="1">
        <v>-27935.48</v>
      </c>
      <c r="M249" s="1">
        <v>-65656.539999999994</v>
      </c>
      <c r="N249" s="1">
        <v>-29280.94</v>
      </c>
      <c r="O249" s="3">
        <v>-695523.55999999994</v>
      </c>
    </row>
    <row r="250" spans="1:15" ht="15.75">
      <c r="A250" s="1">
        <v>15103</v>
      </c>
      <c r="B250" s="1" t="s">
        <v>62</v>
      </c>
      <c r="C250" s="1">
        <v>-1514095.44</v>
      </c>
      <c r="D250" s="1">
        <v>-2933002.9</v>
      </c>
      <c r="E250" s="1">
        <v>-956365.36</v>
      </c>
      <c r="F250" s="1">
        <v>-403842.73</v>
      </c>
      <c r="G250" s="1">
        <v>-2108941.42</v>
      </c>
      <c r="H250" s="1">
        <v>-1134003.74</v>
      </c>
      <c r="I250" s="1">
        <v>-528996.75</v>
      </c>
      <c r="J250" s="1">
        <v>-7402021.3499999996</v>
      </c>
      <c r="K250" s="1">
        <v>-968948.26</v>
      </c>
      <c r="L250" s="1">
        <v>-658681.61</v>
      </c>
      <c r="M250" s="1">
        <v>-188066.56</v>
      </c>
      <c r="N250" s="1">
        <v>-234930.59</v>
      </c>
      <c r="O250" s="3">
        <v>-19031896.709999997</v>
      </c>
    </row>
    <row r="251" spans="1:15" ht="15.75">
      <c r="A251" s="1">
        <v>15103001</v>
      </c>
      <c r="B251" s="1" t="s">
        <v>319</v>
      </c>
      <c r="C251" s="1">
        <v>-950000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3">
        <v>-950000</v>
      </c>
    </row>
    <row r="252" spans="1:15" ht="15.75">
      <c r="A252" s="1">
        <v>15103002</v>
      </c>
      <c r="B252" s="1" t="s">
        <v>320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3">
        <v>0</v>
      </c>
    </row>
    <row r="253" spans="1:15" ht="15.75">
      <c r="A253" s="1">
        <v>15103003</v>
      </c>
      <c r="B253" s="1" t="s">
        <v>321</v>
      </c>
      <c r="C253" s="1">
        <v>-154000</v>
      </c>
      <c r="D253" s="1">
        <v>-1385999.98</v>
      </c>
      <c r="E253" s="1">
        <v>0</v>
      </c>
      <c r="F253" s="1">
        <v>0</v>
      </c>
      <c r="G253" s="1">
        <v>-1642521.53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3">
        <v>-3182521.51</v>
      </c>
    </row>
    <row r="254" spans="1:15" ht="15.75">
      <c r="A254" s="1">
        <v>15103004</v>
      </c>
      <c r="B254" s="1" t="s">
        <v>322</v>
      </c>
      <c r="C254" s="1">
        <v>0</v>
      </c>
      <c r="D254" s="1">
        <v>0</v>
      </c>
      <c r="E254" s="1">
        <v>-96000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3">
        <v>-96000</v>
      </c>
    </row>
    <row r="255" spans="1:15" ht="15.75">
      <c r="A255" s="1">
        <v>15103005</v>
      </c>
      <c r="B255" s="1" t="s">
        <v>323</v>
      </c>
      <c r="C255" s="1">
        <v>0</v>
      </c>
      <c r="D255" s="1">
        <v>0</v>
      </c>
      <c r="E255" s="1">
        <v>-520000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3">
        <v>-520000</v>
      </c>
    </row>
    <row r="256" spans="1:15" ht="15.75">
      <c r="A256" s="1">
        <v>15103006</v>
      </c>
      <c r="B256" s="1" t="s">
        <v>324</v>
      </c>
      <c r="C256" s="1">
        <v>0</v>
      </c>
      <c r="D256" s="1">
        <v>0</v>
      </c>
      <c r="E256" s="1">
        <v>-5700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3">
        <v>-5700</v>
      </c>
    </row>
    <row r="257" spans="1:15" ht="15.75">
      <c r="A257" s="1">
        <v>15103007</v>
      </c>
      <c r="B257" s="1" t="s">
        <v>325</v>
      </c>
      <c r="C257" s="1">
        <v>0</v>
      </c>
      <c r="D257" s="1">
        <v>0</v>
      </c>
      <c r="E257" s="1">
        <v>0</v>
      </c>
      <c r="F257" s="1">
        <v>0</v>
      </c>
      <c r="G257" s="1">
        <v>-340000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3">
        <v>-340000</v>
      </c>
    </row>
    <row r="258" spans="1:15" ht="15.75">
      <c r="A258" s="1">
        <v>15103008</v>
      </c>
      <c r="B258" s="1" t="s">
        <v>326</v>
      </c>
      <c r="C258" s="1">
        <v>-125557.31</v>
      </c>
      <c r="D258" s="1">
        <v>0</v>
      </c>
      <c r="E258" s="1">
        <v>-114513.31</v>
      </c>
      <c r="F258" s="1">
        <v>-144000</v>
      </c>
      <c r="G258" s="1">
        <v>0</v>
      </c>
      <c r="H258" s="1">
        <v>-68000</v>
      </c>
      <c r="I258" s="1">
        <v>-111493.86</v>
      </c>
      <c r="J258" s="1">
        <v>-105821.08</v>
      </c>
      <c r="K258" s="1">
        <v>0</v>
      </c>
      <c r="L258" s="1">
        <v>-7900</v>
      </c>
      <c r="M258" s="1">
        <v>0</v>
      </c>
      <c r="N258" s="1">
        <v>0</v>
      </c>
      <c r="O258" s="3">
        <v>-677285.55999999994</v>
      </c>
    </row>
    <row r="259" spans="1:15" ht="15.75">
      <c r="A259" s="1">
        <v>15103009</v>
      </c>
      <c r="B259" s="1" t="s">
        <v>327</v>
      </c>
      <c r="C259" s="1">
        <v>-3753.09</v>
      </c>
      <c r="D259" s="1">
        <v>-30873.64</v>
      </c>
      <c r="E259" s="1">
        <v>-7567.02</v>
      </c>
      <c r="F259" s="1">
        <v>-6065.23</v>
      </c>
      <c r="G259" s="1">
        <v>-27843.11</v>
      </c>
      <c r="H259" s="1">
        <v>-16336.27</v>
      </c>
      <c r="I259" s="1">
        <v>-20300.560000000001</v>
      </c>
      <c r="J259" s="1">
        <v>-17579.009999999998</v>
      </c>
      <c r="K259" s="1">
        <v>-11766.22</v>
      </c>
      <c r="L259" s="1">
        <v>-5840.74</v>
      </c>
      <c r="M259" s="1">
        <v>-3318.55</v>
      </c>
      <c r="N259" s="1">
        <v>-1665.88</v>
      </c>
      <c r="O259" s="3">
        <v>-152909.31999999998</v>
      </c>
    </row>
    <row r="260" spans="1:15" ht="15.75">
      <c r="A260" s="1">
        <v>15103010</v>
      </c>
      <c r="B260" s="1" t="s">
        <v>328</v>
      </c>
      <c r="C260" s="1">
        <v>-220668</v>
      </c>
      <c r="D260" s="1">
        <v>-1477148.24</v>
      </c>
      <c r="E260" s="1">
        <v>-179941</v>
      </c>
      <c r="F260" s="1">
        <v>-202326.03</v>
      </c>
      <c r="G260" s="1">
        <v>-79728.53</v>
      </c>
      <c r="H260" s="1">
        <v>-1031973.18</v>
      </c>
      <c r="I260" s="1">
        <v>-370784.79000000004</v>
      </c>
      <c r="J260" s="1">
        <v>-7185182.4699999997</v>
      </c>
      <c r="K260" s="1">
        <v>-927954.72</v>
      </c>
      <c r="L260" s="1">
        <v>-623052.26</v>
      </c>
      <c r="M260" s="1">
        <v>-175309.14</v>
      </c>
      <c r="N260" s="1">
        <v>-223433.57</v>
      </c>
      <c r="O260" s="3">
        <v>-12697501.930000002</v>
      </c>
    </row>
    <row r="261" spans="1:15" ht="15.75">
      <c r="A261" s="1">
        <v>15103011</v>
      </c>
      <c r="B261" s="1" t="s">
        <v>329</v>
      </c>
      <c r="C261" s="1">
        <v>-40693.599999999999</v>
      </c>
      <c r="D261" s="1">
        <v>-21330.9</v>
      </c>
      <c r="E261" s="1">
        <v>-11298.34</v>
      </c>
      <c r="F261" s="1">
        <v>-40545.86</v>
      </c>
      <c r="G261" s="1">
        <v>-9453.52</v>
      </c>
      <c r="H261" s="1">
        <v>-4784.5200000000004</v>
      </c>
      <c r="I261" s="1">
        <v>-11499.52</v>
      </c>
      <c r="J261" s="1">
        <v>-84665.23</v>
      </c>
      <c r="K261" s="1">
        <v>-18499.7</v>
      </c>
      <c r="L261" s="1">
        <v>-13547.56</v>
      </c>
      <c r="M261" s="1">
        <v>-1536.7</v>
      </c>
      <c r="N261" s="1">
        <v>-4909.0600000000004</v>
      </c>
      <c r="O261" s="3">
        <v>-262764.51</v>
      </c>
    </row>
    <row r="262" spans="1:15" ht="15.75">
      <c r="A262" s="1">
        <v>15103012</v>
      </c>
      <c r="B262" s="1" t="s">
        <v>330</v>
      </c>
      <c r="C262" s="1">
        <v>-17998.77</v>
      </c>
      <c r="D262" s="1">
        <v>-16218.31</v>
      </c>
      <c r="E262" s="1">
        <v>-19873.490000000002</v>
      </c>
      <c r="F262" s="1">
        <v>-9421.94</v>
      </c>
      <c r="G262" s="1">
        <v>-7895.04</v>
      </c>
      <c r="H262" s="1">
        <v>-11360.3</v>
      </c>
      <c r="I262" s="1">
        <v>-13383.45</v>
      </c>
      <c r="J262" s="1">
        <v>-7253.02</v>
      </c>
      <c r="K262" s="1">
        <v>-9214.0499999999993</v>
      </c>
      <c r="L262" s="1">
        <v>-6833.91</v>
      </c>
      <c r="M262" s="1">
        <v>-6405.66</v>
      </c>
      <c r="N262" s="1">
        <v>-3427.61</v>
      </c>
      <c r="O262" s="3">
        <v>-129285.55000000002</v>
      </c>
    </row>
    <row r="263" spans="1:15" ht="15.75">
      <c r="A263" s="1">
        <v>15103013</v>
      </c>
      <c r="B263" s="1" t="s">
        <v>331</v>
      </c>
      <c r="C263" s="1">
        <v>-1424.67</v>
      </c>
      <c r="D263" s="1">
        <v>-1431.83</v>
      </c>
      <c r="E263" s="1">
        <v>-1472.2</v>
      </c>
      <c r="F263" s="1">
        <v>-1483.67</v>
      </c>
      <c r="G263" s="1">
        <v>-1499.69</v>
      </c>
      <c r="H263" s="1">
        <v>-1549.47</v>
      </c>
      <c r="I263" s="1">
        <v>-1534.57</v>
      </c>
      <c r="J263" s="1">
        <v>-1520.54</v>
      </c>
      <c r="K263" s="1">
        <v>-1513.57</v>
      </c>
      <c r="L263" s="1">
        <v>-1507.14</v>
      </c>
      <c r="M263" s="1">
        <v>-1496.51</v>
      </c>
      <c r="N263" s="1">
        <v>-1494.47</v>
      </c>
      <c r="O263" s="3">
        <v>-17928.329999999998</v>
      </c>
    </row>
    <row r="264" spans="1:15" ht="15.75">
      <c r="A264" s="1">
        <v>15110</v>
      </c>
      <c r="B264" s="1" t="s">
        <v>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-3500</v>
      </c>
      <c r="L264" s="1">
        <v>0</v>
      </c>
      <c r="M264" s="1">
        <v>-15310.58</v>
      </c>
      <c r="N264" s="1">
        <v>0</v>
      </c>
      <c r="O264" s="3">
        <v>-18810.580000000002</v>
      </c>
    </row>
    <row r="265" spans="1:15" ht="15.75">
      <c r="A265" s="1">
        <v>15110001</v>
      </c>
      <c r="B265" s="1" t="s">
        <v>332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-3500</v>
      </c>
      <c r="L265" s="1">
        <v>0</v>
      </c>
      <c r="M265" s="1">
        <v>-15310.58</v>
      </c>
      <c r="N265" s="1">
        <v>0</v>
      </c>
      <c r="O265" s="3">
        <v>-18810.580000000002</v>
      </c>
    </row>
    <row r="266" spans="1:15" ht="15.75">
      <c r="A266" s="1">
        <v>15110002</v>
      </c>
      <c r="B266" s="1" t="s">
        <v>333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3">
        <v>0</v>
      </c>
    </row>
    <row r="267" spans="1:15" ht="15.75">
      <c r="A267" s="1">
        <v>15110003</v>
      </c>
      <c r="B267" s="1" t="s">
        <v>334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3">
        <v>0</v>
      </c>
    </row>
    <row r="268" spans="1:15" ht="15.75">
      <c r="A268" s="1">
        <v>153</v>
      </c>
      <c r="B268" s="1" t="s">
        <v>335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</row>
    <row r="269" spans="1:15" ht="15.75">
      <c r="A269" s="1">
        <v>15301</v>
      </c>
      <c r="B269" s="1" t="s">
        <v>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3">
        <v>0</v>
      </c>
    </row>
    <row r="270" spans="1:15" ht="15.75">
      <c r="A270" s="1">
        <v>15301001</v>
      </c>
      <c r="B270" s="1" t="s">
        <v>336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3">
        <v>0</v>
      </c>
    </row>
    <row r="271" spans="1:15" ht="15.75">
      <c r="A271" s="1">
        <v>15301002</v>
      </c>
      <c r="B271" s="1" t="s">
        <v>337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3">
        <v>0</v>
      </c>
    </row>
    <row r="272" spans="1:15" ht="15.75">
      <c r="A272" s="1">
        <v>15305</v>
      </c>
      <c r="B272" s="1" t="s">
        <v>65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3">
        <v>0</v>
      </c>
    </row>
    <row r="273" spans="1:15" ht="15.75">
      <c r="A273" s="1">
        <v>15305001</v>
      </c>
      <c r="B273" s="1" t="s">
        <v>338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3">
        <v>0</v>
      </c>
    </row>
    <row r="274" spans="1:15" ht="15.75">
      <c r="A274" s="1">
        <v>17</v>
      </c>
      <c r="B274" s="1" t="s">
        <v>339</v>
      </c>
      <c r="C274" s="1">
        <v>-1322218.5799999998</v>
      </c>
      <c r="D274" s="1">
        <v>-311937.57999999996</v>
      </c>
      <c r="E274" s="1">
        <v>67474.25</v>
      </c>
      <c r="F274" s="1">
        <v>622115.32000000007</v>
      </c>
      <c r="G274" s="1">
        <v>-144315.48000000004</v>
      </c>
      <c r="H274" s="1">
        <v>-2634333.41</v>
      </c>
      <c r="I274" s="1">
        <v>-1079668.879999999</v>
      </c>
      <c r="J274" s="1">
        <v>873980.73999999987</v>
      </c>
      <c r="K274" s="1">
        <v>848556.72</v>
      </c>
      <c r="L274" s="1">
        <v>161668.69999999995</v>
      </c>
      <c r="M274" s="1">
        <v>-1293358.46</v>
      </c>
      <c r="N274" s="1">
        <v>-310089.08</v>
      </c>
      <c r="O274" s="3">
        <v>-4522125.7399999984</v>
      </c>
    </row>
    <row r="275" spans="1:15" ht="15.75">
      <c r="A275" s="1">
        <v>171</v>
      </c>
      <c r="B275" s="1" t="s">
        <v>340</v>
      </c>
      <c r="C275" s="1">
        <v>-1322218.5799999998</v>
      </c>
      <c r="D275" s="1">
        <v>-311937.57999999996</v>
      </c>
      <c r="E275" s="1">
        <v>67474.25</v>
      </c>
      <c r="F275" s="1">
        <v>622115.32000000007</v>
      </c>
      <c r="G275" s="1">
        <v>-144315.48000000004</v>
      </c>
      <c r="H275" s="1">
        <v>-2634333.41</v>
      </c>
      <c r="I275" s="1">
        <v>-1079668.879999999</v>
      </c>
      <c r="J275" s="1">
        <v>873980.73999999987</v>
      </c>
      <c r="K275" s="1">
        <v>848556.72</v>
      </c>
      <c r="L275" s="1">
        <v>161668.69999999995</v>
      </c>
      <c r="M275" s="1">
        <v>-1293358.46</v>
      </c>
      <c r="N275" s="1">
        <v>-310089.08</v>
      </c>
      <c r="O275" s="3">
        <v>-4522125.7399999984</v>
      </c>
    </row>
    <row r="276" spans="1:15" ht="15.75">
      <c r="A276" s="1">
        <v>17101</v>
      </c>
      <c r="B276" s="1" t="s">
        <v>57</v>
      </c>
      <c r="C276" s="1">
        <v>-1322218.5799999998</v>
      </c>
      <c r="D276" s="1">
        <v>-311937.57999999996</v>
      </c>
      <c r="E276" s="1">
        <v>67474.25</v>
      </c>
      <c r="F276" s="1">
        <v>622115.32000000007</v>
      </c>
      <c r="G276" s="1">
        <v>-144315.48000000004</v>
      </c>
      <c r="H276" s="1">
        <v>-2634333.41</v>
      </c>
      <c r="I276" s="1">
        <v>-1079668.879999999</v>
      </c>
      <c r="J276" s="1">
        <v>873980.73999999987</v>
      </c>
      <c r="K276" s="1">
        <v>848556.72</v>
      </c>
      <c r="L276" s="1">
        <v>161668.69999999995</v>
      </c>
      <c r="M276" s="1">
        <v>-1293358.46</v>
      </c>
      <c r="N276" s="1">
        <v>-310089.08</v>
      </c>
      <c r="O276" s="3">
        <v>-4522125.7399999984</v>
      </c>
    </row>
    <row r="277" spans="1:15" ht="15.75">
      <c r="A277" s="1">
        <v>17101001</v>
      </c>
      <c r="B277" s="1" t="s">
        <v>341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966000</v>
      </c>
      <c r="L277" s="1">
        <v>0</v>
      </c>
      <c r="M277" s="1">
        <v>0</v>
      </c>
      <c r="N277" s="1">
        <v>0</v>
      </c>
      <c r="O277" s="3">
        <v>966000</v>
      </c>
    </row>
    <row r="278" spans="1:15" ht="15.75">
      <c r="A278" s="1">
        <v>17101002</v>
      </c>
      <c r="B278" s="1" t="s">
        <v>342</v>
      </c>
      <c r="C278" s="1">
        <v>-1330220.04</v>
      </c>
      <c r="D278" s="1">
        <v>-301381.67999999993</v>
      </c>
      <c r="E278" s="1">
        <v>63238.800000000047</v>
      </c>
      <c r="F278" s="1">
        <v>630171.32000000007</v>
      </c>
      <c r="G278" s="1">
        <v>-128408.72000000003</v>
      </c>
      <c r="H278" s="1">
        <v>-2638320.44</v>
      </c>
      <c r="I278" s="1">
        <v>-1080204.75</v>
      </c>
      <c r="J278" s="1">
        <v>885495.94</v>
      </c>
      <c r="K278" s="1">
        <v>-117857.14000000001</v>
      </c>
      <c r="L278" s="1">
        <v>163718.37</v>
      </c>
      <c r="M278" s="1">
        <v>-1291924.76</v>
      </c>
      <c r="N278" s="1">
        <v>-308368.40000000002</v>
      </c>
      <c r="O278" s="3">
        <v>-5454061.5</v>
      </c>
    </row>
    <row r="279" spans="1:15" ht="15.75">
      <c r="A279" s="1">
        <v>17101003</v>
      </c>
      <c r="B279" s="1" t="s">
        <v>343</v>
      </c>
      <c r="C279" s="1">
        <v>8001.4600000000009</v>
      </c>
      <c r="D279" s="1">
        <v>-10555.9</v>
      </c>
      <c r="E279" s="1">
        <v>4235.4500000000007</v>
      </c>
      <c r="F279" s="1">
        <v>-8056</v>
      </c>
      <c r="G279" s="1">
        <v>-15906.760000000002</v>
      </c>
      <c r="H279" s="1">
        <v>3987.0300000000007</v>
      </c>
      <c r="I279" s="1">
        <v>535.86999999999898</v>
      </c>
      <c r="J279" s="1">
        <v>-11515.2</v>
      </c>
      <c r="K279" s="1">
        <v>413.86000000000058</v>
      </c>
      <c r="L279" s="1">
        <v>-2049.67</v>
      </c>
      <c r="M279" s="1">
        <v>-1433.6999999999989</v>
      </c>
      <c r="N279" s="1">
        <v>-1720.6800000000003</v>
      </c>
      <c r="O279" s="3">
        <v>-34064.239999999998</v>
      </c>
    </row>
    <row r="280" spans="1:15" ht="15.75">
      <c r="A280" s="1">
        <v>19</v>
      </c>
      <c r="B280" s="1" t="s">
        <v>344</v>
      </c>
      <c r="C280" s="1">
        <v>-3804573.6000000006</v>
      </c>
      <c r="D280" s="1">
        <v>-10314812.569999998</v>
      </c>
      <c r="E280" s="1">
        <v>1724279.9600000004</v>
      </c>
      <c r="F280" s="1">
        <v>2193028.1500000004</v>
      </c>
      <c r="G280" s="1">
        <v>128995.41999999993</v>
      </c>
      <c r="H280" s="1">
        <v>8898722.8300000019</v>
      </c>
      <c r="I280" s="1">
        <v>4487838.07</v>
      </c>
      <c r="J280" s="1">
        <v>734326.96000000089</v>
      </c>
      <c r="K280" s="1">
        <v>12910668.760000002</v>
      </c>
      <c r="L280" s="1">
        <v>-32413296.270000003</v>
      </c>
      <c r="M280" s="1">
        <v>-14099149.92</v>
      </c>
      <c r="N280" s="1">
        <v>-9259181.0700000003</v>
      </c>
      <c r="O280" s="3">
        <v>-38813153.279999994</v>
      </c>
    </row>
    <row r="281" spans="1:15" ht="15.75">
      <c r="A281" s="1">
        <v>191</v>
      </c>
      <c r="B281" s="1" t="s">
        <v>340</v>
      </c>
      <c r="C281" s="1">
        <v>-3804573.6000000006</v>
      </c>
      <c r="D281" s="1">
        <v>-10314812.569999998</v>
      </c>
      <c r="E281" s="1">
        <v>1724279.9600000004</v>
      </c>
      <c r="F281" s="1">
        <v>2193028.1500000004</v>
      </c>
      <c r="G281" s="1">
        <v>128995.41999999993</v>
      </c>
      <c r="H281" s="1">
        <v>8898722.8300000019</v>
      </c>
      <c r="I281" s="1">
        <v>4487838.07</v>
      </c>
      <c r="J281" s="1">
        <v>734326.96000000089</v>
      </c>
      <c r="K281" s="1">
        <v>12910668.760000002</v>
      </c>
      <c r="L281" s="1">
        <v>-32413296.270000003</v>
      </c>
      <c r="M281" s="1">
        <v>-14099149.92</v>
      </c>
      <c r="N281" s="1">
        <v>-9259181.0700000003</v>
      </c>
      <c r="O281" s="3">
        <v>-38813153.279999994</v>
      </c>
    </row>
    <row r="282" spans="1:15" ht="15.75">
      <c r="A282" s="1">
        <v>19101</v>
      </c>
      <c r="B282" s="1" t="s">
        <v>58</v>
      </c>
      <c r="C282" s="1">
        <v>2389.38</v>
      </c>
      <c r="D282" s="1">
        <v>308590.58</v>
      </c>
      <c r="E282" s="1">
        <v>35000</v>
      </c>
      <c r="F282" s="1">
        <v>10252.4</v>
      </c>
      <c r="G282" s="1">
        <v>0</v>
      </c>
      <c r="H282" s="1">
        <v>0</v>
      </c>
      <c r="I282" s="1">
        <v>-3410.88</v>
      </c>
      <c r="J282" s="1">
        <v>150853.1</v>
      </c>
      <c r="K282" s="1">
        <v>2306.58</v>
      </c>
      <c r="L282" s="1">
        <v>134.79</v>
      </c>
      <c r="M282" s="1">
        <v>4405.7700000000004</v>
      </c>
      <c r="N282" s="1">
        <v>14166.02</v>
      </c>
      <c r="O282" s="3">
        <v>524687.74000000011</v>
      </c>
    </row>
    <row r="283" spans="1:15" ht="15.75">
      <c r="A283" s="1">
        <v>19101001</v>
      </c>
      <c r="B283" s="1" t="s">
        <v>345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0</v>
      </c>
    </row>
    <row r="284" spans="1:15" ht="15.75">
      <c r="A284" s="1">
        <v>19101002</v>
      </c>
      <c r="B284" s="1" t="s">
        <v>346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3">
        <v>0</v>
      </c>
    </row>
    <row r="285" spans="1:15" ht="15.75">
      <c r="A285" s="1">
        <v>19101003</v>
      </c>
      <c r="B285" s="1" t="s">
        <v>347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3">
        <v>0</v>
      </c>
    </row>
    <row r="286" spans="1:15" ht="15.75">
      <c r="A286" s="1">
        <v>19101004</v>
      </c>
      <c r="B286" s="1" t="s">
        <v>348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3">
        <v>0</v>
      </c>
    </row>
    <row r="287" spans="1:15" ht="15.75">
      <c r="A287" s="1">
        <v>19101005</v>
      </c>
      <c r="B287" s="1" t="s">
        <v>349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3">
        <v>0</v>
      </c>
    </row>
    <row r="288" spans="1:15" ht="15.75">
      <c r="A288" s="1">
        <v>19101006</v>
      </c>
      <c r="B288" s="1" t="s">
        <v>350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6068.97</v>
      </c>
      <c r="O288" s="3">
        <v>6068.97</v>
      </c>
    </row>
    <row r="289" spans="1:15" ht="15.75">
      <c r="A289" s="1">
        <v>19101007</v>
      </c>
      <c r="B289" s="1" t="s">
        <v>351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3">
        <v>0</v>
      </c>
    </row>
    <row r="290" spans="1:15" ht="15.75">
      <c r="A290" s="1">
        <v>19101008</v>
      </c>
      <c r="B290" s="1" t="s">
        <v>352</v>
      </c>
      <c r="C290" s="1">
        <v>0</v>
      </c>
      <c r="D290" s="1">
        <v>0</v>
      </c>
      <c r="E290" s="1">
        <v>0</v>
      </c>
      <c r="F290" s="1">
        <v>10252.4</v>
      </c>
      <c r="G290" s="1">
        <v>0</v>
      </c>
      <c r="H290" s="1">
        <v>0</v>
      </c>
      <c r="I290" s="1">
        <v>0</v>
      </c>
      <c r="J290" s="1">
        <v>150853.1</v>
      </c>
      <c r="K290" s="1">
        <v>0</v>
      </c>
      <c r="L290" s="1">
        <v>0</v>
      </c>
      <c r="M290" s="1">
        <v>0</v>
      </c>
      <c r="N290" s="1">
        <v>0</v>
      </c>
      <c r="O290" s="3">
        <v>161105.5</v>
      </c>
    </row>
    <row r="291" spans="1:15" ht="15.75">
      <c r="A291" s="1">
        <v>19101009</v>
      </c>
      <c r="B291" s="1" t="s">
        <v>353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3">
        <v>0</v>
      </c>
    </row>
    <row r="292" spans="1:15" ht="15.75">
      <c r="A292" s="1">
        <v>19101010</v>
      </c>
      <c r="B292" s="1" t="s">
        <v>354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3">
        <v>0</v>
      </c>
    </row>
    <row r="293" spans="1:15" ht="15.75">
      <c r="A293" s="1">
        <v>19101011</v>
      </c>
      <c r="B293" s="1" t="s">
        <v>355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-3410.88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3">
        <v>-3410.88</v>
      </c>
    </row>
    <row r="294" spans="1:15" ht="15.75">
      <c r="A294" s="1">
        <v>19101012</v>
      </c>
      <c r="B294" s="1" t="s">
        <v>356</v>
      </c>
      <c r="C294" s="1">
        <v>2389.38</v>
      </c>
      <c r="D294" s="1">
        <v>308590.58</v>
      </c>
      <c r="E294" s="1">
        <v>35000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2306.58</v>
      </c>
      <c r="L294" s="1">
        <v>134.79</v>
      </c>
      <c r="M294" s="1">
        <v>4405.7700000000004</v>
      </c>
      <c r="N294" s="1">
        <v>8097.05</v>
      </c>
      <c r="O294" s="3">
        <v>360924.15</v>
      </c>
    </row>
    <row r="295" spans="1:15" ht="15.75">
      <c r="A295" s="1">
        <v>19105</v>
      </c>
      <c r="B295" s="1" t="s">
        <v>357</v>
      </c>
      <c r="C295" s="1">
        <v>-3806962.9800000004</v>
      </c>
      <c r="D295" s="1">
        <v>-10623403.149999999</v>
      </c>
      <c r="E295" s="1">
        <v>1689279.9600000004</v>
      </c>
      <c r="F295" s="1">
        <v>2182775.75</v>
      </c>
      <c r="G295" s="1">
        <v>128995.41999999993</v>
      </c>
      <c r="H295" s="1">
        <v>8898722.8300000019</v>
      </c>
      <c r="I295" s="1">
        <v>4491248.9499999993</v>
      </c>
      <c r="J295" s="1">
        <v>583473.86000000127</v>
      </c>
      <c r="K295" s="1">
        <v>12908362.180000003</v>
      </c>
      <c r="L295" s="1">
        <v>-32413431.060000002</v>
      </c>
      <c r="M295" s="1">
        <v>-14103555.689999999</v>
      </c>
      <c r="N295" s="1">
        <v>-9273347.0900000036</v>
      </c>
      <c r="O295" s="3">
        <v>-39337841.019999996</v>
      </c>
    </row>
    <row r="296" spans="1:15" ht="15.75">
      <c r="A296" s="1">
        <v>19105001</v>
      </c>
      <c r="B296" s="1" t="s">
        <v>96</v>
      </c>
      <c r="C296" s="1">
        <v>508500</v>
      </c>
      <c r="D296" s="1">
        <v>2705219.98</v>
      </c>
      <c r="E296" s="1">
        <v>1173150</v>
      </c>
      <c r="F296" s="1">
        <v>229500</v>
      </c>
      <c r="G296" s="1">
        <v>1494252.06</v>
      </c>
      <c r="H296" s="1">
        <v>810000</v>
      </c>
      <c r="I296" s="1">
        <v>816750</v>
      </c>
      <c r="J296" s="1">
        <v>6300808.6299999999</v>
      </c>
      <c r="K296" s="1">
        <v>382500</v>
      </c>
      <c r="L296" s="1">
        <v>163800</v>
      </c>
      <c r="M296" s="1">
        <v>0</v>
      </c>
      <c r="N296" s="1">
        <v>0</v>
      </c>
      <c r="O296" s="3">
        <v>14584480.670000002</v>
      </c>
    </row>
    <row r="297" spans="1:15" ht="15.75">
      <c r="A297" s="1">
        <v>19105002</v>
      </c>
      <c r="B297" s="1" t="s">
        <v>104</v>
      </c>
      <c r="C297" s="1">
        <v>-116280</v>
      </c>
      <c r="D297" s="1">
        <v>-832332.2</v>
      </c>
      <c r="E297" s="1">
        <v>-138267.5</v>
      </c>
      <c r="F297" s="1">
        <v>-117215.43</v>
      </c>
      <c r="G297" s="1">
        <v>-4473662.99</v>
      </c>
      <c r="H297" s="1">
        <v>-1323088.67</v>
      </c>
      <c r="I297" s="1">
        <v>-161671.01999999999</v>
      </c>
      <c r="J297" s="1">
        <v>-1599536.71</v>
      </c>
      <c r="K297" s="1">
        <v>-609442.42000000004</v>
      </c>
      <c r="L297" s="1">
        <v>-3280568.3199999998</v>
      </c>
      <c r="M297" s="1">
        <v>-698646.7</v>
      </c>
      <c r="N297" s="1">
        <v>-300334.39</v>
      </c>
      <c r="O297" s="3">
        <v>-13651046.35</v>
      </c>
    </row>
    <row r="298" spans="1:15" ht="15.75">
      <c r="A298" s="1">
        <v>19105003</v>
      </c>
      <c r="B298" s="1" t="s">
        <v>90</v>
      </c>
      <c r="C298" s="1">
        <v>0</v>
      </c>
      <c r="D298" s="1">
        <v>0</v>
      </c>
      <c r="E298" s="1">
        <v>1821297.44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9562353.0099999998</v>
      </c>
      <c r="L298" s="1">
        <v>138341.72</v>
      </c>
      <c r="M298" s="1">
        <v>0</v>
      </c>
      <c r="N298" s="1">
        <v>398789.99</v>
      </c>
      <c r="O298" s="3">
        <v>11920782.16</v>
      </c>
    </row>
    <row r="299" spans="1:15" ht="15.75">
      <c r="A299" s="1">
        <v>19105004</v>
      </c>
      <c r="B299" s="1" t="s">
        <v>100</v>
      </c>
      <c r="C299" s="1">
        <v>0</v>
      </c>
      <c r="D299" s="1">
        <v>-8001692.71</v>
      </c>
      <c r="E299" s="1">
        <v>0</v>
      </c>
      <c r="F299" s="1">
        <v>-7792746.79</v>
      </c>
      <c r="G299" s="1">
        <v>-7280415.8499999996</v>
      </c>
      <c r="H299" s="1">
        <v>-4349147.72</v>
      </c>
      <c r="I299" s="1">
        <v>-17156703.350000001</v>
      </c>
      <c r="J299" s="1">
        <v>-1124950</v>
      </c>
      <c r="K299" s="1">
        <v>-4985395</v>
      </c>
      <c r="L299" s="1">
        <v>-27531882.93</v>
      </c>
      <c r="M299" s="1">
        <v>0</v>
      </c>
      <c r="N299" s="1">
        <v>-16298484.98</v>
      </c>
      <c r="O299" s="3">
        <v>-94521419.329999998</v>
      </c>
    </row>
    <row r="300" spans="1:15" ht="15.75">
      <c r="A300" s="1">
        <v>19105005</v>
      </c>
      <c r="B300" s="1" t="s">
        <v>93</v>
      </c>
      <c r="C300" s="1">
        <v>0</v>
      </c>
      <c r="D300" s="1">
        <v>0</v>
      </c>
      <c r="E300" s="1">
        <v>0</v>
      </c>
      <c r="F300" s="1">
        <v>11150000</v>
      </c>
      <c r="G300" s="1">
        <v>10000000</v>
      </c>
      <c r="H300" s="1">
        <v>2514360.5699999998</v>
      </c>
      <c r="I300" s="1">
        <v>13664360.57</v>
      </c>
      <c r="J300" s="1">
        <v>6000000</v>
      </c>
      <c r="K300" s="1">
        <v>20814810.399999999</v>
      </c>
      <c r="L300" s="1">
        <v>37294657.609999999</v>
      </c>
      <c r="M300" s="1">
        <v>0</v>
      </c>
      <c r="N300" s="1">
        <v>27311866.420000002</v>
      </c>
      <c r="O300" s="3">
        <v>128750055.57000001</v>
      </c>
    </row>
    <row r="301" spans="1:15" ht="15.75">
      <c r="A301" s="1">
        <v>19105006</v>
      </c>
      <c r="B301" s="1" t="s">
        <v>102</v>
      </c>
      <c r="C301" s="1">
        <v>-4195659.82</v>
      </c>
      <c r="D301" s="1">
        <v>-3995958.15</v>
      </c>
      <c r="E301" s="1">
        <v>-1166900</v>
      </c>
      <c r="F301" s="1">
        <v>-1414458.33</v>
      </c>
      <c r="G301" s="1">
        <v>0</v>
      </c>
      <c r="H301" s="1">
        <v>0</v>
      </c>
      <c r="I301" s="1">
        <v>-3725666.25</v>
      </c>
      <c r="J301" s="1">
        <v>-8990684.2599999998</v>
      </c>
      <c r="K301" s="1">
        <v>-12269713.109999999</v>
      </c>
      <c r="L301" s="1">
        <v>-39164090.880000003</v>
      </c>
      <c r="M301" s="1">
        <v>-13384117.42</v>
      </c>
      <c r="N301" s="1">
        <v>-20345184.129999999</v>
      </c>
      <c r="O301" s="3">
        <v>-108652432.35000001</v>
      </c>
    </row>
    <row r="302" spans="1:15" ht="15.75">
      <c r="A302" s="1">
        <v>19105007</v>
      </c>
      <c r="B302" s="1" t="s">
        <v>94</v>
      </c>
      <c r="C302" s="1">
        <v>0</v>
      </c>
      <c r="D302" s="1">
        <v>0</v>
      </c>
      <c r="E302" s="1">
        <v>0</v>
      </c>
      <c r="F302" s="1">
        <v>0</v>
      </c>
      <c r="G302" s="1">
        <v>448839.2</v>
      </c>
      <c r="H302" s="1">
        <v>11193500</v>
      </c>
      <c r="I302" s="1">
        <v>11073000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3">
        <v>22715339.199999999</v>
      </c>
    </row>
    <row r="303" spans="1:15" ht="15.75">
      <c r="A303" s="1">
        <v>19105008</v>
      </c>
      <c r="B303" s="1" t="s">
        <v>103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3">
        <v>0</v>
      </c>
    </row>
    <row r="304" spans="1:15" ht="15.75">
      <c r="A304" s="1">
        <v>19105009</v>
      </c>
      <c r="B304" s="1" t="s">
        <v>68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6516962.8300000001</v>
      </c>
      <c r="L304" s="1">
        <v>3550000</v>
      </c>
      <c r="M304" s="1">
        <v>0</v>
      </c>
      <c r="N304" s="1">
        <v>0</v>
      </c>
      <c r="O304" s="3">
        <v>10066962.83</v>
      </c>
    </row>
    <row r="305" spans="1:15" ht="15.75">
      <c r="A305" s="1">
        <v>19105010</v>
      </c>
      <c r="B305" s="1" t="s">
        <v>79</v>
      </c>
      <c r="C305" s="1">
        <v>-1178998.3799999999</v>
      </c>
      <c r="D305" s="1">
        <v>-4290878.9400000004</v>
      </c>
      <c r="E305" s="1">
        <v>-1140489.5900000001</v>
      </c>
      <c r="F305" s="1">
        <v>-93273.76</v>
      </c>
      <c r="G305" s="1">
        <v>-128213.86</v>
      </c>
      <c r="H305" s="1">
        <v>-2645879.85</v>
      </c>
      <c r="I305" s="1">
        <v>-40590.949999999997</v>
      </c>
      <c r="J305" s="1">
        <v>-133472.82</v>
      </c>
      <c r="K305" s="1">
        <v>-1033546.91</v>
      </c>
      <c r="L305" s="1">
        <v>-3526478.45</v>
      </c>
      <c r="M305" s="1">
        <v>-144200.04999999999</v>
      </c>
      <c r="N305" s="1">
        <v>-669439.85</v>
      </c>
      <c r="O305" s="3">
        <v>-15025463.410000002</v>
      </c>
    </row>
    <row r="306" spans="1:15" ht="15.75">
      <c r="A306" s="1">
        <v>19105011</v>
      </c>
      <c r="B306" s="1" t="s">
        <v>69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3">
        <v>0</v>
      </c>
    </row>
    <row r="307" spans="1:15" ht="15.75">
      <c r="A307" s="1">
        <v>19105012</v>
      </c>
      <c r="B307" s="1" t="s">
        <v>80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</row>
    <row r="308" spans="1:15" ht="15.75">
      <c r="A308" s="1">
        <v>19105013</v>
      </c>
      <c r="B308" s="1" t="s">
        <v>70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3">
        <v>0</v>
      </c>
    </row>
    <row r="309" spans="1:15" ht="15.75">
      <c r="A309" s="1">
        <v>19105014</v>
      </c>
      <c r="B309" s="1" t="s">
        <v>81</v>
      </c>
      <c r="C309" s="1">
        <v>-1809.04</v>
      </c>
      <c r="D309" s="1">
        <v>-331.05</v>
      </c>
      <c r="E309" s="1">
        <v>-2719.64</v>
      </c>
      <c r="F309" s="1">
        <v>-4447.2700000000004</v>
      </c>
      <c r="G309" s="1">
        <v>-83715.490000000005</v>
      </c>
      <c r="H309" s="1">
        <v>-248</v>
      </c>
      <c r="I309" s="1">
        <v>-248</v>
      </c>
      <c r="J309" s="1">
        <v>0</v>
      </c>
      <c r="K309" s="1">
        <v>-248</v>
      </c>
      <c r="L309" s="1">
        <v>0</v>
      </c>
      <c r="M309" s="1">
        <v>-348</v>
      </c>
      <c r="N309" s="1">
        <v>0</v>
      </c>
      <c r="O309" s="3">
        <v>-94114.49</v>
      </c>
    </row>
    <row r="310" spans="1:15" ht="15.75">
      <c r="A310" s="1">
        <v>19105015</v>
      </c>
      <c r="B310" s="1" t="s">
        <v>71</v>
      </c>
      <c r="C310" s="1">
        <v>0</v>
      </c>
      <c r="D310" s="1">
        <v>0</v>
      </c>
      <c r="E310" s="1">
        <v>0</v>
      </c>
      <c r="F310" s="1">
        <v>0</v>
      </c>
      <c r="G310" s="1">
        <v>-3996.35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3">
        <v>-3996.35</v>
      </c>
    </row>
    <row r="311" spans="1:15" ht="15.75">
      <c r="A311" s="1">
        <v>19105016</v>
      </c>
      <c r="B311" s="1" t="s">
        <v>83</v>
      </c>
      <c r="C311" s="1">
        <v>-3523.16</v>
      </c>
      <c r="D311" s="1">
        <v>-4697.01</v>
      </c>
      <c r="E311" s="1">
        <v>0</v>
      </c>
      <c r="F311" s="1">
        <v>-22303.7</v>
      </c>
      <c r="G311" s="1">
        <v>-53698.81</v>
      </c>
      <c r="H311" s="1">
        <v>-68799.350000000006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3">
        <v>-153022.03</v>
      </c>
    </row>
    <row r="312" spans="1:15" ht="15.75">
      <c r="A312" s="1">
        <v>19105017</v>
      </c>
      <c r="B312" s="1" t="s">
        <v>72</v>
      </c>
      <c r="C312" s="1">
        <v>1180807.42</v>
      </c>
      <c r="D312" s="1">
        <v>3947266.93</v>
      </c>
      <c r="E312" s="1">
        <v>1583209.25</v>
      </c>
      <c r="F312" s="1">
        <v>397721.03</v>
      </c>
      <c r="G312" s="1">
        <v>212549.15</v>
      </c>
      <c r="H312" s="1">
        <v>2908039.71</v>
      </c>
      <c r="I312" s="1">
        <v>178352.82</v>
      </c>
      <c r="J312" s="1">
        <v>151787.01999999999</v>
      </c>
      <c r="K312" s="1">
        <v>1087044.21</v>
      </c>
      <c r="L312" s="1">
        <v>1776726.45</v>
      </c>
      <c r="M312" s="1">
        <v>183162.9</v>
      </c>
      <c r="N312" s="1">
        <v>821818.24</v>
      </c>
      <c r="O312" s="3">
        <v>14428485.129999999</v>
      </c>
    </row>
    <row r="313" spans="1:15" ht="15.75">
      <c r="A313" s="1">
        <v>19105018</v>
      </c>
      <c r="B313" s="1" t="s">
        <v>82</v>
      </c>
      <c r="C313" s="1">
        <v>0</v>
      </c>
      <c r="D313" s="1">
        <v>0</v>
      </c>
      <c r="E313" s="1">
        <v>0</v>
      </c>
      <c r="F313" s="1">
        <v>0</v>
      </c>
      <c r="G313" s="1">
        <v>-2941.64</v>
      </c>
      <c r="H313" s="1">
        <v>-118528.86</v>
      </c>
      <c r="I313" s="1">
        <v>-117513.87</v>
      </c>
      <c r="J313" s="1">
        <v>-478</v>
      </c>
      <c r="K313" s="1">
        <v>-6516962.8300000001</v>
      </c>
      <c r="L313" s="1">
        <v>-1800000</v>
      </c>
      <c r="M313" s="1">
        <v>-39206.42</v>
      </c>
      <c r="N313" s="1">
        <v>-152130.39000000001</v>
      </c>
      <c r="O313" s="3">
        <v>-8747762.0099999998</v>
      </c>
    </row>
    <row r="314" spans="1:15" ht="15.75">
      <c r="A314" s="1">
        <v>19105019</v>
      </c>
      <c r="B314" s="1" t="s">
        <v>358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3">
        <v>0</v>
      </c>
    </row>
    <row r="315" spans="1:15" ht="15.75">
      <c r="A315" s="1">
        <v>19105020</v>
      </c>
      <c r="B315" s="1" t="s">
        <v>359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3">
        <v>0</v>
      </c>
    </row>
    <row r="316" spans="1:15" ht="15.75">
      <c r="A316" s="1">
        <v>19105021</v>
      </c>
      <c r="B316" s="1" t="s">
        <v>360</v>
      </c>
      <c r="C316" s="1">
        <v>0</v>
      </c>
      <c r="D316" s="1">
        <v>-150000</v>
      </c>
      <c r="E316" s="1">
        <v>-440000</v>
      </c>
      <c r="F316" s="1">
        <v>-150000</v>
      </c>
      <c r="G316" s="1">
        <v>0</v>
      </c>
      <c r="H316" s="1">
        <v>-20000</v>
      </c>
      <c r="I316" s="1">
        <v>-20000</v>
      </c>
      <c r="J316" s="1">
        <v>-20000</v>
      </c>
      <c r="K316" s="1">
        <v>-40000</v>
      </c>
      <c r="L316" s="1">
        <v>-20000</v>
      </c>
      <c r="M316" s="1">
        <v>-20000</v>
      </c>
      <c r="N316" s="1">
        <v>-40000</v>
      </c>
      <c r="O316" s="3">
        <v>-920000</v>
      </c>
    </row>
    <row r="317" spans="1:15" ht="15.75">
      <c r="A317" s="1">
        <v>19105022</v>
      </c>
      <c r="B317" s="1" t="s">
        <v>77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3">
        <v>0</v>
      </c>
    </row>
    <row r="318" spans="1:15" ht="15.75">
      <c r="A318" s="1">
        <v>19105023</v>
      </c>
      <c r="B318" s="1" t="s">
        <v>84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3">
        <v>0</v>
      </c>
    </row>
    <row r="319" spans="1:15" ht="15.75">
      <c r="A319" s="1">
        <v>19105024</v>
      </c>
      <c r="B319" s="1" t="s">
        <v>74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3">
        <v>0</v>
      </c>
    </row>
    <row r="320" spans="1:15" ht="15.75">
      <c r="A320" s="1">
        <v>19105025</v>
      </c>
      <c r="B320" s="1" t="s">
        <v>75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-1485</v>
      </c>
      <c r="I320" s="1">
        <v>-18821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3">
        <v>-20306</v>
      </c>
    </row>
    <row r="321" spans="1:15" ht="15.75">
      <c r="A321" s="1">
        <v>19105026</v>
      </c>
      <c r="B321" s="1" t="s">
        <v>85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-248</v>
      </c>
      <c r="M321" s="1">
        <v>-200</v>
      </c>
      <c r="N321" s="1">
        <v>-248</v>
      </c>
      <c r="O321" s="3">
        <v>-696</v>
      </c>
    </row>
    <row r="322" spans="1:15" ht="15.75">
      <c r="A322" s="1">
        <v>19105027</v>
      </c>
      <c r="B322" s="1" t="s">
        <v>76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3">
        <v>0</v>
      </c>
    </row>
    <row r="323" spans="1:15" ht="15.75">
      <c r="A323" s="1">
        <v>19105028</v>
      </c>
      <c r="B323" s="1" t="s">
        <v>86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-13688.26</v>
      </c>
      <c r="M323" s="1">
        <v>0</v>
      </c>
      <c r="N323" s="1">
        <v>0</v>
      </c>
      <c r="O323" s="3">
        <v>-13688.26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1"/>
  <sheetViews>
    <sheetView topLeftCell="A1304" zoomScale="70" zoomScaleNormal="70" workbookViewId="0">
      <selection activeCell="D1" sqref="D1:D1565"/>
    </sheetView>
  </sheetViews>
  <sheetFormatPr defaultRowHeight="15"/>
  <cols>
    <col min="1" max="1" width="48.77734375" bestFit="1" customWidth="1"/>
    <col min="2" max="2" width="24.21875" bestFit="1" customWidth="1"/>
    <col min="3" max="3" width="14.88671875" bestFit="1" customWidth="1"/>
    <col min="4" max="4" width="57.44140625" bestFit="1" customWidth="1"/>
    <col min="5" max="5" width="14.21875" customWidth="1"/>
    <col min="6" max="6" width="22.109375" customWidth="1"/>
    <col min="7" max="7" width="14.88671875" bestFit="1" customWidth="1"/>
    <col min="8" max="8" width="17.44140625" style="8" bestFit="1" customWidth="1"/>
    <col min="9" max="9" width="18.33203125" style="8" bestFit="1" customWidth="1"/>
    <col min="10" max="10" width="16.88671875" style="8" bestFit="1" customWidth="1"/>
    <col min="11" max="11" width="12.44140625" style="8" customWidth="1"/>
    <col min="12" max="12" width="9.44140625" style="8" bestFit="1" customWidth="1"/>
    <col min="13" max="13" width="23.44140625" style="8" bestFit="1" customWidth="1"/>
    <col min="14" max="14" width="45.33203125" bestFit="1" customWidth="1"/>
    <col min="15" max="15" width="80.88671875" bestFit="1" customWidth="1"/>
    <col min="16" max="16" width="14.88671875" bestFit="1" customWidth="1"/>
    <col min="17" max="17" width="18.5546875" customWidth="1"/>
    <col min="18" max="18" width="14.88671875" customWidth="1"/>
  </cols>
  <sheetData>
    <row r="1" spans="1:18">
      <c r="A1" t="s">
        <v>491</v>
      </c>
      <c r="B1" t="s">
        <v>492</v>
      </c>
      <c r="C1" t="s">
        <v>378</v>
      </c>
      <c r="D1" t="s">
        <v>377</v>
      </c>
      <c r="E1" t="s">
        <v>376</v>
      </c>
      <c r="F1" t="s">
        <v>493</v>
      </c>
      <c r="G1" t="s">
        <v>380</v>
      </c>
      <c r="H1" s="8" t="s">
        <v>494</v>
      </c>
      <c r="I1" s="8" t="s">
        <v>495</v>
      </c>
      <c r="J1" s="8" t="s">
        <v>496</v>
      </c>
      <c r="K1" s="8" t="s">
        <v>488</v>
      </c>
      <c r="L1" s="8" t="s">
        <v>497</v>
      </c>
      <c r="M1" s="8" t="s">
        <v>498</v>
      </c>
      <c r="N1" t="s">
        <v>499</v>
      </c>
      <c r="O1" t="s">
        <v>379</v>
      </c>
      <c r="P1" t="s">
        <v>500</v>
      </c>
      <c r="Q1" t="s">
        <v>1220</v>
      </c>
      <c r="R1" t="s">
        <v>2693</v>
      </c>
    </row>
    <row r="2" spans="1:18" hidden="1">
      <c r="A2" t="s">
        <v>506</v>
      </c>
      <c r="B2" t="s">
        <v>501</v>
      </c>
      <c r="C2" s="7">
        <v>42529</v>
      </c>
      <c r="D2" t="s">
        <v>4154</v>
      </c>
      <c r="E2">
        <v>13130008</v>
      </c>
      <c r="F2" t="s">
        <v>4155</v>
      </c>
      <c r="G2" s="7">
        <v>42551</v>
      </c>
      <c r="H2" t="s">
        <v>503</v>
      </c>
      <c r="I2">
        <v>37500</v>
      </c>
      <c r="J2">
        <v>0</v>
      </c>
      <c r="K2">
        <v>37500</v>
      </c>
      <c r="L2">
        <v>1</v>
      </c>
      <c r="M2">
        <v>37500</v>
      </c>
      <c r="N2" t="s">
        <v>4156</v>
      </c>
      <c r="O2" t="s">
        <v>4157</v>
      </c>
      <c r="P2" s="7">
        <v>42542</v>
      </c>
      <c r="Q2" s="7" t="s">
        <v>4158</v>
      </c>
      <c r="R2" s="7">
        <v>3.4744999999999999</v>
      </c>
    </row>
    <row r="3" spans="1:18" hidden="1">
      <c r="A3" t="s">
        <v>506</v>
      </c>
      <c r="B3" t="s">
        <v>548</v>
      </c>
      <c r="C3" s="7">
        <v>42535</v>
      </c>
      <c r="D3" t="s">
        <v>3865</v>
      </c>
      <c r="E3">
        <v>13115020</v>
      </c>
      <c r="F3" t="s">
        <v>3866</v>
      </c>
      <c r="G3" s="7">
        <v>42551</v>
      </c>
      <c r="H3" t="s">
        <v>503</v>
      </c>
      <c r="I3">
        <v>910</v>
      </c>
      <c r="J3">
        <v>0</v>
      </c>
      <c r="K3">
        <v>910</v>
      </c>
      <c r="L3">
        <v>1</v>
      </c>
      <c r="M3">
        <v>910</v>
      </c>
      <c r="N3" t="s">
        <v>647</v>
      </c>
      <c r="O3" t="s">
        <v>3867</v>
      </c>
      <c r="P3" s="7">
        <v>42542</v>
      </c>
      <c r="Q3" s="7" t="s">
        <v>3868</v>
      </c>
      <c r="R3" s="7">
        <v>3.4533</v>
      </c>
    </row>
    <row r="4" spans="1:18" hidden="1">
      <c r="A4" t="s">
        <v>506</v>
      </c>
      <c r="B4" t="s">
        <v>548</v>
      </c>
      <c r="C4" s="7">
        <v>42535</v>
      </c>
      <c r="D4" t="s">
        <v>3865</v>
      </c>
      <c r="E4">
        <v>13115026</v>
      </c>
      <c r="F4" t="s">
        <v>5105</v>
      </c>
      <c r="G4" s="7">
        <v>42551</v>
      </c>
      <c r="H4" t="s">
        <v>503</v>
      </c>
      <c r="I4">
        <v>1750</v>
      </c>
      <c r="J4">
        <v>0</v>
      </c>
      <c r="K4">
        <v>1750</v>
      </c>
      <c r="L4">
        <v>1</v>
      </c>
      <c r="M4">
        <v>1750</v>
      </c>
      <c r="N4" t="s">
        <v>647</v>
      </c>
      <c r="O4" t="s">
        <v>5106</v>
      </c>
      <c r="P4" s="7">
        <v>42542</v>
      </c>
      <c r="Q4" s="7" t="s">
        <v>5107</v>
      </c>
      <c r="R4" s="7">
        <v>3.4533</v>
      </c>
    </row>
    <row r="5" spans="1:18" hidden="1">
      <c r="A5" t="s">
        <v>506</v>
      </c>
      <c r="B5" t="s">
        <v>609</v>
      </c>
      <c r="C5" s="7">
        <v>42538</v>
      </c>
      <c r="D5" t="s">
        <v>3836</v>
      </c>
      <c r="E5">
        <v>13115026</v>
      </c>
      <c r="F5" t="s">
        <v>3837</v>
      </c>
      <c r="G5" s="7">
        <v>42549</v>
      </c>
      <c r="H5" t="s">
        <v>503</v>
      </c>
      <c r="I5">
        <v>330</v>
      </c>
      <c r="J5">
        <v>0</v>
      </c>
      <c r="K5">
        <v>330</v>
      </c>
      <c r="L5">
        <v>1</v>
      </c>
      <c r="M5">
        <v>330</v>
      </c>
      <c r="N5" t="s">
        <v>647</v>
      </c>
      <c r="O5" t="s">
        <v>3838</v>
      </c>
      <c r="P5" s="7">
        <v>42542</v>
      </c>
      <c r="Q5" s="7" t="s">
        <v>3839</v>
      </c>
      <c r="R5" s="7">
        <v>3.4904000000000002</v>
      </c>
    </row>
    <row r="6" spans="1:18" hidden="1">
      <c r="A6" t="s">
        <v>1037</v>
      </c>
      <c r="B6" t="s">
        <v>501</v>
      </c>
      <c r="C6" s="7">
        <v>42534</v>
      </c>
      <c r="D6" t="s">
        <v>3279</v>
      </c>
      <c r="E6">
        <v>15101003</v>
      </c>
      <c r="F6" t="s">
        <v>6127</v>
      </c>
      <c r="G6" s="7">
        <v>42546</v>
      </c>
      <c r="H6" t="s">
        <v>503</v>
      </c>
      <c r="I6">
        <v>19.5</v>
      </c>
      <c r="J6">
        <v>0</v>
      </c>
      <c r="K6">
        <v>19.5</v>
      </c>
      <c r="L6">
        <v>1</v>
      </c>
      <c r="M6">
        <v>19.5</v>
      </c>
      <c r="N6" t="s">
        <v>647</v>
      </c>
      <c r="O6" t="s">
        <v>6128</v>
      </c>
      <c r="P6" s="7">
        <v>42542</v>
      </c>
      <c r="Q6" s="7" t="s">
        <v>6129</v>
      </c>
      <c r="R6" s="7">
        <v>3.4260999999999999</v>
      </c>
    </row>
    <row r="7" spans="1:18" hidden="1">
      <c r="A7" t="s">
        <v>1037</v>
      </c>
      <c r="B7" t="s">
        <v>501</v>
      </c>
      <c r="C7" s="7">
        <v>42536</v>
      </c>
      <c r="D7" t="s">
        <v>3279</v>
      </c>
      <c r="E7">
        <v>15101003</v>
      </c>
      <c r="F7" t="s">
        <v>6232</v>
      </c>
      <c r="G7" s="7">
        <v>42546</v>
      </c>
      <c r="H7" t="s">
        <v>503</v>
      </c>
      <c r="I7">
        <v>3270</v>
      </c>
      <c r="J7">
        <v>0</v>
      </c>
      <c r="K7">
        <v>3270</v>
      </c>
      <c r="L7">
        <v>1</v>
      </c>
      <c r="M7">
        <v>3270</v>
      </c>
      <c r="N7" t="s">
        <v>647</v>
      </c>
      <c r="O7" t="s">
        <v>6233</v>
      </c>
      <c r="P7" s="7">
        <v>42542</v>
      </c>
      <c r="Q7" s="7" t="s">
        <v>6234</v>
      </c>
      <c r="R7" s="7">
        <v>3.4839000000000002</v>
      </c>
    </row>
    <row r="8" spans="1:18" hidden="1">
      <c r="A8" t="s">
        <v>506</v>
      </c>
      <c r="B8" t="s">
        <v>652</v>
      </c>
      <c r="C8" s="7">
        <v>42534</v>
      </c>
      <c r="D8" t="s">
        <v>442</v>
      </c>
      <c r="E8">
        <v>13115016</v>
      </c>
      <c r="F8" t="s">
        <v>4236</v>
      </c>
      <c r="G8" s="7">
        <v>42552</v>
      </c>
      <c r="H8" t="s">
        <v>503</v>
      </c>
      <c r="I8">
        <v>105.75</v>
      </c>
      <c r="J8">
        <v>0</v>
      </c>
      <c r="K8">
        <v>105.75</v>
      </c>
      <c r="L8">
        <v>1</v>
      </c>
      <c r="M8">
        <v>105.75</v>
      </c>
      <c r="N8" t="s">
        <v>647</v>
      </c>
      <c r="O8" t="s">
        <v>677</v>
      </c>
      <c r="P8" s="7">
        <v>42542</v>
      </c>
      <c r="Q8" s="7" t="s">
        <v>4237</v>
      </c>
      <c r="R8" s="7">
        <v>3.4260999999999999</v>
      </c>
    </row>
    <row r="9" spans="1:18" hidden="1">
      <c r="A9" t="s">
        <v>506</v>
      </c>
      <c r="B9" t="s">
        <v>652</v>
      </c>
      <c r="C9" s="7">
        <v>42535</v>
      </c>
      <c r="D9" t="s">
        <v>442</v>
      </c>
      <c r="E9">
        <v>13115026</v>
      </c>
      <c r="F9" t="s">
        <v>5033</v>
      </c>
      <c r="G9" s="7">
        <v>42557</v>
      </c>
      <c r="H9" t="s">
        <v>503</v>
      </c>
      <c r="I9">
        <v>75</v>
      </c>
      <c r="J9">
        <v>0</v>
      </c>
      <c r="K9">
        <v>75</v>
      </c>
      <c r="L9">
        <v>1</v>
      </c>
      <c r="M9">
        <v>75</v>
      </c>
      <c r="N9" t="s">
        <v>647</v>
      </c>
      <c r="O9" t="s">
        <v>2512</v>
      </c>
      <c r="P9" s="7">
        <v>42542</v>
      </c>
      <c r="Q9" s="7" t="s">
        <v>5034</v>
      </c>
      <c r="R9" s="7">
        <v>3.4533</v>
      </c>
    </row>
    <row r="10" spans="1:18" hidden="1">
      <c r="A10" t="s">
        <v>506</v>
      </c>
      <c r="B10" t="s">
        <v>609</v>
      </c>
      <c r="C10" s="7">
        <v>42521</v>
      </c>
      <c r="D10" t="s">
        <v>442</v>
      </c>
      <c r="E10">
        <v>13115026</v>
      </c>
      <c r="F10" t="s">
        <v>5373</v>
      </c>
      <c r="G10" s="7">
        <v>42545</v>
      </c>
      <c r="H10" t="s">
        <v>503</v>
      </c>
      <c r="I10">
        <v>100</v>
      </c>
      <c r="J10">
        <v>0</v>
      </c>
      <c r="K10">
        <v>100</v>
      </c>
      <c r="L10">
        <v>1</v>
      </c>
      <c r="M10">
        <v>100</v>
      </c>
      <c r="N10" t="s">
        <v>647</v>
      </c>
      <c r="O10" t="s">
        <v>3927</v>
      </c>
      <c r="P10" s="7">
        <v>42542</v>
      </c>
      <c r="Q10" s="7" t="s">
        <v>5374</v>
      </c>
      <c r="R10" s="7">
        <v>3.5996999999999999</v>
      </c>
    </row>
    <row r="11" spans="1:18" hidden="1">
      <c r="A11" t="s">
        <v>506</v>
      </c>
      <c r="B11" t="s">
        <v>652</v>
      </c>
      <c r="C11" s="7">
        <v>42535</v>
      </c>
      <c r="D11" t="s">
        <v>442</v>
      </c>
      <c r="E11">
        <v>13115026</v>
      </c>
      <c r="F11" t="s">
        <v>5442</v>
      </c>
      <c r="G11" s="7">
        <v>42552</v>
      </c>
      <c r="H11" t="s">
        <v>503</v>
      </c>
      <c r="I11">
        <v>70</v>
      </c>
      <c r="J11">
        <v>0</v>
      </c>
      <c r="K11">
        <v>70</v>
      </c>
      <c r="L11">
        <v>1</v>
      </c>
      <c r="M11">
        <v>70</v>
      </c>
      <c r="N11" t="s">
        <v>647</v>
      </c>
      <c r="O11" t="s">
        <v>2512</v>
      </c>
      <c r="P11" s="7">
        <v>42542</v>
      </c>
      <c r="Q11" s="7" t="s">
        <v>5443</v>
      </c>
      <c r="R11" s="7">
        <v>3.4533</v>
      </c>
    </row>
    <row r="12" spans="1:18" hidden="1">
      <c r="A12" t="s">
        <v>506</v>
      </c>
      <c r="B12" t="s">
        <v>609</v>
      </c>
      <c r="C12" s="7">
        <v>42538</v>
      </c>
      <c r="D12" t="s">
        <v>442</v>
      </c>
      <c r="E12">
        <v>13115016</v>
      </c>
      <c r="F12" t="s">
        <v>5492</v>
      </c>
      <c r="G12" s="7">
        <v>42546</v>
      </c>
      <c r="H12" t="s">
        <v>503</v>
      </c>
      <c r="I12">
        <v>405.01</v>
      </c>
      <c r="J12">
        <v>0</v>
      </c>
      <c r="K12">
        <v>405.01</v>
      </c>
      <c r="L12">
        <v>1</v>
      </c>
      <c r="M12">
        <v>405.01</v>
      </c>
      <c r="N12" t="s">
        <v>647</v>
      </c>
      <c r="O12" t="s">
        <v>4503</v>
      </c>
      <c r="P12" s="7">
        <v>42542</v>
      </c>
      <c r="Q12" s="7" t="s">
        <v>5493</v>
      </c>
      <c r="R12" s="7">
        <v>3.4904000000000002</v>
      </c>
    </row>
    <row r="13" spans="1:18" hidden="1">
      <c r="A13" t="s">
        <v>506</v>
      </c>
      <c r="B13" t="s">
        <v>652</v>
      </c>
      <c r="C13" s="7">
        <v>42534</v>
      </c>
      <c r="D13" t="s">
        <v>442</v>
      </c>
      <c r="E13">
        <v>13115016</v>
      </c>
      <c r="F13" t="s">
        <v>5781</v>
      </c>
      <c r="G13" s="7">
        <v>42552</v>
      </c>
      <c r="H13" t="s">
        <v>503</v>
      </c>
      <c r="I13">
        <v>199.98</v>
      </c>
      <c r="J13">
        <v>0</v>
      </c>
      <c r="K13">
        <v>199.98</v>
      </c>
      <c r="L13">
        <v>1</v>
      </c>
      <c r="M13">
        <v>199.98</v>
      </c>
      <c r="N13" t="s">
        <v>647</v>
      </c>
      <c r="O13" t="s">
        <v>677</v>
      </c>
      <c r="P13" s="7">
        <v>42542</v>
      </c>
      <c r="Q13" s="7" t="s">
        <v>5782</v>
      </c>
      <c r="R13" s="7">
        <v>3.4260999999999999</v>
      </c>
    </row>
    <row r="14" spans="1:18" hidden="1">
      <c r="A14" t="s">
        <v>506</v>
      </c>
      <c r="B14" t="s">
        <v>652</v>
      </c>
      <c r="C14" s="7">
        <v>42534</v>
      </c>
      <c r="D14" t="s">
        <v>442</v>
      </c>
      <c r="E14">
        <v>13115016</v>
      </c>
      <c r="F14" t="s">
        <v>6480</v>
      </c>
      <c r="G14" s="7">
        <v>42557</v>
      </c>
      <c r="H14" t="s">
        <v>503</v>
      </c>
      <c r="I14">
        <v>305</v>
      </c>
      <c r="J14">
        <v>0</v>
      </c>
      <c r="K14">
        <v>305</v>
      </c>
      <c r="L14">
        <v>1</v>
      </c>
      <c r="M14">
        <v>305</v>
      </c>
      <c r="N14" t="s">
        <v>647</v>
      </c>
      <c r="O14" t="s">
        <v>677</v>
      </c>
      <c r="P14" s="7">
        <v>42542</v>
      </c>
      <c r="Q14" s="7" t="s">
        <v>6481</v>
      </c>
      <c r="R14" s="7">
        <v>3.4260999999999999</v>
      </c>
    </row>
    <row r="15" spans="1:18" hidden="1">
      <c r="A15" t="s">
        <v>506</v>
      </c>
      <c r="B15" t="s">
        <v>652</v>
      </c>
      <c r="C15" s="7">
        <v>42534</v>
      </c>
      <c r="D15" t="s">
        <v>442</v>
      </c>
      <c r="E15">
        <v>13115026</v>
      </c>
      <c r="F15" t="s">
        <v>6482</v>
      </c>
      <c r="G15" s="7">
        <v>42552</v>
      </c>
      <c r="H15" t="s">
        <v>503</v>
      </c>
      <c r="I15">
        <v>120</v>
      </c>
      <c r="J15">
        <v>0</v>
      </c>
      <c r="K15">
        <v>120</v>
      </c>
      <c r="L15">
        <v>1</v>
      </c>
      <c r="M15">
        <v>120</v>
      </c>
      <c r="N15" t="s">
        <v>647</v>
      </c>
      <c r="O15" t="s">
        <v>2512</v>
      </c>
      <c r="P15" s="7">
        <v>42542</v>
      </c>
      <c r="Q15" s="7" t="s">
        <v>6483</v>
      </c>
      <c r="R15" s="7">
        <v>3.4260999999999999</v>
      </c>
    </row>
    <row r="16" spans="1:18" hidden="1">
      <c r="A16" t="s">
        <v>506</v>
      </c>
      <c r="B16" t="s">
        <v>609</v>
      </c>
      <c r="C16" s="7">
        <v>42538</v>
      </c>
      <c r="D16" t="s">
        <v>4687</v>
      </c>
      <c r="E16">
        <v>13115005</v>
      </c>
      <c r="F16" t="s">
        <v>4688</v>
      </c>
      <c r="G16" s="7">
        <v>42556</v>
      </c>
      <c r="H16" t="s">
        <v>503</v>
      </c>
      <c r="I16">
        <v>500</v>
      </c>
      <c r="J16">
        <v>0</v>
      </c>
      <c r="K16">
        <v>500</v>
      </c>
      <c r="L16">
        <v>1</v>
      </c>
      <c r="M16">
        <v>500</v>
      </c>
      <c r="N16" t="s">
        <v>647</v>
      </c>
      <c r="O16" t="s">
        <v>4689</v>
      </c>
      <c r="P16" s="7">
        <v>42542</v>
      </c>
      <c r="Q16" s="7" t="s">
        <v>4690</v>
      </c>
      <c r="R16" s="7">
        <v>3.4904000000000002</v>
      </c>
    </row>
    <row r="17" spans="1:18" hidden="1">
      <c r="A17" t="s">
        <v>506</v>
      </c>
      <c r="B17" t="s">
        <v>609</v>
      </c>
      <c r="C17" s="7">
        <v>42538</v>
      </c>
      <c r="D17" t="s">
        <v>4687</v>
      </c>
      <c r="E17">
        <v>13115005</v>
      </c>
      <c r="F17" t="s">
        <v>3259</v>
      </c>
      <c r="G17" s="7">
        <v>42550</v>
      </c>
      <c r="H17" t="s">
        <v>503</v>
      </c>
      <c r="I17">
        <v>180.9</v>
      </c>
      <c r="J17">
        <v>0</v>
      </c>
      <c r="K17">
        <v>180.9</v>
      </c>
      <c r="L17">
        <v>1</v>
      </c>
      <c r="M17">
        <v>180.9</v>
      </c>
      <c r="N17" t="s">
        <v>647</v>
      </c>
      <c r="O17" t="s">
        <v>5486</v>
      </c>
      <c r="P17" s="7">
        <v>42542</v>
      </c>
      <c r="Q17" s="7" t="s">
        <v>5487</v>
      </c>
      <c r="R17" s="7">
        <v>3.4904000000000002</v>
      </c>
    </row>
    <row r="18" spans="1:18" hidden="1">
      <c r="A18" t="s">
        <v>506</v>
      </c>
      <c r="B18" t="s">
        <v>609</v>
      </c>
      <c r="C18" s="7">
        <v>42538</v>
      </c>
      <c r="D18" t="s">
        <v>4687</v>
      </c>
      <c r="E18">
        <v>13115005</v>
      </c>
      <c r="F18" t="s">
        <v>6193</v>
      </c>
      <c r="G18" s="7">
        <v>42559</v>
      </c>
      <c r="H18" t="s">
        <v>503</v>
      </c>
      <c r="I18">
        <v>441</v>
      </c>
      <c r="J18">
        <v>0</v>
      </c>
      <c r="K18">
        <v>441</v>
      </c>
      <c r="L18">
        <v>1</v>
      </c>
      <c r="M18">
        <v>441</v>
      </c>
      <c r="N18" t="s">
        <v>647</v>
      </c>
      <c r="O18" t="s">
        <v>5486</v>
      </c>
      <c r="P18" s="7">
        <v>42542</v>
      </c>
      <c r="Q18" s="7" t="s">
        <v>6194</v>
      </c>
      <c r="R18" s="7">
        <v>3.4904000000000002</v>
      </c>
    </row>
    <row r="19" spans="1:18" hidden="1">
      <c r="A19" t="s">
        <v>506</v>
      </c>
      <c r="B19" t="s">
        <v>548</v>
      </c>
      <c r="C19" s="7">
        <v>42541</v>
      </c>
      <c r="D19" t="s">
        <v>2961</v>
      </c>
      <c r="E19">
        <v>13115017</v>
      </c>
      <c r="F19" t="s">
        <v>4316</v>
      </c>
      <c r="G19" s="7">
        <v>42561</v>
      </c>
      <c r="H19" t="s">
        <v>503</v>
      </c>
      <c r="I19">
        <v>1573.84</v>
      </c>
      <c r="J19">
        <v>0</v>
      </c>
      <c r="K19">
        <v>1573.84</v>
      </c>
      <c r="L19">
        <v>1</v>
      </c>
      <c r="M19">
        <v>1573.84</v>
      </c>
      <c r="N19" t="s">
        <v>647</v>
      </c>
      <c r="O19" t="s">
        <v>3273</v>
      </c>
      <c r="P19" s="7">
        <v>42542</v>
      </c>
      <c r="Q19" s="7" t="s">
        <v>4317</v>
      </c>
      <c r="R19" s="7">
        <v>3.4371999999999998</v>
      </c>
    </row>
    <row r="20" spans="1:18" hidden="1">
      <c r="A20" t="s">
        <v>506</v>
      </c>
      <c r="B20" t="s">
        <v>548</v>
      </c>
      <c r="C20" s="7">
        <v>42535</v>
      </c>
      <c r="D20" t="s">
        <v>2961</v>
      </c>
      <c r="E20">
        <v>13115020</v>
      </c>
      <c r="F20" t="s">
        <v>4693</v>
      </c>
      <c r="G20" s="7">
        <v>42556</v>
      </c>
      <c r="H20" t="s">
        <v>503</v>
      </c>
      <c r="I20">
        <v>130</v>
      </c>
      <c r="J20">
        <v>0</v>
      </c>
      <c r="K20">
        <v>130</v>
      </c>
      <c r="L20">
        <v>1</v>
      </c>
      <c r="M20">
        <v>130</v>
      </c>
      <c r="N20" t="s">
        <v>647</v>
      </c>
      <c r="O20" t="s">
        <v>4694</v>
      </c>
      <c r="P20" s="7">
        <v>42542</v>
      </c>
      <c r="Q20" s="7" t="s">
        <v>4695</v>
      </c>
      <c r="R20" s="7">
        <v>3.4533</v>
      </c>
    </row>
    <row r="21" spans="1:18" hidden="1">
      <c r="A21" t="s">
        <v>506</v>
      </c>
      <c r="B21" t="s">
        <v>548</v>
      </c>
      <c r="C21" s="7">
        <v>42535</v>
      </c>
      <c r="D21" t="s">
        <v>2961</v>
      </c>
      <c r="E21">
        <v>13115020</v>
      </c>
      <c r="F21" t="s">
        <v>5846</v>
      </c>
      <c r="G21" s="7">
        <v>42558</v>
      </c>
      <c r="H21" t="s">
        <v>503</v>
      </c>
      <c r="I21">
        <v>185</v>
      </c>
      <c r="J21">
        <v>0</v>
      </c>
      <c r="K21">
        <v>185</v>
      </c>
      <c r="L21">
        <v>1</v>
      </c>
      <c r="M21">
        <v>185</v>
      </c>
      <c r="N21" t="s">
        <v>647</v>
      </c>
      <c r="O21" t="s">
        <v>4694</v>
      </c>
      <c r="P21" s="7">
        <v>42542</v>
      </c>
      <c r="Q21" s="7" t="s">
        <v>5847</v>
      </c>
      <c r="R21" s="7">
        <v>3.4533</v>
      </c>
    </row>
    <row r="22" spans="1:18" hidden="1">
      <c r="A22" t="s">
        <v>506</v>
      </c>
      <c r="B22" t="s">
        <v>641</v>
      </c>
      <c r="C22" s="7">
        <v>42506</v>
      </c>
      <c r="D22" t="s">
        <v>3546</v>
      </c>
      <c r="E22">
        <v>13103001</v>
      </c>
      <c r="F22" t="s">
        <v>3547</v>
      </c>
      <c r="G22" s="7">
        <v>42583</v>
      </c>
      <c r="H22" t="s">
        <v>503</v>
      </c>
      <c r="I22">
        <v>4499.55</v>
      </c>
      <c r="J22">
        <v>3744</v>
      </c>
      <c r="K22">
        <v>755.55</v>
      </c>
      <c r="L22">
        <v>1</v>
      </c>
      <c r="M22">
        <v>755.55</v>
      </c>
      <c r="N22" t="s">
        <v>647</v>
      </c>
      <c r="O22" t="s">
        <v>3548</v>
      </c>
      <c r="P22" s="7">
        <v>42542</v>
      </c>
      <c r="Q22" s="7" t="s">
        <v>3549</v>
      </c>
      <c r="R22" s="7">
        <v>3.5041000000000002</v>
      </c>
    </row>
    <row r="23" spans="1:18" hidden="1">
      <c r="A23" t="s">
        <v>506</v>
      </c>
      <c r="B23" t="s">
        <v>641</v>
      </c>
      <c r="C23" s="7">
        <v>42506</v>
      </c>
      <c r="D23" t="s">
        <v>3546</v>
      </c>
      <c r="E23">
        <v>13103001</v>
      </c>
      <c r="F23" t="s">
        <v>3547</v>
      </c>
      <c r="G23" s="7">
        <v>42583</v>
      </c>
      <c r="H23" t="s">
        <v>503</v>
      </c>
      <c r="I23">
        <v>4499.55</v>
      </c>
      <c r="J23"/>
      <c r="K23">
        <v>4499.55</v>
      </c>
      <c r="L23">
        <v>1</v>
      </c>
      <c r="M23">
        <v>4499.55</v>
      </c>
      <c r="N23" t="s">
        <v>647</v>
      </c>
      <c r="O23" t="s">
        <v>3548</v>
      </c>
      <c r="P23" s="7">
        <v>42542</v>
      </c>
      <c r="Q23" s="7" t="s">
        <v>4423</v>
      </c>
      <c r="R23" s="7">
        <v>3.5041000000000002</v>
      </c>
    </row>
    <row r="24" spans="1:18" hidden="1">
      <c r="A24" t="s">
        <v>506</v>
      </c>
      <c r="B24" t="s">
        <v>641</v>
      </c>
      <c r="C24" s="7">
        <v>42499</v>
      </c>
      <c r="D24" t="s">
        <v>3546</v>
      </c>
      <c r="E24">
        <v>13103001</v>
      </c>
      <c r="F24" t="s">
        <v>4866</v>
      </c>
      <c r="G24" s="7">
        <v>42583</v>
      </c>
      <c r="H24" t="s">
        <v>503</v>
      </c>
      <c r="I24">
        <v>519.95000000000005</v>
      </c>
      <c r="J24"/>
      <c r="K24">
        <v>519.95000000000005</v>
      </c>
      <c r="L24">
        <v>1</v>
      </c>
      <c r="M24">
        <v>519.95000000000005</v>
      </c>
      <c r="N24" t="s">
        <v>647</v>
      </c>
      <c r="O24" t="s">
        <v>4867</v>
      </c>
      <c r="P24" s="7">
        <v>42542</v>
      </c>
      <c r="Q24" s="7" t="s">
        <v>4868</v>
      </c>
      <c r="R24" s="7">
        <v>3.5362</v>
      </c>
    </row>
    <row r="25" spans="1:18" hidden="1">
      <c r="A25" t="s">
        <v>506</v>
      </c>
      <c r="B25" t="s">
        <v>641</v>
      </c>
      <c r="C25" s="7">
        <v>42510</v>
      </c>
      <c r="D25" t="s">
        <v>3546</v>
      </c>
      <c r="E25">
        <v>13103001</v>
      </c>
      <c r="F25" t="s">
        <v>5721</v>
      </c>
      <c r="G25" s="7">
        <v>42592</v>
      </c>
      <c r="H25" t="s">
        <v>503</v>
      </c>
      <c r="I25">
        <v>51759</v>
      </c>
      <c r="J25">
        <v>0</v>
      </c>
      <c r="K25">
        <v>51759</v>
      </c>
      <c r="L25">
        <v>1</v>
      </c>
      <c r="M25">
        <v>51759</v>
      </c>
      <c r="N25" t="s">
        <v>647</v>
      </c>
      <c r="O25" t="s">
        <v>3617</v>
      </c>
      <c r="P25" s="7">
        <v>42542</v>
      </c>
      <c r="Q25" s="7" t="s">
        <v>5722</v>
      </c>
      <c r="R25" s="7">
        <v>3.6002999999999998</v>
      </c>
    </row>
    <row r="26" spans="1:18" hidden="1">
      <c r="A26" t="s">
        <v>506</v>
      </c>
      <c r="B26" t="s">
        <v>641</v>
      </c>
      <c r="C26" s="7">
        <v>42506</v>
      </c>
      <c r="D26" t="s">
        <v>3546</v>
      </c>
      <c r="E26">
        <v>13103001</v>
      </c>
      <c r="F26" t="s">
        <v>3547</v>
      </c>
      <c r="G26" s="7">
        <v>42555</v>
      </c>
      <c r="H26" t="s">
        <v>503</v>
      </c>
      <c r="I26">
        <v>4500.8999999999996</v>
      </c>
      <c r="J26"/>
      <c r="K26">
        <v>4500.8999999999996</v>
      </c>
      <c r="L26">
        <v>1</v>
      </c>
      <c r="M26">
        <v>4500.8999999999996</v>
      </c>
      <c r="N26" t="s">
        <v>647</v>
      </c>
      <c r="O26" t="s">
        <v>3548</v>
      </c>
      <c r="P26" s="7">
        <v>42542</v>
      </c>
      <c r="Q26" s="7" t="s">
        <v>6332</v>
      </c>
      <c r="R26" s="7">
        <v>3.5041000000000002</v>
      </c>
    </row>
    <row r="27" spans="1:18" hidden="1">
      <c r="A27" t="s">
        <v>506</v>
      </c>
      <c r="B27" t="s">
        <v>641</v>
      </c>
      <c r="C27" s="7">
        <v>42499</v>
      </c>
      <c r="D27" t="s">
        <v>3546</v>
      </c>
      <c r="E27">
        <v>13103001</v>
      </c>
      <c r="F27" t="s">
        <v>4866</v>
      </c>
      <c r="G27" s="7">
        <v>42555</v>
      </c>
      <c r="H27" t="s">
        <v>503</v>
      </c>
      <c r="I27">
        <v>520.1</v>
      </c>
      <c r="J27"/>
      <c r="K27">
        <v>520.1</v>
      </c>
      <c r="L27">
        <v>1</v>
      </c>
      <c r="M27">
        <v>520.1</v>
      </c>
      <c r="N27" t="s">
        <v>647</v>
      </c>
      <c r="O27" t="s">
        <v>4867</v>
      </c>
      <c r="P27" s="7">
        <v>42542</v>
      </c>
      <c r="Q27" s="7" t="s">
        <v>6335</v>
      </c>
      <c r="R27" s="7">
        <v>3.5362</v>
      </c>
    </row>
    <row r="28" spans="1:18" hidden="1">
      <c r="A28" t="s">
        <v>482</v>
      </c>
      <c r="B28" t="s">
        <v>548</v>
      </c>
      <c r="C28" s="7">
        <v>42527</v>
      </c>
      <c r="D28" t="s">
        <v>1093</v>
      </c>
      <c r="E28">
        <v>13130024</v>
      </c>
      <c r="F28" t="s">
        <v>5665</v>
      </c>
      <c r="G28" s="7">
        <v>42531</v>
      </c>
      <c r="H28" t="s">
        <v>503</v>
      </c>
      <c r="I28">
        <v>2100</v>
      </c>
      <c r="J28">
        <v>0</v>
      </c>
      <c r="K28">
        <v>2100</v>
      </c>
      <c r="L28">
        <v>1</v>
      </c>
      <c r="M28">
        <v>2100</v>
      </c>
      <c r="N28" t="s">
        <v>647</v>
      </c>
      <c r="O28" t="s">
        <v>5666</v>
      </c>
      <c r="P28" s="7">
        <v>42542</v>
      </c>
      <c r="Q28" s="7" t="s">
        <v>5667</v>
      </c>
      <c r="R28" s="7">
        <v>3.5409000000000002</v>
      </c>
    </row>
    <row r="29" spans="1:18" hidden="1">
      <c r="A29" t="s">
        <v>506</v>
      </c>
      <c r="B29" t="s">
        <v>663</v>
      </c>
      <c r="C29" s="7">
        <v>42538</v>
      </c>
      <c r="D29" t="s">
        <v>3921</v>
      </c>
      <c r="E29">
        <v>13115016</v>
      </c>
      <c r="F29" t="s">
        <v>3922</v>
      </c>
      <c r="G29" s="7">
        <v>42559</v>
      </c>
      <c r="H29" t="s">
        <v>503</v>
      </c>
      <c r="I29">
        <v>3050</v>
      </c>
      <c r="J29">
        <v>0</v>
      </c>
      <c r="K29">
        <v>3050</v>
      </c>
      <c r="L29">
        <v>1</v>
      </c>
      <c r="M29">
        <v>3050</v>
      </c>
      <c r="N29" t="s">
        <v>647</v>
      </c>
      <c r="O29" t="s">
        <v>3923</v>
      </c>
      <c r="P29" s="7">
        <v>42542</v>
      </c>
      <c r="Q29" s="7" t="s">
        <v>3924</v>
      </c>
      <c r="R29" s="7">
        <v>3.4904000000000002</v>
      </c>
    </row>
    <row r="30" spans="1:18" hidden="1">
      <c r="A30" t="s">
        <v>506</v>
      </c>
      <c r="B30" t="s">
        <v>663</v>
      </c>
      <c r="C30" s="7">
        <v>42538</v>
      </c>
      <c r="D30" t="s">
        <v>3921</v>
      </c>
      <c r="E30">
        <v>13115016</v>
      </c>
      <c r="F30" t="s">
        <v>3922</v>
      </c>
      <c r="G30" s="7">
        <v>42590</v>
      </c>
      <c r="H30" t="s">
        <v>503</v>
      </c>
      <c r="I30">
        <v>3050</v>
      </c>
      <c r="J30"/>
      <c r="K30">
        <v>3050</v>
      </c>
      <c r="L30">
        <v>1</v>
      </c>
      <c r="M30">
        <v>3050</v>
      </c>
      <c r="N30" t="s">
        <v>647</v>
      </c>
      <c r="O30" t="s">
        <v>3923</v>
      </c>
      <c r="P30" s="7">
        <v>42542</v>
      </c>
      <c r="Q30" s="7" t="s">
        <v>4788</v>
      </c>
      <c r="R30" s="7">
        <v>3.4904000000000002</v>
      </c>
    </row>
    <row r="31" spans="1:18" hidden="1">
      <c r="A31" t="s">
        <v>506</v>
      </c>
      <c r="B31" t="s">
        <v>548</v>
      </c>
      <c r="C31" s="7">
        <v>42513</v>
      </c>
      <c r="D31" t="s">
        <v>425</v>
      </c>
      <c r="E31">
        <v>13115016</v>
      </c>
      <c r="F31" t="s">
        <v>3627</v>
      </c>
      <c r="G31" s="7">
        <v>42551</v>
      </c>
      <c r="H31" t="s">
        <v>503</v>
      </c>
      <c r="I31">
        <v>5690.21</v>
      </c>
      <c r="J31">
        <v>5449.3</v>
      </c>
      <c r="K31">
        <v>240.91</v>
      </c>
      <c r="L31">
        <v>1</v>
      </c>
      <c r="M31">
        <v>240.91</v>
      </c>
      <c r="N31" t="s">
        <v>647</v>
      </c>
      <c r="O31" t="s">
        <v>3628</v>
      </c>
      <c r="P31" s="7">
        <v>42542</v>
      </c>
      <c r="Q31" s="7" t="s">
        <v>3629</v>
      </c>
      <c r="R31" s="7">
        <v>3.5419</v>
      </c>
    </row>
    <row r="32" spans="1:18" hidden="1">
      <c r="A32" t="s">
        <v>506</v>
      </c>
      <c r="B32" t="s">
        <v>548</v>
      </c>
      <c r="C32" s="7">
        <v>42513</v>
      </c>
      <c r="D32" t="s">
        <v>425</v>
      </c>
      <c r="E32">
        <v>13115016</v>
      </c>
      <c r="F32" t="s">
        <v>3630</v>
      </c>
      <c r="G32" s="7">
        <v>42551</v>
      </c>
      <c r="H32" t="s">
        <v>503</v>
      </c>
      <c r="I32">
        <v>330.18</v>
      </c>
      <c r="J32">
        <v>0</v>
      </c>
      <c r="K32">
        <v>330.18</v>
      </c>
      <c r="L32">
        <v>1</v>
      </c>
      <c r="M32">
        <v>330.18</v>
      </c>
      <c r="N32" t="s">
        <v>647</v>
      </c>
      <c r="O32" t="s">
        <v>3628</v>
      </c>
      <c r="P32" s="7">
        <v>42542</v>
      </c>
      <c r="Q32" s="7" t="s">
        <v>3631</v>
      </c>
      <c r="R32" s="7">
        <v>3.5419</v>
      </c>
    </row>
    <row r="33" spans="1:18" hidden="1">
      <c r="A33" t="s">
        <v>506</v>
      </c>
      <c r="B33" t="s">
        <v>548</v>
      </c>
      <c r="C33" s="7">
        <v>42517</v>
      </c>
      <c r="D33" t="s">
        <v>425</v>
      </c>
      <c r="E33">
        <v>13115016</v>
      </c>
      <c r="F33" t="s">
        <v>3632</v>
      </c>
      <c r="G33" s="7">
        <v>42551</v>
      </c>
      <c r="H33" t="s">
        <v>503</v>
      </c>
      <c r="I33">
        <v>381.94</v>
      </c>
      <c r="J33">
        <v>0</v>
      </c>
      <c r="K33">
        <v>381.94</v>
      </c>
      <c r="L33">
        <v>1</v>
      </c>
      <c r="M33">
        <v>381.94</v>
      </c>
      <c r="N33" t="s">
        <v>647</v>
      </c>
      <c r="O33" t="s">
        <v>3633</v>
      </c>
      <c r="P33" s="7">
        <v>42542</v>
      </c>
      <c r="Q33" s="7" t="s">
        <v>3634</v>
      </c>
      <c r="R33" s="7">
        <v>3.5804</v>
      </c>
    </row>
    <row r="34" spans="1:18" hidden="1">
      <c r="A34" t="s">
        <v>506</v>
      </c>
      <c r="B34" t="s">
        <v>548</v>
      </c>
      <c r="C34" s="7">
        <v>42513</v>
      </c>
      <c r="D34" t="s">
        <v>425</v>
      </c>
      <c r="E34">
        <v>13115016</v>
      </c>
      <c r="F34" t="s">
        <v>3638</v>
      </c>
      <c r="G34" s="7">
        <v>42551</v>
      </c>
      <c r="H34" t="s">
        <v>503</v>
      </c>
      <c r="I34">
        <v>637.02</v>
      </c>
      <c r="J34">
        <v>0</v>
      </c>
      <c r="K34">
        <v>637.02</v>
      </c>
      <c r="L34">
        <v>1</v>
      </c>
      <c r="M34">
        <v>637.02</v>
      </c>
      <c r="N34" t="s">
        <v>647</v>
      </c>
      <c r="O34" t="s">
        <v>3639</v>
      </c>
      <c r="P34" s="7">
        <v>42542</v>
      </c>
      <c r="Q34" s="7" t="s">
        <v>3640</v>
      </c>
      <c r="R34" s="7">
        <v>3.5419</v>
      </c>
    </row>
    <row r="35" spans="1:18" hidden="1">
      <c r="A35" t="s">
        <v>506</v>
      </c>
      <c r="B35" t="s">
        <v>548</v>
      </c>
      <c r="C35" s="7">
        <v>42524</v>
      </c>
      <c r="D35" t="s">
        <v>425</v>
      </c>
      <c r="E35">
        <v>13115016</v>
      </c>
      <c r="F35" t="s">
        <v>3645</v>
      </c>
      <c r="G35" s="7">
        <v>42551</v>
      </c>
      <c r="H35" t="s">
        <v>503</v>
      </c>
      <c r="I35">
        <v>989.33</v>
      </c>
      <c r="J35">
        <v>0</v>
      </c>
      <c r="K35">
        <v>989.33</v>
      </c>
      <c r="L35">
        <v>1</v>
      </c>
      <c r="M35">
        <v>989.33</v>
      </c>
      <c r="N35" t="s">
        <v>647</v>
      </c>
      <c r="O35" t="s">
        <v>3646</v>
      </c>
      <c r="P35" s="7">
        <v>42542</v>
      </c>
      <c r="Q35" s="7" t="s">
        <v>3647</v>
      </c>
      <c r="R35" s="7">
        <v>3.5960999999999999</v>
      </c>
    </row>
    <row r="36" spans="1:18" hidden="1">
      <c r="A36" t="s">
        <v>506</v>
      </c>
      <c r="B36" t="s">
        <v>548</v>
      </c>
      <c r="C36" s="7">
        <v>42524</v>
      </c>
      <c r="D36" t="s">
        <v>425</v>
      </c>
      <c r="E36">
        <v>13115016</v>
      </c>
      <c r="F36" t="s">
        <v>3653</v>
      </c>
      <c r="G36" s="7">
        <v>42551</v>
      </c>
      <c r="H36" t="s">
        <v>503</v>
      </c>
      <c r="I36">
        <v>3375.25</v>
      </c>
      <c r="J36">
        <v>0</v>
      </c>
      <c r="K36">
        <v>3375.25</v>
      </c>
      <c r="L36">
        <v>1</v>
      </c>
      <c r="M36">
        <v>3375.25</v>
      </c>
      <c r="N36" t="s">
        <v>647</v>
      </c>
      <c r="O36" t="s">
        <v>1029</v>
      </c>
      <c r="P36" s="7">
        <v>42542</v>
      </c>
      <c r="Q36" s="7" t="s">
        <v>3654</v>
      </c>
      <c r="R36" s="7">
        <v>3.5960999999999999</v>
      </c>
    </row>
    <row r="37" spans="1:18" hidden="1">
      <c r="A37" t="s">
        <v>506</v>
      </c>
      <c r="B37" t="s">
        <v>548</v>
      </c>
      <c r="C37" s="7">
        <v>42521</v>
      </c>
      <c r="D37" t="s">
        <v>425</v>
      </c>
      <c r="E37">
        <v>13115016</v>
      </c>
      <c r="F37" t="s">
        <v>3655</v>
      </c>
      <c r="G37" s="7">
        <v>42551</v>
      </c>
      <c r="H37" t="s">
        <v>503</v>
      </c>
      <c r="I37">
        <v>1371.07</v>
      </c>
      <c r="J37">
        <v>0</v>
      </c>
      <c r="K37">
        <v>1371.07</v>
      </c>
      <c r="L37">
        <v>1</v>
      </c>
      <c r="M37">
        <v>1371.07</v>
      </c>
      <c r="N37" t="s">
        <v>647</v>
      </c>
      <c r="O37" t="s">
        <v>3646</v>
      </c>
      <c r="P37" s="7">
        <v>42542</v>
      </c>
      <c r="Q37" s="7" t="s">
        <v>3656</v>
      </c>
      <c r="R37" s="7">
        <v>3.5996999999999999</v>
      </c>
    </row>
    <row r="38" spans="1:18" hidden="1">
      <c r="A38" t="s">
        <v>506</v>
      </c>
      <c r="B38" t="s">
        <v>548</v>
      </c>
      <c r="C38" s="7">
        <v>42521</v>
      </c>
      <c r="D38" t="s">
        <v>425</v>
      </c>
      <c r="E38">
        <v>13115016</v>
      </c>
      <c r="F38" t="s">
        <v>3661</v>
      </c>
      <c r="G38" s="7">
        <v>42551</v>
      </c>
      <c r="H38" t="s">
        <v>503</v>
      </c>
      <c r="I38">
        <v>752.77</v>
      </c>
      <c r="J38">
        <v>0</v>
      </c>
      <c r="K38">
        <v>752.77</v>
      </c>
      <c r="L38">
        <v>1</v>
      </c>
      <c r="M38">
        <v>752.77</v>
      </c>
      <c r="N38" t="s">
        <v>647</v>
      </c>
      <c r="O38" t="s">
        <v>3633</v>
      </c>
      <c r="P38" s="7">
        <v>42542</v>
      </c>
      <c r="Q38" s="7" t="s">
        <v>3662</v>
      </c>
      <c r="R38" s="7">
        <v>3.5996999999999999</v>
      </c>
    </row>
    <row r="39" spans="1:18" hidden="1">
      <c r="A39" t="s">
        <v>506</v>
      </c>
      <c r="B39" t="s">
        <v>548</v>
      </c>
      <c r="C39" s="7">
        <v>42514</v>
      </c>
      <c r="D39" t="s">
        <v>425</v>
      </c>
      <c r="E39">
        <v>13115016</v>
      </c>
      <c r="F39" t="s">
        <v>3677</v>
      </c>
      <c r="G39" s="7">
        <v>42551</v>
      </c>
      <c r="H39" t="s">
        <v>503</v>
      </c>
      <c r="I39">
        <v>107.59</v>
      </c>
      <c r="J39">
        <v>0</v>
      </c>
      <c r="K39">
        <v>107.59</v>
      </c>
      <c r="L39">
        <v>1</v>
      </c>
      <c r="M39">
        <v>107.59</v>
      </c>
      <c r="N39" t="s">
        <v>647</v>
      </c>
      <c r="O39" t="s">
        <v>3678</v>
      </c>
      <c r="P39" s="7">
        <v>42542</v>
      </c>
      <c r="Q39" s="7" t="s">
        <v>3679</v>
      </c>
      <c r="R39" s="7">
        <v>3.5659999999999998</v>
      </c>
    </row>
    <row r="40" spans="1:18" hidden="1">
      <c r="A40" t="s">
        <v>506</v>
      </c>
      <c r="B40" t="s">
        <v>548</v>
      </c>
      <c r="C40" s="7">
        <v>42524</v>
      </c>
      <c r="D40" t="s">
        <v>425</v>
      </c>
      <c r="E40">
        <v>13115016</v>
      </c>
      <c r="F40" t="s">
        <v>3684</v>
      </c>
      <c r="G40" s="7">
        <v>42551</v>
      </c>
      <c r="H40" t="s">
        <v>503</v>
      </c>
      <c r="I40">
        <v>4373.66</v>
      </c>
      <c r="J40">
        <v>2282.17</v>
      </c>
      <c r="K40">
        <v>2091.4899999999998</v>
      </c>
      <c r="L40">
        <v>1</v>
      </c>
      <c r="M40">
        <v>2091.4899999999998</v>
      </c>
      <c r="N40" t="s">
        <v>647</v>
      </c>
      <c r="O40" t="s">
        <v>3685</v>
      </c>
      <c r="P40" s="7">
        <v>42542</v>
      </c>
      <c r="Q40" s="7" t="s">
        <v>3686</v>
      </c>
      <c r="R40" s="7">
        <v>3.5960999999999999</v>
      </c>
    </row>
    <row r="41" spans="1:18" hidden="1">
      <c r="A41" t="s">
        <v>506</v>
      </c>
      <c r="B41" t="s">
        <v>548</v>
      </c>
      <c r="C41" s="7">
        <v>42524</v>
      </c>
      <c r="D41" t="s">
        <v>425</v>
      </c>
      <c r="E41">
        <v>13115016</v>
      </c>
      <c r="F41" t="s">
        <v>3687</v>
      </c>
      <c r="G41" s="7">
        <v>42551</v>
      </c>
      <c r="H41" t="s">
        <v>503</v>
      </c>
      <c r="I41">
        <v>1112.73</v>
      </c>
      <c r="J41">
        <v>0</v>
      </c>
      <c r="K41">
        <v>1112.73</v>
      </c>
      <c r="L41">
        <v>1</v>
      </c>
      <c r="M41">
        <v>1112.73</v>
      </c>
      <c r="N41" t="s">
        <v>647</v>
      </c>
      <c r="O41" t="s">
        <v>3651</v>
      </c>
      <c r="P41" s="7">
        <v>42542</v>
      </c>
      <c r="Q41" s="7" t="s">
        <v>3688</v>
      </c>
      <c r="R41" s="7">
        <v>3.5960999999999999</v>
      </c>
    </row>
    <row r="42" spans="1:18" hidden="1">
      <c r="A42" t="s">
        <v>506</v>
      </c>
      <c r="B42" t="s">
        <v>548</v>
      </c>
      <c r="C42" s="7">
        <v>42531</v>
      </c>
      <c r="D42" t="s">
        <v>425</v>
      </c>
      <c r="E42">
        <v>13115016</v>
      </c>
      <c r="F42" t="s">
        <v>3702</v>
      </c>
      <c r="G42" s="7">
        <v>42566</v>
      </c>
      <c r="H42" t="s">
        <v>503</v>
      </c>
      <c r="I42">
        <v>2805.68</v>
      </c>
      <c r="J42">
        <v>0</v>
      </c>
      <c r="K42">
        <v>2805.68</v>
      </c>
      <c r="L42">
        <v>1</v>
      </c>
      <c r="M42">
        <v>2805.68</v>
      </c>
      <c r="N42" t="s">
        <v>647</v>
      </c>
      <c r="O42" t="s">
        <v>3703</v>
      </c>
      <c r="P42" s="7">
        <v>42542</v>
      </c>
      <c r="Q42" s="7" t="s">
        <v>3704</v>
      </c>
      <c r="R42" s="7">
        <v>3.3816999999999999</v>
      </c>
    </row>
    <row r="43" spans="1:18" hidden="1">
      <c r="A43" t="s">
        <v>506</v>
      </c>
      <c r="B43" t="s">
        <v>548</v>
      </c>
      <c r="C43" s="7">
        <v>42531</v>
      </c>
      <c r="D43" t="s">
        <v>425</v>
      </c>
      <c r="E43">
        <v>13115016</v>
      </c>
      <c r="F43" t="s">
        <v>3705</v>
      </c>
      <c r="G43" s="7">
        <v>42566</v>
      </c>
      <c r="H43" t="s">
        <v>503</v>
      </c>
      <c r="I43">
        <v>3063.91</v>
      </c>
      <c r="J43">
        <v>0</v>
      </c>
      <c r="K43">
        <v>3063.91</v>
      </c>
      <c r="L43">
        <v>1</v>
      </c>
      <c r="M43">
        <v>3063.91</v>
      </c>
      <c r="N43" t="s">
        <v>647</v>
      </c>
      <c r="O43" t="s">
        <v>3706</v>
      </c>
      <c r="P43" s="7">
        <v>42542</v>
      </c>
      <c r="Q43" s="7" t="s">
        <v>3707</v>
      </c>
      <c r="R43" s="7">
        <v>3.3816999999999999</v>
      </c>
    </row>
    <row r="44" spans="1:18" hidden="1">
      <c r="A44" t="s">
        <v>506</v>
      </c>
      <c r="B44" t="s">
        <v>548</v>
      </c>
      <c r="C44" s="7">
        <v>42531</v>
      </c>
      <c r="D44" t="s">
        <v>425</v>
      </c>
      <c r="E44">
        <v>13115016</v>
      </c>
      <c r="F44" t="s">
        <v>3708</v>
      </c>
      <c r="G44" s="7">
        <v>42566</v>
      </c>
      <c r="H44" t="s">
        <v>503</v>
      </c>
      <c r="I44">
        <v>1899.76</v>
      </c>
      <c r="J44">
        <v>0</v>
      </c>
      <c r="K44">
        <v>1899.76</v>
      </c>
      <c r="L44">
        <v>1</v>
      </c>
      <c r="M44">
        <v>1899.76</v>
      </c>
      <c r="N44" t="s">
        <v>647</v>
      </c>
      <c r="O44" t="s">
        <v>3709</v>
      </c>
      <c r="P44" s="7">
        <v>42542</v>
      </c>
      <c r="Q44" s="7" t="s">
        <v>3710</v>
      </c>
      <c r="R44" s="7">
        <v>3.3816999999999999</v>
      </c>
    </row>
    <row r="45" spans="1:18" hidden="1">
      <c r="A45" t="s">
        <v>506</v>
      </c>
      <c r="B45" t="s">
        <v>548</v>
      </c>
      <c r="C45" s="7">
        <v>42531</v>
      </c>
      <c r="D45" t="s">
        <v>425</v>
      </c>
      <c r="E45">
        <v>13115016</v>
      </c>
      <c r="F45" t="s">
        <v>3711</v>
      </c>
      <c r="G45" s="7">
        <v>42566</v>
      </c>
      <c r="H45" t="s">
        <v>503</v>
      </c>
      <c r="I45">
        <v>234.81</v>
      </c>
      <c r="J45">
        <v>0</v>
      </c>
      <c r="K45">
        <v>234.81</v>
      </c>
      <c r="L45">
        <v>1</v>
      </c>
      <c r="M45">
        <v>234.81</v>
      </c>
      <c r="N45" t="s">
        <v>647</v>
      </c>
      <c r="O45" t="s">
        <v>3712</v>
      </c>
      <c r="P45" s="7">
        <v>42542</v>
      </c>
      <c r="Q45" s="7" t="s">
        <v>3713</v>
      </c>
      <c r="R45" s="7">
        <v>3.3816999999999999</v>
      </c>
    </row>
    <row r="46" spans="1:18" hidden="1">
      <c r="A46" t="s">
        <v>506</v>
      </c>
      <c r="B46" t="s">
        <v>548</v>
      </c>
      <c r="C46" s="7">
        <v>42531</v>
      </c>
      <c r="D46" t="s">
        <v>425</v>
      </c>
      <c r="E46">
        <v>13115016</v>
      </c>
      <c r="F46" t="s">
        <v>3714</v>
      </c>
      <c r="G46" s="7">
        <v>42551</v>
      </c>
      <c r="H46" t="s">
        <v>503</v>
      </c>
      <c r="I46">
        <v>1380.3</v>
      </c>
      <c r="J46">
        <v>0</v>
      </c>
      <c r="K46">
        <v>1380.3</v>
      </c>
      <c r="L46">
        <v>1</v>
      </c>
      <c r="M46">
        <v>1380.3</v>
      </c>
      <c r="N46" t="s">
        <v>647</v>
      </c>
      <c r="O46" t="s">
        <v>3715</v>
      </c>
      <c r="P46" s="7">
        <v>42542</v>
      </c>
      <c r="Q46" s="7" t="s">
        <v>3716</v>
      </c>
      <c r="R46" s="7">
        <v>3.3816999999999999</v>
      </c>
    </row>
    <row r="47" spans="1:18" hidden="1">
      <c r="A47" t="s">
        <v>506</v>
      </c>
      <c r="B47" t="s">
        <v>548</v>
      </c>
      <c r="C47" s="7">
        <v>42531</v>
      </c>
      <c r="D47" t="s">
        <v>425</v>
      </c>
      <c r="E47">
        <v>13115016</v>
      </c>
      <c r="F47" t="s">
        <v>3717</v>
      </c>
      <c r="G47" s="7">
        <v>42566</v>
      </c>
      <c r="H47" t="s">
        <v>503</v>
      </c>
      <c r="I47">
        <v>420.48</v>
      </c>
      <c r="J47">
        <v>0</v>
      </c>
      <c r="K47">
        <v>420.48</v>
      </c>
      <c r="L47">
        <v>1</v>
      </c>
      <c r="M47">
        <v>420.48</v>
      </c>
      <c r="N47" t="s">
        <v>647</v>
      </c>
      <c r="O47" t="s">
        <v>2810</v>
      </c>
      <c r="P47" s="7">
        <v>42542</v>
      </c>
      <c r="Q47" s="7" t="s">
        <v>3718</v>
      </c>
      <c r="R47" s="7">
        <v>3.3816999999999999</v>
      </c>
    </row>
    <row r="48" spans="1:18" hidden="1">
      <c r="A48" t="s">
        <v>506</v>
      </c>
      <c r="B48" t="s">
        <v>548</v>
      </c>
      <c r="C48" s="7">
        <v>42534</v>
      </c>
      <c r="D48" t="s">
        <v>425</v>
      </c>
      <c r="E48">
        <v>13115016</v>
      </c>
      <c r="F48" t="s">
        <v>3781</v>
      </c>
      <c r="G48" s="7">
        <v>42566</v>
      </c>
      <c r="H48" t="s">
        <v>503</v>
      </c>
      <c r="I48">
        <v>5586.31</v>
      </c>
      <c r="J48">
        <v>0</v>
      </c>
      <c r="K48">
        <v>5586.31</v>
      </c>
      <c r="L48">
        <v>1</v>
      </c>
      <c r="M48">
        <v>5586.31</v>
      </c>
      <c r="N48" t="s">
        <v>647</v>
      </c>
      <c r="O48" t="s">
        <v>2786</v>
      </c>
      <c r="P48" s="7">
        <v>42542</v>
      </c>
      <c r="Q48" s="7" t="s">
        <v>3782</v>
      </c>
      <c r="R48" s="7">
        <v>3.4260999999999999</v>
      </c>
    </row>
    <row r="49" spans="1:18" hidden="1">
      <c r="A49" t="s">
        <v>506</v>
      </c>
      <c r="B49" t="s">
        <v>548</v>
      </c>
      <c r="C49" s="7">
        <v>42513</v>
      </c>
      <c r="D49" t="s">
        <v>425</v>
      </c>
      <c r="E49">
        <v>13115016</v>
      </c>
      <c r="F49" t="s">
        <v>4121</v>
      </c>
      <c r="G49" s="7">
        <v>42551</v>
      </c>
      <c r="H49" t="s">
        <v>503</v>
      </c>
      <c r="I49">
        <v>1885.23</v>
      </c>
      <c r="J49">
        <v>0</v>
      </c>
      <c r="K49">
        <v>1885.23</v>
      </c>
      <c r="L49">
        <v>1</v>
      </c>
      <c r="M49">
        <v>1885.23</v>
      </c>
      <c r="N49" t="s">
        <v>647</v>
      </c>
      <c r="O49" t="s">
        <v>4122</v>
      </c>
      <c r="P49" s="7">
        <v>42542</v>
      </c>
      <c r="Q49" s="7" t="s">
        <v>4123</v>
      </c>
      <c r="R49" s="7">
        <v>3.5419</v>
      </c>
    </row>
    <row r="50" spans="1:18" hidden="1">
      <c r="A50" t="s">
        <v>506</v>
      </c>
      <c r="B50" t="s">
        <v>548</v>
      </c>
      <c r="C50" s="7">
        <v>42517</v>
      </c>
      <c r="D50" t="s">
        <v>425</v>
      </c>
      <c r="E50">
        <v>13115016</v>
      </c>
      <c r="F50" t="s">
        <v>4124</v>
      </c>
      <c r="G50" s="7">
        <v>42551</v>
      </c>
      <c r="H50" t="s">
        <v>503</v>
      </c>
      <c r="I50">
        <v>1493.58</v>
      </c>
      <c r="J50">
        <v>0</v>
      </c>
      <c r="K50">
        <v>1493.58</v>
      </c>
      <c r="L50">
        <v>1</v>
      </c>
      <c r="M50">
        <v>1493.58</v>
      </c>
      <c r="N50" t="s">
        <v>647</v>
      </c>
      <c r="O50" t="s">
        <v>4125</v>
      </c>
      <c r="P50" s="7">
        <v>42542</v>
      </c>
      <c r="Q50" s="7" t="s">
        <v>4126</v>
      </c>
      <c r="R50" s="7">
        <v>3.5804</v>
      </c>
    </row>
    <row r="51" spans="1:18" hidden="1">
      <c r="A51" t="s">
        <v>506</v>
      </c>
      <c r="B51" t="s">
        <v>548</v>
      </c>
      <c r="C51" s="7">
        <v>42517</v>
      </c>
      <c r="D51" t="s">
        <v>425</v>
      </c>
      <c r="E51">
        <v>13115016</v>
      </c>
      <c r="F51" t="s">
        <v>4127</v>
      </c>
      <c r="G51" s="7">
        <v>42551</v>
      </c>
      <c r="H51" t="s">
        <v>503</v>
      </c>
      <c r="I51">
        <v>400</v>
      </c>
      <c r="J51">
        <v>0</v>
      </c>
      <c r="K51">
        <v>400</v>
      </c>
      <c r="L51">
        <v>1</v>
      </c>
      <c r="M51">
        <v>400</v>
      </c>
      <c r="N51" t="s">
        <v>647</v>
      </c>
      <c r="O51" t="s">
        <v>3706</v>
      </c>
      <c r="P51" s="7">
        <v>42542</v>
      </c>
      <c r="Q51" s="7" t="s">
        <v>4128</v>
      </c>
      <c r="R51" s="7">
        <v>3.5804</v>
      </c>
    </row>
    <row r="52" spans="1:18" hidden="1">
      <c r="A52" t="s">
        <v>506</v>
      </c>
      <c r="B52" t="s">
        <v>548</v>
      </c>
      <c r="C52" s="7">
        <v>42521</v>
      </c>
      <c r="D52" t="s">
        <v>425</v>
      </c>
      <c r="E52">
        <v>13115016</v>
      </c>
      <c r="F52" t="s">
        <v>4159</v>
      </c>
      <c r="G52" s="7">
        <v>42551</v>
      </c>
      <c r="H52" t="s">
        <v>503</v>
      </c>
      <c r="I52">
        <v>703.95</v>
      </c>
      <c r="J52">
        <v>0</v>
      </c>
      <c r="K52">
        <v>703.95</v>
      </c>
      <c r="L52">
        <v>1</v>
      </c>
      <c r="M52">
        <v>703.95</v>
      </c>
      <c r="N52" t="s">
        <v>647</v>
      </c>
      <c r="O52" t="s">
        <v>4160</v>
      </c>
      <c r="P52" s="7">
        <v>42542</v>
      </c>
      <c r="Q52" s="7" t="s">
        <v>4161</v>
      </c>
      <c r="R52" s="7">
        <v>3.5996999999999999</v>
      </c>
    </row>
    <row r="53" spans="1:18" hidden="1">
      <c r="A53" t="s">
        <v>506</v>
      </c>
      <c r="B53" t="s">
        <v>548</v>
      </c>
      <c r="C53" s="7">
        <v>42514</v>
      </c>
      <c r="D53" t="s">
        <v>425</v>
      </c>
      <c r="E53">
        <v>13115016</v>
      </c>
      <c r="F53" t="s">
        <v>4165</v>
      </c>
      <c r="G53" s="7">
        <v>42551</v>
      </c>
      <c r="H53" t="s">
        <v>503</v>
      </c>
      <c r="I53">
        <v>9356.26</v>
      </c>
      <c r="J53">
        <v>0</v>
      </c>
      <c r="K53">
        <v>9356.26</v>
      </c>
      <c r="L53">
        <v>1</v>
      </c>
      <c r="M53">
        <v>9356.26</v>
      </c>
      <c r="N53" t="s">
        <v>647</v>
      </c>
      <c r="O53" t="s">
        <v>4166</v>
      </c>
      <c r="P53" s="7">
        <v>42542</v>
      </c>
      <c r="Q53" s="7" t="s">
        <v>4167</v>
      </c>
      <c r="R53" s="7">
        <v>3.5659999999999998</v>
      </c>
    </row>
    <row r="54" spans="1:18" hidden="1">
      <c r="A54" t="s">
        <v>506</v>
      </c>
      <c r="B54" t="s">
        <v>548</v>
      </c>
      <c r="C54" s="7">
        <v>42514</v>
      </c>
      <c r="D54" t="s">
        <v>425</v>
      </c>
      <c r="E54">
        <v>13115016</v>
      </c>
      <c r="F54" t="s">
        <v>4168</v>
      </c>
      <c r="G54" s="7">
        <v>42551</v>
      </c>
      <c r="H54" t="s">
        <v>503</v>
      </c>
      <c r="I54">
        <v>2844.64</v>
      </c>
      <c r="J54">
        <v>0</v>
      </c>
      <c r="K54">
        <v>2844.64</v>
      </c>
      <c r="L54">
        <v>1</v>
      </c>
      <c r="M54">
        <v>2844.64</v>
      </c>
      <c r="N54" t="s">
        <v>647</v>
      </c>
      <c r="O54" t="s">
        <v>4169</v>
      </c>
      <c r="P54" s="7">
        <v>42542</v>
      </c>
      <c r="Q54" s="7" t="s">
        <v>4170</v>
      </c>
      <c r="R54" s="7">
        <v>3.5659999999999998</v>
      </c>
    </row>
    <row r="55" spans="1:18" hidden="1">
      <c r="A55" t="s">
        <v>506</v>
      </c>
      <c r="B55" t="s">
        <v>548</v>
      </c>
      <c r="C55" s="7">
        <v>42531</v>
      </c>
      <c r="D55" t="s">
        <v>425</v>
      </c>
      <c r="E55">
        <v>13115016</v>
      </c>
      <c r="F55" t="s">
        <v>4188</v>
      </c>
      <c r="G55" s="7">
        <v>42566</v>
      </c>
      <c r="H55" t="s">
        <v>503</v>
      </c>
      <c r="I55">
        <v>1098.3900000000001</v>
      </c>
      <c r="J55">
        <v>0</v>
      </c>
      <c r="K55">
        <v>1098.3900000000001</v>
      </c>
      <c r="L55">
        <v>1</v>
      </c>
      <c r="M55">
        <v>1098.3900000000001</v>
      </c>
      <c r="N55" t="s">
        <v>647</v>
      </c>
      <c r="O55" t="s">
        <v>3646</v>
      </c>
      <c r="P55" s="7">
        <v>42542</v>
      </c>
      <c r="Q55" s="7" t="s">
        <v>4189</v>
      </c>
      <c r="R55" s="7">
        <v>3.3816999999999999</v>
      </c>
    </row>
    <row r="56" spans="1:18" hidden="1">
      <c r="A56" t="s">
        <v>506</v>
      </c>
      <c r="B56" t="s">
        <v>548</v>
      </c>
      <c r="C56" s="7">
        <v>42531</v>
      </c>
      <c r="D56" t="s">
        <v>425</v>
      </c>
      <c r="E56">
        <v>13115016</v>
      </c>
      <c r="F56" t="s">
        <v>4190</v>
      </c>
      <c r="G56" s="7">
        <v>42551</v>
      </c>
      <c r="H56" t="s">
        <v>503</v>
      </c>
      <c r="I56">
        <v>1098.6199999999999</v>
      </c>
      <c r="J56">
        <v>0</v>
      </c>
      <c r="K56">
        <v>1098.6199999999999</v>
      </c>
      <c r="L56">
        <v>1</v>
      </c>
      <c r="M56">
        <v>1098.6199999999999</v>
      </c>
      <c r="N56" t="s">
        <v>647</v>
      </c>
      <c r="O56" t="s">
        <v>2786</v>
      </c>
      <c r="P56" s="7">
        <v>42542</v>
      </c>
      <c r="Q56" s="7" t="s">
        <v>4191</v>
      </c>
      <c r="R56" s="7">
        <v>3.3816999999999999</v>
      </c>
    </row>
    <row r="57" spans="1:18" hidden="1">
      <c r="A57" t="s">
        <v>506</v>
      </c>
      <c r="B57" t="s">
        <v>548</v>
      </c>
      <c r="C57" s="7">
        <v>42531</v>
      </c>
      <c r="D57" t="s">
        <v>425</v>
      </c>
      <c r="E57">
        <v>13115016</v>
      </c>
      <c r="F57" t="s">
        <v>4192</v>
      </c>
      <c r="G57" s="7">
        <v>42551</v>
      </c>
      <c r="H57" t="s">
        <v>503</v>
      </c>
      <c r="I57">
        <v>307.19</v>
      </c>
      <c r="J57">
        <v>0</v>
      </c>
      <c r="K57">
        <v>307.19</v>
      </c>
      <c r="L57">
        <v>1</v>
      </c>
      <c r="M57">
        <v>307.19</v>
      </c>
      <c r="N57" t="s">
        <v>647</v>
      </c>
      <c r="O57" t="s">
        <v>3646</v>
      </c>
      <c r="P57" s="7">
        <v>42542</v>
      </c>
      <c r="Q57" s="7" t="s">
        <v>4193</v>
      </c>
      <c r="R57" s="7">
        <v>3.3816999999999999</v>
      </c>
    </row>
    <row r="58" spans="1:18" hidden="1">
      <c r="A58" t="s">
        <v>506</v>
      </c>
      <c r="B58" t="s">
        <v>548</v>
      </c>
      <c r="C58" s="7">
        <v>42534</v>
      </c>
      <c r="D58" t="s">
        <v>425</v>
      </c>
      <c r="E58">
        <v>13115016</v>
      </c>
      <c r="F58" t="s">
        <v>4254</v>
      </c>
      <c r="G58" s="7">
        <v>42566</v>
      </c>
      <c r="H58" t="s">
        <v>503</v>
      </c>
      <c r="I58">
        <v>295.45</v>
      </c>
      <c r="J58">
        <v>0</v>
      </c>
      <c r="K58">
        <v>295.45</v>
      </c>
      <c r="L58">
        <v>1</v>
      </c>
      <c r="M58">
        <v>295.45</v>
      </c>
      <c r="N58" t="s">
        <v>647</v>
      </c>
      <c r="O58" t="s">
        <v>4125</v>
      </c>
      <c r="P58" s="7">
        <v>42542</v>
      </c>
      <c r="Q58" s="7" t="s">
        <v>4255</v>
      </c>
      <c r="R58" s="7">
        <v>3.4260999999999999</v>
      </c>
    </row>
    <row r="59" spans="1:18" hidden="1">
      <c r="A59" t="s">
        <v>506</v>
      </c>
      <c r="B59" t="s">
        <v>548</v>
      </c>
      <c r="C59" s="7">
        <v>42542</v>
      </c>
      <c r="D59" t="s">
        <v>425</v>
      </c>
      <c r="E59">
        <v>13115001</v>
      </c>
      <c r="F59" t="s">
        <v>7519</v>
      </c>
      <c r="G59" s="7">
        <v>42581</v>
      </c>
      <c r="H59" t="s">
        <v>503</v>
      </c>
      <c r="I59">
        <v>2000</v>
      </c>
      <c r="J59">
        <v>0</v>
      </c>
      <c r="K59">
        <v>2000</v>
      </c>
      <c r="L59">
        <v>1</v>
      </c>
      <c r="M59">
        <v>2000</v>
      </c>
      <c r="N59" t="s">
        <v>647</v>
      </c>
      <c r="O59" t="s">
        <v>1029</v>
      </c>
      <c r="P59" s="7">
        <v>42542</v>
      </c>
      <c r="Q59" s="7" t="s">
        <v>7520</v>
      </c>
      <c r="R59" s="7">
        <v>3.3835000000000002</v>
      </c>
    </row>
    <row r="60" spans="1:18" hidden="1">
      <c r="A60" t="s">
        <v>506</v>
      </c>
      <c r="B60" t="s">
        <v>548</v>
      </c>
      <c r="C60" s="7">
        <v>42513</v>
      </c>
      <c r="D60" t="s">
        <v>425</v>
      </c>
      <c r="E60">
        <v>13115016</v>
      </c>
      <c r="F60" t="s">
        <v>4517</v>
      </c>
      <c r="G60" s="7">
        <v>42551</v>
      </c>
      <c r="H60" t="s">
        <v>503</v>
      </c>
      <c r="I60">
        <v>879.29</v>
      </c>
      <c r="J60">
        <v>0</v>
      </c>
      <c r="K60">
        <v>879.29</v>
      </c>
      <c r="L60">
        <v>1</v>
      </c>
      <c r="M60">
        <v>879.29</v>
      </c>
      <c r="N60" t="s">
        <v>647</v>
      </c>
      <c r="O60" t="s">
        <v>4518</v>
      </c>
      <c r="P60" s="7">
        <v>42542</v>
      </c>
      <c r="Q60" s="7" t="s">
        <v>4519</v>
      </c>
      <c r="R60" s="7">
        <v>3.5419</v>
      </c>
    </row>
    <row r="61" spans="1:18" hidden="1">
      <c r="A61" t="s">
        <v>506</v>
      </c>
      <c r="B61" t="s">
        <v>548</v>
      </c>
      <c r="C61" s="7">
        <v>42513</v>
      </c>
      <c r="D61" t="s">
        <v>425</v>
      </c>
      <c r="E61">
        <v>13115016</v>
      </c>
      <c r="F61" t="s">
        <v>4530</v>
      </c>
      <c r="G61" s="7">
        <v>42551</v>
      </c>
      <c r="H61" t="s">
        <v>503</v>
      </c>
      <c r="I61">
        <v>239.86</v>
      </c>
      <c r="J61">
        <v>0</v>
      </c>
      <c r="K61">
        <v>239.86</v>
      </c>
      <c r="L61">
        <v>1</v>
      </c>
      <c r="M61">
        <v>239.86</v>
      </c>
      <c r="N61" t="s">
        <v>647</v>
      </c>
      <c r="O61" t="s">
        <v>3639</v>
      </c>
      <c r="P61" s="7">
        <v>42542</v>
      </c>
      <c r="Q61" s="7" t="s">
        <v>4531</v>
      </c>
      <c r="R61" s="7">
        <v>3.5419</v>
      </c>
    </row>
    <row r="62" spans="1:18" hidden="1">
      <c r="A62" t="s">
        <v>506</v>
      </c>
      <c r="B62" t="s">
        <v>548</v>
      </c>
      <c r="C62" s="7">
        <v>42513</v>
      </c>
      <c r="D62" t="s">
        <v>425</v>
      </c>
      <c r="E62">
        <v>13115016</v>
      </c>
      <c r="F62" t="s">
        <v>4532</v>
      </c>
      <c r="G62" s="7">
        <v>42551</v>
      </c>
      <c r="H62" t="s">
        <v>503</v>
      </c>
      <c r="I62">
        <v>1370.9</v>
      </c>
      <c r="J62">
        <v>0</v>
      </c>
      <c r="K62">
        <v>1370.9</v>
      </c>
      <c r="L62">
        <v>1</v>
      </c>
      <c r="M62">
        <v>1370.9</v>
      </c>
      <c r="N62" t="s">
        <v>647</v>
      </c>
      <c r="O62" t="s">
        <v>4533</v>
      </c>
      <c r="P62" s="7">
        <v>42542</v>
      </c>
      <c r="Q62" s="7" t="s">
        <v>4534</v>
      </c>
      <c r="R62" s="7">
        <v>3.5419</v>
      </c>
    </row>
    <row r="63" spans="1:18" hidden="1">
      <c r="A63" t="s">
        <v>506</v>
      </c>
      <c r="B63" t="s">
        <v>548</v>
      </c>
      <c r="C63" s="7">
        <v>42513</v>
      </c>
      <c r="D63" t="s">
        <v>425</v>
      </c>
      <c r="E63">
        <v>13115001</v>
      </c>
      <c r="F63" t="s">
        <v>4535</v>
      </c>
      <c r="G63" s="7">
        <v>42551</v>
      </c>
      <c r="H63" t="s">
        <v>503</v>
      </c>
      <c r="I63">
        <v>29</v>
      </c>
      <c r="J63">
        <v>0</v>
      </c>
      <c r="K63">
        <v>29</v>
      </c>
      <c r="L63">
        <v>1</v>
      </c>
      <c r="M63">
        <v>29</v>
      </c>
      <c r="N63" t="s">
        <v>647</v>
      </c>
      <c r="O63" t="s">
        <v>3651</v>
      </c>
      <c r="P63" s="7">
        <v>42542</v>
      </c>
      <c r="Q63" s="7" t="s">
        <v>4536</v>
      </c>
      <c r="R63" s="7">
        <v>3.5419</v>
      </c>
    </row>
    <row r="64" spans="1:18" hidden="1">
      <c r="A64" t="s">
        <v>506</v>
      </c>
      <c r="B64" t="s">
        <v>548</v>
      </c>
      <c r="C64" s="7">
        <v>42524</v>
      </c>
      <c r="D64" t="s">
        <v>425</v>
      </c>
      <c r="E64">
        <v>13115016</v>
      </c>
      <c r="F64" t="s">
        <v>4541</v>
      </c>
      <c r="G64" s="7">
        <v>42551</v>
      </c>
      <c r="H64" t="s">
        <v>503</v>
      </c>
      <c r="I64">
        <v>3543.97</v>
      </c>
      <c r="J64">
        <v>0</v>
      </c>
      <c r="K64">
        <v>3543.97</v>
      </c>
      <c r="L64">
        <v>1</v>
      </c>
      <c r="M64">
        <v>3543.97</v>
      </c>
      <c r="N64" t="s">
        <v>647</v>
      </c>
      <c r="O64" t="s">
        <v>4542</v>
      </c>
      <c r="P64" s="7">
        <v>42542</v>
      </c>
      <c r="Q64" s="7" t="s">
        <v>4543</v>
      </c>
      <c r="R64" s="7">
        <v>3.5960999999999999</v>
      </c>
    </row>
    <row r="65" spans="1:18" hidden="1">
      <c r="A65" t="s">
        <v>506</v>
      </c>
      <c r="B65" t="s">
        <v>548</v>
      </c>
      <c r="C65" s="7">
        <v>42521</v>
      </c>
      <c r="D65" t="s">
        <v>425</v>
      </c>
      <c r="E65">
        <v>13115016</v>
      </c>
      <c r="F65" t="s">
        <v>4550</v>
      </c>
      <c r="G65" s="7">
        <v>42551</v>
      </c>
      <c r="H65" t="s">
        <v>503</v>
      </c>
      <c r="I65">
        <v>1836.86</v>
      </c>
      <c r="J65">
        <v>0</v>
      </c>
      <c r="K65">
        <v>1836.86</v>
      </c>
      <c r="L65">
        <v>1</v>
      </c>
      <c r="M65">
        <v>1836.86</v>
      </c>
      <c r="N65" t="s">
        <v>647</v>
      </c>
      <c r="O65" t="s">
        <v>3715</v>
      </c>
      <c r="P65" s="7">
        <v>42542</v>
      </c>
      <c r="Q65" s="7" t="s">
        <v>4551</v>
      </c>
      <c r="R65" s="7">
        <v>3.5996999999999999</v>
      </c>
    </row>
    <row r="66" spans="1:18" hidden="1">
      <c r="A66" t="s">
        <v>506</v>
      </c>
      <c r="B66" t="s">
        <v>548</v>
      </c>
      <c r="C66" s="7">
        <v>42524</v>
      </c>
      <c r="D66" t="s">
        <v>425</v>
      </c>
      <c r="E66">
        <v>13115016</v>
      </c>
      <c r="F66" t="s">
        <v>4554</v>
      </c>
      <c r="G66" s="7">
        <v>42551</v>
      </c>
      <c r="H66" t="s">
        <v>503</v>
      </c>
      <c r="I66">
        <v>940.58</v>
      </c>
      <c r="J66">
        <v>427.55</v>
      </c>
      <c r="K66">
        <v>513.03</v>
      </c>
      <c r="L66">
        <v>1</v>
      </c>
      <c r="M66">
        <v>513.03</v>
      </c>
      <c r="N66" t="s">
        <v>647</v>
      </c>
      <c r="O66" t="s">
        <v>3685</v>
      </c>
      <c r="P66" s="7">
        <v>42542</v>
      </c>
      <c r="Q66" s="7" t="s">
        <v>4555</v>
      </c>
      <c r="R66" s="7">
        <v>3.5960999999999999</v>
      </c>
    </row>
    <row r="67" spans="1:18" hidden="1">
      <c r="A67" t="s">
        <v>506</v>
      </c>
      <c r="B67" t="s">
        <v>548</v>
      </c>
      <c r="C67" s="7">
        <v>42524</v>
      </c>
      <c r="D67" t="s">
        <v>425</v>
      </c>
      <c r="E67">
        <v>13115016</v>
      </c>
      <c r="F67" t="s">
        <v>4556</v>
      </c>
      <c r="G67" s="7">
        <v>42566</v>
      </c>
      <c r="H67" t="s">
        <v>503</v>
      </c>
      <c r="I67">
        <v>2631.67</v>
      </c>
      <c r="J67">
        <v>0</v>
      </c>
      <c r="K67">
        <v>2631.67</v>
      </c>
      <c r="L67">
        <v>1</v>
      </c>
      <c r="M67">
        <v>2631.67</v>
      </c>
      <c r="N67" t="s">
        <v>647</v>
      </c>
      <c r="O67" t="s">
        <v>4557</v>
      </c>
      <c r="P67" s="7">
        <v>42542</v>
      </c>
      <c r="Q67" s="7" t="s">
        <v>4558</v>
      </c>
      <c r="R67" s="7">
        <v>3.5960999999999999</v>
      </c>
    </row>
    <row r="68" spans="1:18" hidden="1">
      <c r="A68" t="s">
        <v>506</v>
      </c>
      <c r="B68" t="s">
        <v>548</v>
      </c>
      <c r="C68" s="7">
        <v>42531</v>
      </c>
      <c r="D68" t="s">
        <v>425</v>
      </c>
      <c r="E68">
        <v>13115016</v>
      </c>
      <c r="F68" t="s">
        <v>4571</v>
      </c>
      <c r="G68" s="7">
        <v>42551</v>
      </c>
      <c r="H68" t="s">
        <v>503</v>
      </c>
      <c r="I68">
        <v>25.58</v>
      </c>
      <c r="J68">
        <v>0</v>
      </c>
      <c r="K68">
        <v>25.58</v>
      </c>
      <c r="L68">
        <v>1</v>
      </c>
      <c r="M68">
        <v>25.58</v>
      </c>
      <c r="N68" t="s">
        <v>647</v>
      </c>
      <c r="O68" t="s">
        <v>3646</v>
      </c>
      <c r="P68" s="7">
        <v>42542</v>
      </c>
      <c r="Q68" s="7" t="s">
        <v>4572</v>
      </c>
      <c r="R68" s="7">
        <v>3.3816999999999999</v>
      </c>
    </row>
    <row r="69" spans="1:18" hidden="1">
      <c r="A69" t="s">
        <v>506</v>
      </c>
      <c r="B69" t="s">
        <v>548</v>
      </c>
      <c r="C69" s="7">
        <v>42531</v>
      </c>
      <c r="D69" t="s">
        <v>425</v>
      </c>
      <c r="E69">
        <v>13115016</v>
      </c>
      <c r="F69" t="s">
        <v>4573</v>
      </c>
      <c r="G69" s="7">
        <v>42566</v>
      </c>
      <c r="H69" t="s">
        <v>503</v>
      </c>
      <c r="I69">
        <v>428.93</v>
      </c>
      <c r="J69">
        <v>0</v>
      </c>
      <c r="K69">
        <v>428.93</v>
      </c>
      <c r="L69">
        <v>1</v>
      </c>
      <c r="M69">
        <v>428.93</v>
      </c>
      <c r="N69" t="s">
        <v>647</v>
      </c>
      <c r="O69" t="s">
        <v>2786</v>
      </c>
      <c r="P69" s="7">
        <v>42542</v>
      </c>
      <c r="Q69" s="7" t="s">
        <v>4574</v>
      </c>
      <c r="R69" s="7">
        <v>3.3816999999999999</v>
      </c>
    </row>
    <row r="70" spans="1:18" hidden="1">
      <c r="A70" t="s">
        <v>506</v>
      </c>
      <c r="B70" t="s">
        <v>548</v>
      </c>
      <c r="C70" s="7">
        <v>42531</v>
      </c>
      <c r="D70" t="s">
        <v>425</v>
      </c>
      <c r="E70">
        <v>13115016</v>
      </c>
      <c r="F70" t="s">
        <v>4575</v>
      </c>
      <c r="G70" s="7">
        <v>42551</v>
      </c>
      <c r="H70" t="s">
        <v>503</v>
      </c>
      <c r="I70">
        <v>305.29000000000002</v>
      </c>
      <c r="J70">
        <v>0</v>
      </c>
      <c r="K70">
        <v>305.29000000000002</v>
      </c>
      <c r="L70">
        <v>1</v>
      </c>
      <c r="M70">
        <v>305.29000000000002</v>
      </c>
      <c r="N70" t="s">
        <v>647</v>
      </c>
      <c r="O70" t="s">
        <v>2786</v>
      </c>
      <c r="P70" s="7">
        <v>42542</v>
      </c>
      <c r="Q70" s="7" t="s">
        <v>4576</v>
      </c>
      <c r="R70" s="7">
        <v>3.3816999999999999</v>
      </c>
    </row>
    <row r="71" spans="1:18" hidden="1">
      <c r="A71" t="s">
        <v>506</v>
      </c>
      <c r="B71" t="s">
        <v>548</v>
      </c>
      <c r="C71" s="7">
        <v>42531</v>
      </c>
      <c r="D71" t="s">
        <v>425</v>
      </c>
      <c r="E71">
        <v>13115016</v>
      </c>
      <c r="F71" t="s">
        <v>4577</v>
      </c>
      <c r="G71" s="7">
        <v>42551</v>
      </c>
      <c r="H71" t="s">
        <v>503</v>
      </c>
      <c r="I71">
        <v>2132.7600000000002</v>
      </c>
      <c r="J71">
        <v>0</v>
      </c>
      <c r="K71">
        <v>2132.7600000000002</v>
      </c>
      <c r="L71">
        <v>1</v>
      </c>
      <c r="M71">
        <v>2132.7600000000002</v>
      </c>
      <c r="N71" t="s">
        <v>647</v>
      </c>
      <c r="O71" t="s">
        <v>4578</v>
      </c>
      <c r="P71" s="7">
        <v>42542</v>
      </c>
      <c r="Q71" s="7" t="s">
        <v>4579</v>
      </c>
      <c r="R71" s="7">
        <v>3.3816999999999999</v>
      </c>
    </row>
    <row r="72" spans="1:18" hidden="1">
      <c r="A72" t="s">
        <v>506</v>
      </c>
      <c r="B72" t="s">
        <v>548</v>
      </c>
      <c r="C72" s="7">
        <v>42531</v>
      </c>
      <c r="D72" t="s">
        <v>425</v>
      </c>
      <c r="E72">
        <v>13115016</v>
      </c>
      <c r="F72" t="s">
        <v>4580</v>
      </c>
      <c r="G72" s="7">
        <v>42551</v>
      </c>
      <c r="H72" t="s">
        <v>503</v>
      </c>
      <c r="I72">
        <v>70.27</v>
      </c>
      <c r="J72">
        <v>0</v>
      </c>
      <c r="K72">
        <v>70.27</v>
      </c>
      <c r="L72">
        <v>1</v>
      </c>
      <c r="M72">
        <v>70.27</v>
      </c>
      <c r="N72" t="s">
        <v>647</v>
      </c>
      <c r="O72" t="s">
        <v>3715</v>
      </c>
      <c r="P72" s="7">
        <v>42542</v>
      </c>
      <c r="Q72" s="7" t="s">
        <v>4581</v>
      </c>
      <c r="R72" s="7">
        <v>3.3816999999999999</v>
      </c>
    </row>
    <row r="73" spans="1:18" hidden="1">
      <c r="A73" t="s">
        <v>506</v>
      </c>
      <c r="B73" t="s">
        <v>548</v>
      </c>
      <c r="C73" s="7">
        <v>42513</v>
      </c>
      <c r="D73" t="s">
        <v>425</v>
      </c>
      <c r="E73">
        <v>13115016</v>
      </c>
      <c r="F73" t="s">
        <v>4954</v>
      </c>
      <c r="G73" s="7">
        <v>42551</v>
      </c>
      <c r="H73" t="s">
        <v>503</v>
      </c>
      <c r="I73">
        <v>3225.6</v>
      </c>
      <c r="J73">
        <v>0</v>
      </c>
      <c r="K73">
        <v>3225.6</v>
      </c>
      <c r="L73">
        <v>1</v>
      </c>
      <c r="M73">
        <v>3225.6</v>
      </c>
      <c r="N73" t="s">
        <v>647</v>
      </c>
      <c r="O73" t="s">
        <v>4955</v>
      </c>
      <c r="P73" s="7">
        <v>42542</v>
      </c>
      <c r="Q73" s="7" t="s">
        <v>4956</v>
      </c>
      <c r="R73" s="7">
        <v>3.5419</v>
      </c>
    </row>
    <row r="74" spans="1:18" hidden="1">
      <c r="A74" t="s">
        <v>506</v>
      </c>
      <c r="B74" t="s">
        <v>548</v>
      </c>
      <c r="C74" s="7">
        <v>42513</v>
      </c>
      <c r="D74" t="s">
        <v>425</v>
      </c>
      <c r="E74">
        <v>13115016</v>
      </c>
      <c r="F74" t="s">
        <v>4963</v>
      </c>
      <c r="G74" s="7">
        <v>42551</v>
      </c>
      <c r="H74" t="s">
        <v>503</v>
      </c>
      <c r="I74">
        <v>292.79000000000002</v>
      </c>
      <c r="J74">
        <v>0</v>
      </c>
      <c r="K74">
        <v>292.79000000000002</v>
      </c>
      <c r="L74">
        <v>1</v>
      </c>
      <c r="M74">
        <v>292.79000000000002</v>
      </c>
      <c r="N74" t="s">
        <v>647</v>
      </c>
      <c r="O74" t="s">
        <v>3639</v>
      </c>
      <c r="P74" s="7">
        <v>42542</v>
      </c>
      <c r="Q74" s="7" t="s">
        <v>4964</v>
      </c>
      <c r="R74" s="7">
        <v>3.5419</v>
      </c>
    </row>
    <row r="75" spans="1:18" hidden="1">
      <c r="A75" t="s">
        <v>506</v>
      </c>
      <c r="B75" t="s">
        <v>548</v>
      </c>
      <c r="C75" s="7">
        <v>42524</v>
      </c>
      <c r="D75" t="s">
        <v>425</v>
      </c>
      <c r="E75">
        <v>13115016</v>
      </c>
      <c r="F75" t="s">
        <v>4970</v>
      </c>
      <c r="G75" s="7">
        <v>42551</v>
      </c>
      <c r="H75" t="s">
        <v>503</v>
      </c>
      <c r="I75">
        <v>1995.36</v>
      </c>
      <c r="J75">
        <v>0</v>
      </c>
      <c r="K75">
        <v>1995.36</v>
      </c>
      <c r="L75">
        <v>1</v>
      </c>
      <c r="M75">
        <v>1995.36</v>
      </c>
      <c r="N75" t="s">
        <v>647</v>
      </c>
      <c r="O75" t="s">
        <v>4971</v>
      </c>
      <c r="P75" s="7">
        <v>42542</v>
      </c>
      <c r="Q75" s="7" t="s">
        <v>4972</v>
      </c>
      <c r="R75" s="7">
        <v>3.5960999999999999</v>
      </c>
    </row>
    <row r="76" spans="1:18" hidden="1">
      <c r="A76" t="s">
        <v>506</v>
      </c>
      <c r="B76" t="s">
        <v>548</v>
      </c>
      <c r="C76" s="7">
        <v>42524</v>
      </c>
      <c r="D76" t="s">
        <v>425</v>
      </c>
      <c r="E76">
        <v>13115016</v>
      </c>
      <c r="F76" t="s">
        <v>4986</v>
      </c>
      <c r="G76" s="7">
        <v>42551</v>
      </c>
      <c r="H76" t="s">
        <v>503</v>
      </c>
      <c r="I76">
        <v>3991.12</v>
      </c>
      <c r="J76">
        <v>0</v>
      </c>
      <c r="K76">
        <v>3991.12</v>
      </c>
      <c r="L76">
        <v>1</v>
      </c>
      <c r="M76">
        <v>3991.12</v>
      </c>
      <c r="N76" t="s">
        <v>647</v>
      </c>
      <c r="O76" t="s">
        <v>4987</v>
      </c>
      <c r="P76" s="7">
        <v>42542</v>
      </c>
      <c r="Q76" s="7" t="s">
        <v>4988</v>
      </c>
      <c r="R76" s="7">
        <v>3.5960999999999999</v>
      </c>
    </row>
    <row r="77" spans="1:18" hidden="1">
      <c r="A77" t="s">
        <v>506</v>
      </c>
      <c r="B77" t="s">
        <v>548</v>
      </c>
      <c r="C77" s="7">
        <v>42531</v>
      </c>
      <c r="D77" t="s">
        <v>425</v>
      </c>
      <c r="E77">
        <v>13115016</v>
      </c>
      <c r="F77" t="s">
        <v>4991</v>
      </c>
      <c r="G77" s="7">
        <v>42566</v>
      </c>
      <c r="H77" t="s">
        <v>503</v>
      </c>
      <c r="I77">
        <v>448.84</v>
      </c>
      <c r="J77">
        <v>0</v>
      </c>
      <c r="K77">
        <v>448.84</v>
      </c>
      <c r="L77">
        <v>1</v>
      </c>
      <c r="M77">
        <v>448.84</v>
      </c>
      <c r="N77" t="s">
        <v>647</v>
      </c>
      <c r="O77" t="s">
        <v>4992</v>
      </c>
      <c r="P77" s="7">
        <v>42542</v>
      </c>
      <c r="Q77" s="7" t="s">
        <v>4993</v>
      </c>
      <c r="R77" s="7">
        <v>3.3816999999999999</v>
      </c>
    </row>
    <row r="78" spans="1:18" hidden="1">
      <c r="A78" t="s">
        <v>506</v>
      </c>
      <c r="B78" t="s">
        <v>548</v>
      </c>
      <c r="C78" s="7">
        <v>42531</v>
      </c>
      <c r="D78" t="s">
        <v>425</v>
      </c>
      <c r="E78">
        <v>13115016</v>
      </c>
      <c r="F78" t="s">
        <v>5014</v>
      </c>
      <c r="G78" s="7">
        <v>42551</v>
      </c>
      <c r="H78" t="s">
        <v>503</v>
      </c>
      <c r="I78">
        <v>368</v>
      </c>
      <c r="J78">
        <v>0</v>
      </c>
      <c r="K78">
        <v>368</v>
      </c>
      <c r="L78">
        <v>1</v>
      </c>
      <c r="M78">
        <v>368</v>
      </c>
      <c r="N78" t="s">
        <v>647</v>
      </c>
      <c r="O78" t="s">
        <v>3715</v>
      </c>
      <c r="P78" s="7">
        <v>42542</v>
      </c>
      <c r="Q78" s="7" t="s">
        <v>5015</v>
      </c>
      <c r="R78" s="7">
        <v>3.3816999999999999</v>
      </c>
    </row>
    <row r="79" spans="1:18" hidden="1">
      <c r="A79" t="s">
        <v>506</v>
      </c>
      <c r="B79" t="s">
        <v>548</v>
      </c>
      <c r="C79" s="7">
        <v>42528</v>
      </c>
      <c r="D79" t="s">
        <v>425</v>
      </c>
      <c r="E79">
        <v>13115016</v>
      </c>
      <c r="F79" t="s">
        <v>5326</v>
      </c>
      <c r="G79" s="7">
        <v>42566</v>
      </c>
      <c r="H79" t="s">
        <v>503</v>
      </c>
      <c r="I79">
        <v>704.56</v>
      </c>
      <c r="J79">
        <v>0</v>
      </c>
      <c r="K79">
        <v>704.56</v>
      </c>
      <c r="L79">
        <v>1</v>
      </c>
      <c r="M79">
        <v>704.56</v>
      </c>
      <c r="N79" t="s">
        <v>647</v>
      </c>
      <c r="O79" t="s">
        <v>5327</v>
      </c>
      <c r="P79" s="7">
        <v>42542</v>
      </c>
      <c r="Q79" s="7" t="s">
        <v>5328</v>
      </c>
      <c r="R79" s="7">
        <v>3.5097999999999998</v>
      </c>
    </row>
    <row r="80" spans="1:18" hidden="1">
      <c r="A80" t="s">
        <v>506</v>
      </c>
      <c r="B80" t="s">
        <v>548</v>
      </c>
      <c r="C80" s="7">
        <v>42528</v>
      </c>
      <c r="D80" t="s">
        <v>425</v>
      </c>
      <c r="E80">
        <v>13115016</v>
      </c>
      <c r="F80" t="s">
        <v>5329</v>
      </c>
      <c r="G80" s="7">
        <v>42566</v>
      </c>
      <c r="H80" t="s">
        <v>503</v>
      </c>
      <c r="I80">
        <v>31.44</v>
      </c>
      <c r="J80">
        <v>0</v>
      </c>
      <c r="K80">
        <v>31.44</v>
      </c>
      <c r="L80">
        <v>1</v>
      </c>
      <c r="M80">
        <v>31.44</v>
      </c>
      <c r="N80" t="s">
        <v>647</v>
      </c>
      <c r="O80" t="s">
        <v>5232</v>
      </c>
      <c r="P80" s="7">
        <v>42542</v>
      </c>
      <c r="Q80" s="7" t="s">
        <v>5330</v>
      </c>
      <c r="R80" s="7">
        <v>3.5097999999999998</v>
      </c>
    </row>
    <row r="81" spans="1:18" hidden="1">
      <c r="A81" t="s">
        <v>506</v>
      </c>
      <c r="B81" t="s">
        <v>548</v>
      </c>
      <c r="C81" s="7">
        <v>42528</v>
      </c>
      <c r="D81" t="s">
        <v>425</v>
      </c>
      <c r="E81">
        <v>13115016</v>
      </c>
      <c r="F81" t="s">
        <v>5331</v>
      </c>
      <c r="G81" s="7">
        <v>42566</v>
      </c>
      <c r="H81" t="s">
        <v>503</v>
      </c>
      <c r="I81">
        <v>8.56</v>
      </c>
      <c r="J81">
        <v>0</v>
      </c>
      <c r="K81">
        <v>8.56</v>
      </c>
      <c r="L81">
        <v>1</v>
      </c>
      <c r="M81">
        <v>8.56</v>
      </c>
      <c r="N81" t="s">
        <v>647</v>
      </c>
      <c r="O81" t="s">
        <v>5232</v>
      </c>
      <c r="P81" s="7">
        <v>42542</v>
      </c>
      <c r="Q81" s="7" t="s">
        <v>5332</v>
      </c>
      <c r="R81" s="7">
        <v>3.5097999999999998</v>
      </c>
    </row>
    <row r="82" spans="1:18" hidden="1">
      <c r="A82" t="s">
        <v>506</v>
      </c>
      <c r="B82" t="s">
        <v>548</v>
      </c>
      <c r="C82" s="7">
        <v>42517</v>
      </c>
      <c r="D82" t="s">
        <v>425</v>
      </c>
      <c r="E82">
        <v>13115016</v>
      </c>
      <c r="F82" t="s">
        <v>5362</v>
      </c>
      <c r="G82" s="7">
        <v>42551</v>
      </c>
      <c r="H82" t="s">
        <v>503</v>
      </c>
      <c r="I82">
        <v>979.73</v>
      </c>
      <c r="J82">
        <v>0</v>
      </c>
      <c r="K82">
        <v>979.73</v>
      </c>
      <c r="L82">
        <v>1</v>
      </c>
      <c r="M82">
        <v>979.73</v>
      </c>
      <c r="N82" t="s">
        <v>647</v>
      </c>
      <c r="O82" t="s">
        <v>5363</v>
      </c>
      <c r="P82" s="7">
        <v>42542</v>
      </c>
      <c r="Q82" s="7" t="s">
        <v>5364</v>
      </c>
      <c r="R82" s="7">
        <v>3.5804</v>
      </c>
    </row>
    <row r="83" spans="1:18" hidden="1">
      <c r="A83" t="s">
        <v>506</v>
      </c>
      <c r="B83" t="s">
        <v>548</v>
      </c>
      <c r="C83" s="7">
        <v>42517</v>
      </c>
      <c r="D83" t="s">
        <v>425</v>
      </c>
      <c r="E83">
        <v>13115016</v>
      </c>
      <c r="F83" t="s">
        <v>5365</v>
      </c>
      <c r="G83" s="7">
        <v>42551</v>
      </c>
      <c r="H83" t="s">
        <v>503</v>
      </c>
      <c r="I83">
        <v>4032</v>
      </c>
      <c r="J83">
        <v>0</v>
      </c>
      <c r="K83">
        <v>4032</v>
      </c>
      <c r="L83">
        <v>1</v>
      </c>
      <c r="M83">
        <v>4032</v>
      </c>
      <c r="N83" t="s">
        <v>647</v>
      </c>
      <c r="O83" t="s">
        <v>2786</v>
      </c>
      <c r="P83" s="7">
        <v>42542</v>
      </c>
      <c r="Q83" s="7" t="s">
        <v>5366</v>
      </c>
      <c r="R83" s="7">
        <v>3.5804</v>
      </c>
    </row>
    <row r="84" spans="1:18" hidden="1">
      <c r="A84" t="s">
        <v>506</v>
      </c>
      <c r="B84" t="s">
        <v>548</v>
      </c>
      <c r="C84" s="7">
        <v>42524</v>
      </c>
      <c r="D84" t="s">
        <v>425</v>
      </c>
      <c r="E84">
        <v>13115016</v>
      </c>
      <c r="F84" t="s">
        <v>5403</v>
      </c>
      <c r="G84" s="7">
        <v>42566</v>
      </c>
      <c r="H84" t="s">
        <v>503</v>
      </c>
      <c r="I84">
        <v>2452.81</v>
      </c>
      <c r="J84">
        <v>0</v>
      </c>
      <c r="K84">
        <v>2452.81</v>
      </c>
      <c r="L84">
        <v>1</v>
      </c>
      <c r="M84">
        <v>2452.81</v>
      </c>
      <c r="N84" t="s">
        <v>647</v>
      </c>
      <c r="O84" t="s">
        <v>1029</v>
      </c>
      <c r="P84" s="7">
        <v>42542</v>
      </c>
      <c r="Q84" s="7" t="s">
        <v>5404</v>
      </c>
      <c r="R84" s="7">
        <v>3.5960999999999999</v>
      </c>
    </row>
    <row r="85" spans="1:18" hidden="1">
      <c r="A85" t="s">
        <v>506</v>
      </c>
      <c r="B85" t="s">
        <v>548</v>
      </c>
      <c r="C85" s="7">
        <v>42531</v>
      </c>
      <c r="D85" t="s">
        <v>425</v>
      </c>
      <c r="E85">
        <v>13115016</v>
      </c>
      <c r="F85" t="s">
        <v>5418</v>
      </c>
      <c r="G85" s="7">
        <v>42551</v>
      </c>
      <c r="H85" t="s">
        <v>503</v>
      </c>
      <c r="I85">
        <v>1960.35</v>
      </c>
      <c r="J85">
        <v>0</v>
      </c>
      <c r="K85">
        <v>1960.35</v>
      </c>
      <c r="L85">
        <v>1</v>
      </c>
      <c r="M85">
        <v>1960.35</v>
      </c>
      <c r="N85" t="s">
        <v>647</v>
      </c>
      <c r="O85" t="s">
        <v>3715</v>
      </c>
      <c r="P85" s="7">
        <v>42542</v>
      </c>
      <c r="Q85" s="7" t="s">
        <v>5419</v>
      </c>
      <c r="R85" s="7">
        <v>3.3816999999999999</v>
      </c>
    </row>
    <row r="86" spans="1:18" hidden="1">
      <c r="A86" t="s">
        <v>506</v>
      </c>
      <c r="B86" t="s">
        <v>548</v>
      </c>
      <c r="C86" s="7">
        <v>42531</v>
      </c>
      <c r="D86" t="s">
        <v>425</v>
      </c>
      <c r="E86">
        <v>13115016</v>
      </c>
      <c r="F86" t="s">
        <v>5420</v>
      </c>
      <c r="G86" s="7">
        <v>42551</v>
      </c>
      <c r="H86" t="s">
        <v>503</v>
      </c>
      <c r="I86">
        <v>117.67</v>
      </c>
      <c r="J86">
        <v>0</v>
      </c>
      <c r="K86">
        <v>117.67</v>
      </c>
      <c r="L86">
        <v>1</v>
      </c>
      <c r="M86">
        <v>117.67</v>
      </c>
      <c r="N86" t="s">
        <v>647</v>
      </c>
      <c r="O86" t="s">
        <v>2786</v>
      </c>
      <c r="P86" s="7">
        <v>42542</v>
      </c>
      <c r="Q86" s="7" t="s">
        <v>5421</v>
      </c>
      <c r="R86" s="7">
        <v>3.3816999999999999</v>
      </c>
    </row>
    <row r="87" spans="1:18" hidden="1">
      <c r="A87" t="s">
        <v>506</v>
      </c>
      <c r="B87" t="s">
        <v>548</v>
      </c>
      <c r="C87" s="7">
        <v>42531</v>
      </c>
      <c r="D87" t="s">
        <v>425</v>
      </c>
      <c r="E87">
        <v>13115016</v>
      </c>
      <c r="F87" t="s">
        <v>5422</v>
      </c>
      <c r="G87" s="7">
        <v>42551</v>
      </c>
      <c r="H87" t="s">
        <v>503</v>
      </c>
      <c r="I87">
        <v>307.97000000000003</v>
      </c>
      <c r="J87">
        <v>0</v>
      </c>
      <c r="K87">
        <v>307.97000000000003</v>
      </c>
      <c r="L87">
        <v>1</v>
      </c>
      <c r="M87">
        <v>307.97000000000003</v>
      </c>
      <c r="N87" t="s">
        <v>647</v>
      </c>
      <c r="O87" t="s">
        <v>3706</v>
      </c>
      <c r="P87" s="7">
        <v>42542</v>
      </c>
      <c r="Q87" s="7" t="s">
        <v>5423</v>
      </c>
      <c r="R87" s="7">
        <v>3.3816999999999999</v>
      </c>
    </row>
    <row r="88" spans="1:18" hidden="1">
      <c r="A88" t="s">
        <v>506</v>
      </c>
      <c r="B88" t="s">
        <v>548</v>
      </c>
      <c r="C88" s="7">
        <v>42542</v>
      </c>
      <c r="D88" t="s">
        <v>425</v>
      </c>
      <c r="E88">
        <v>13115016</v>
      </c>
      <c r="F88" t="s">
        <v>7550</v>
      </c>
      <c r="G88" s="7">
        <v>42581</v>
      </c>
      <c r="H88" t="s">
        <v>503</v>
      </c>
      <c r="I88">
        <v>6762.1</v>
      </c>
      <c r="J88">
        <v>0</v>
      </c>
      <c r="K88">
        <v>6762.1</v>
      </c>
      <c r="L88">
        <v>1</v>
      </c>
      <c r="M88">
        <v>6762.1</v>
      </c>
      <c r="N88" t="s">
        <v>647</v>
      </c>
      <c r="O88" t="s">
        <v>1029</v>
      </c>
      <c r="P88" s="7">
        <v>42542</v>
      </c>
      <c r="Q88" s="7" t="s">
        <v>7551</v>
      </c>
      <c r="R88" s="7">
        <v>3.3835000000000002</v>
      </c>
    </row>
    <row r="89" spans="1:18" hidden="1">
      <c r="A89" t="s">
        <v>506</v>
      </c>
      <c r="B89" t="s">
        <v>548</v>
      </c>
      <c r="C89" s="7">
        <v>42517</v>
      </c>
      <c r="D89" t="s">
        <v>425</v>
      </c>
      <c r="E89">
        <v>13115016</v>
      </c>
      <c r="F89" t="s">
        <v>5701</v>
      </c>
      <c r="G89" s="7">
        <v>42551</v>
      </c>
      <c r="H89" t="s">
        <v>503</v>
      </c>
      <c r="I89">
        <v>1499.55</v>
      </c>
      <c r="J89">
        <v>0</v>
      </c>
      <c r="K89">
        <v>1499.55</v>
      </c>
      <c r="L89">
        <v>1</v>
      </c>
      <c r="M89">
        <v>1499.55</v>
      </c>
      <c r="N89" t="s">
        <v>647</v>
      </c>
      <c r="O89" t="s">
        <v>3715</v>
      </c>
      <c r="P89" s="7">
        <v>42542</v>
      </c>
      <c r="Q89" s="7" t="s">
        <v>5702</v>
      </c>
      <c r="R89" s="7">
        <v>3.5804</v>
      </c>
    </row>
    <row r="90" spans="1:18" hidden="1">
      <c r="A90" t="s">
        <v>506</v>
      </c>
      <c r="B90" t="s">
        <v>548</v>
      </c>
      <c r="C90" s="7">
        <v>42517</v>
      </c>
      <c r="D90" t="s">
        <v>425</v>
      </c>
      <c r="E90">
        <v>13115016</v>
      </c>
      <c r="F90" t="s">
        <v>5703</v>
      </c>
      <c r="G90" s="7">
        <v>42551</v>
      </c>
      <c r="H90" t="s">
        <v>503</v>
      </c>
      <c r="I90">
        <v>2915.64</v>
      </c>
      <c r="J90">
        <v>0</v>
      </c>
      <c r="K90">
        <v>2915.64</v>
      </c>
      <c r="L90">
        <v>1</v>
      </c>
      <c r="M90">
        <v>2915.64</v>
      </c>
      <c r="N90" t="s">
        <v>647</v>
      </c>
      <c r="O90" t="s">
        <v>3715</v>
      </c>
      <c r="P90" s="7">
        <v>42542</v>
      </c>
      <c r="Q90" s="7" t="s">
        <v>5704</v>
      </c>
      <c r="R90" s="7">
        <v>3.5804</v>
      </c>
    </row>
    <row r="91" spans="1:18" hidden="1">
      <c r="A91" t="s">
        <v>506</v>
      </c>
      <c r="B91" t="s">
        <v>548</v>
      </c>
      <c r="C91" s="7">
        <v>42513</v>
      </c>
      <c r="D91" t="s">
        <v>425</v>
      </c>
      <c r="E91">
        <v>13115016</v>
      </c>
      <c r="F91" t="s">
        <v>5713</v>
      </c>
      <c r="G91" s="7">
        <v>42551</v>
      </c>
      <c r="H91" t="s">
        <v>503</v>
      </c>
      <c r="I91">
        <v>4403.5200000000004</v>
      </c>
      <c r="J91">
        <v>0</v>
      </c>
      <c r="K91">
        <v>4403.5200000000004</v>
      </c>
      <c r="L91">
        <v>1</v>
      </c>
      <c r="M91">
        <v>4403.5200000000004</v>
      </c>
      <c r="N91" t="s">
        <v>647</v>
      </c>
      <c r="O91" t="s">
        <v>5714</v>
      </c>
      <c r="P91" s="7">
        <v>42542</v>
      </c>
      <c r="Q91" s="7" t="s">
        <v>5715</v>
      </c>
      <c r="R91" s="7">
        <v>3.5419</v>
      </c>
    </row>
    <row r="92" spans="1:18" hidden="1">
      <c r="A92" t="s">
        <v>506</v>
      </c>
      <c r="B92" t="s">
        <v>548</v>
      </c>
      <c r="C92" s="7">
        <v>42524</v>
      </c>
      <c r="D92" t="s">
        <v>425</v>
      </c>
      <c r="E92">
        <v>13115016</v>
      </c>
      <c r="F92" t="s">
        <v>5726</v>
      </c>
      <c r="G92" s="7">
        <v>42551</v>
      </c>
      <c r="H92" t="s">
        <v>503</v>
      </c>
      <c r="I92">
        <v>2485.94</v>
      </c>
      <c r="J92">
        <v>0</v>
      </c>
      <c r="K92">
        <v>2485.94</v>
      </c>
      <c r="L92">
        <v>1</v>
      </c>
      <c r="M92">
        <v>2485.94</v>
      </c>
      <c r="N92" t="s">
        <v>647</v>
      </c>
      <c r="O92" t="s">
        <v>1029</v>
      </c>
      <c r="P92" s="7">
        <v>42542</v>
      </c>
      <c r="Q92" s="7" t="s">
        <v>5727</v>
      </c>
      <c r="R92" s="7">
        <v>3.5960999999999999</v>
      </c>
    </row>
    <row r="93" spans="1:18" hidden="1">
      <c r="A93" t="s">
        <v>506</v>
      </c>
      <c r="B93" t="s">
        <v>548</v>
      </c>
      <c r="C93" s="7">
        <v>42531</v>
      </c>
      <c r="D93" t="s">
        <v>425</v>
      </c>
      <c r="E93">
        <v>13115016</v>
      </c>
      <c r="F93" t="s">
        <v>5744</v>
      </c>
      <c r="G93" s="7">
        <v>42566</v>
      </c>
      <c r="H93" t="s">
        <v>503</v>
      </c>
      <c r="I93">
        <v>2579.7800000000002</v>
      </c>
      <c r="J93">
        <v>0</v>
      </c>
      <c r="K93">
        <v>2579.7800000000002</v>
      </c>
      <c r="L93">
        <v>1</v>
      </c>
      <c r="M93">
        <v>2579.7800000000002</v>
      </c>
      <c r="N93" t="s">
        <v>647</v>
      </c>
      <c r="O93" t="s">
        <v>3646</v>
      </c>
      <c r="P93" s="7">
        <v>42542</v>
      </c>
      <c r="Q93" s="7" t="s">
        <v>5745</v>
      </c>
      <c r="R93" s="7">
        <v>3.3816999999999999</v>
      </c>
    </row>
    <row r="94" spans="1:18" hidden="1">
      <c r="A94" t="s">
        <v>506</v>
      </c>
      <c r="B94" t="s">
        <v>548</v>
      </c>
      <c r="C94" s="7">
        <v>42531</v>
      </c>
      <c r="D94" t="s">
        <v>425</v>
      </c>
      <c r="E94">
        <v>13115016</v>
      </c>
      <c r="F94" t="s">
        <v>5746</v>
      </c>
      <c r="G94" s="7">
        <v>42566</v>
      </c>
      <c r="H94" t="s">
        <v>503</v>
      </c>
      <c r="I94">
        <v>142.97999999999999</v>
      </c>
      <c r="J94">
        <v>0</v>
      </c>
      <c r="K94">
        <v>142.97999999999999</v>
      </c>
      <c r="L94">
        <v>1</v>
      </c>
      <c r="M94">
        <v>142.97999999999999</v>
      </c>
      <c r="N94" t="s">
        <v>647</v>
      </c>
      <c r="O94" t="s">
        <v>3706</v>
      </c>
      <c r="P94" s="7">
        <v>42542</v>
      </c>
      <c r="Q94" s="7" t="s">
        <v>5747</v>
      </c>
      <c r="R94" s="7">
        <v>3.3816999999999999</v>
      </c>
    </row>
    <row r="95" spans="1:18" hidden="1">
      <c r="A95" t="s">
        <v>506</v>
      </c>
      <c r="B95" t="s">
        <v>548</v>
      </c>
      <c r="C95" s="7">
        <v>42531</v>
      </c>
      <c r="D95" t="s">
        <v>425</v>
      </c>
      <c r="E95">
        <v>13115016</v>
      </c>
      <c r="F95" t="s">
        <v>5748</v>
      </c>
      <c r="G95" s="7">
        <v>42566</v>
      </c>
      <c r="H95" t="s">
        <v>503</v>
      </c>
      <c r="I95">
        <v>924.48</v>
      </c>
      <c r="J95">
        <v>0</v>
      </c>
      <c r="K95">
        <v>924.48</v>
      </c>
      <c r="L95">
        <v>1</v>
      </c>
      <c r="M95">
        <v>924.48</v>
      </c>
      <c r="N95" t="s">
        <v>647</v>
      </c>
      <c r="O95" t="s">
        <v>2810</v>
      </c>
      <c r="P95" s="7">
        <v>42542</v>
      </c>
      <c r="Q95" s="7" t="s">
        <v>5749</v>
      </c>
      <c r="R95" s="7">
        <v>3.3816999999999999</v>
      </c>
    </row>
    <row r="96" spans="1:18" hidden="1">
      <c r="A96" t="s">
        <v>506</v>
      </c>
      <c r="B96" t="s">
        <v>548</v>
      </c>
      <c r="C96" s="7">
        <v>42531</v>
      </c>
      <c r="D96" t="s">
        <v>425</v>
      </c>
      <c r="E96">
        <v>13115016</v>
      </c>
      <c r="F96" t="s">
        <v>5750</v>
      </c>
      <c r="G96" s="7">
        <v>42551</v>
      </c>
      <c r="H96" t="s">
        <v>503</v>
      </c>
      <c r="I96">
        <v>391.66</v>
      </c>
      <c r="J96">
        <v>0</v>
      </c>
      <c r="K96">
        <v>391.66</v>
      </c>
      <c r="L96">
        <v>1</v>
      </c>
      <c r="M96">
        <v>391.66</v>
      </c>
      <c r="N96" t="s">
        <v>647</v>
      </c>
      <c r="O96" t="s">
        <v>3706</v>
      </c>
      <c r="P96" s="7">
        <v>42542</v>
      </c>
      <c r="Q96" s="7" t="s">
        <v>5751</v>
      </c>
      <c r="R96" s="7">
        <v>3.3816999999999999</v>
      </c>
    </row>
    <row r="97" spans="1:18" hidden="1">
      <c r="A97" t="s">
        <v>506</v>
      </c>
      <c r="B97" t="s">
        <v>548</v>
      </c>
      <c r="C97" s="7">
        <v>42534</v>
      </c>
      <c r="D97" t="s">
        <v>425</v>
      </c>
      <c r="E97">
        <v>13115016</v>
      </c>
      <c r="F97" t="s">
        <v>5798</v>
      </c>
      <c r="G97" s="7">
        <v>42566</v>
      </c>
      <c r="H97" t="s">
        <v>503</v>
      </c>
      <c r="I97">
        <v>4019.22</v>
      </c>
      <c r="J97">
        <v>0</v>
      </c>
      <c r="K97">
        <v>4019.22</v>
      </c>
      <c r="L97">
        <v>1</v>
      </c>
      <c r="M97">
        <v>4019.22</v>
      </c>
      <c r="N97" t="s">
        <v>647</v>
      </c>
      <c r="O97" t="s">
        <v>2788</v>
      </c>
      <c r="P97" s="7">
        <v>42542</v>
      </c>
      <c r="Q97" s="7" t="s">
        <v>5799</v>
      </c>
      <c r="R97" s="7">
        <v>3.4260999999999999</v>
      </c>
    </row>
    <row r="98" spans="1:18" hidden="1">
      <c r="A98" t="s">
        <v>506</v>
      </c>
      <c r="B98" t="s">
        <v>548</v>
      </c>
      <c r="C98" s="7">
        <v>42542</v>
      </c>
      <c r="D98" t="s">
        <v>425</v>
      </c>
      <c r="E98">
        <v>13115016</v>
      </c>
      <c r="F98" t="s">
        <v>7557</v>
      </c>
      <c r="G98" s="7">
        <v>42566</v>
      </c>
      <c r="H98" t="s">
        <v>503</v>
      </c>
      <c r="I98">
        <v>702.93</v>
      </c>
      <c r="J98">
        <v>0</v>
      </c>
      <c r="K98">
        <v>702.93</v>
      </c>
      <c r="L98">
        <v>1</v>
      </c>
      <c r="M98">
        <v>702.93</v>
      </c>
      <c r="N98" t="s">
        <v>647</v>
      </c>
      <c r="O98" t="s">
        <v>1029</v>
      </c>
      <c r="P98" s="7">
        <v>42542</v>
      </c>
      <c r="Q98" s="7" t="s">
        <v>7558</v>
      </c>
      <c r="R98" s="7">
        <v>3.3835000000000002</v>
      </c>
    </row>
    <row r="99" spans="1:18" hidden="1">
      <c r="A99" t="s">
        <v>506</v>
      </c>
      <c r="B99" t="s">
        <v>548</v>
      </c>
      <c r="C99" s="7">
        <v>42514</v>
      </c>
      <c r="D99" t="s">
        <v>425</v>
      </c>
      <c r="E99">
        <v>13115016</v>
      </c>
      <c r="F99" t="s">
        <v>5983</v>
      </c>
      <c r="G99" s="7">
        <v>42551</v>
      </c>
      <c r="H99" t="s">
        <v>503</v>
      </c>
      <c r="I99">
        <v>111.17</v>
      </c>
      <c r="J99">
        <v>0</v>
      </c>
      <c r="K99">
        <v>111.17</v>
      </c>
      <c r="L99">
        <v>1</v>
      </c>
      <c r="M99">
        <v>111.17</v>
      </c>
      <c r="N99" t="s">
        <v>647</v>
      </c>
      <c r="O99" t="s">
        <v>1029</v>
      </c>
      <c r="P99" s="7">
        <v>42542</v>
      </c>
      <c r="Q99" s="7" t="s">
        <v>5984</v>
      </c>
      <c r="R99" s="7">
        <v>3.5659999999999998</v>
      </c>
    </row>
    <row r="100" spans="1:18" hidden="1">
      <c r="A100" t="s">
        <v>506</v>
      </c>
      <c r="B100" t="s">
        <v>548</v>
      </c>
      <c r="C100" s="7">
        <v>42528</v>
      </c>
      <c r="D100" t="s">
        <v>425</v>
      </c>
      <c r="E100">
        <v>13115016</v>
      </c>
      <c r="F100" t="s">
        <v>6018</v>
      </c>
      <c r="G100" s="7">
        <v>42551</v>
      </c>
      <c r="H100" t="s">
        <v>503</v>
      </c>
      <c r="I100">
        <v>747.44</v>
      </c>
      <c r="J100">
        <v>0</v>
      </c>
      <c r="K100">
        <v>747.44</v>
      </c>
      <c r="L100">
        <v>1</v>
      </c>
      <c r="M100">
        <v>747.44</v>
      </c>
      <c r="N100" t="s">
        <v>647</v>
      </c>
      <c r="O100" t="s">
        <v>6019</v>
      </c>
      <c r="P100" s="7">
        <v>42542</v>
      </c>
      <c r="Q100" s="7" t="s">
        <v>6020</v>
      </c>
      <c r="R100" s="7">
        <v>3.5097999999999998</v>
      </c>
    </row>
    <row r="101" spans="1:18" hidden="1">
      <c r="A101" t="s">
        <v>506</v>
      </c>
      <c r="B101" t="s">
        <v>548</v>
      </c>
      <c r="C101" s="7">
        <v>42514</v>
      </c>
      <c r="D101" t="s">
        <v>425</v>
      </c>
      <c r="E101">
        <v>13115016</v>
      </c>
      <c r="F101" t="s">
        <v>6029</v>
      </c>
      <c r="G101" s="7">
        <v>42551</v>
      </c>
      <c r="H101" t="s">
        <v>503</v>
      </c>
      <c r="I101">
        <v>1411.22</v>
      </c>
      <c r="J101">
        <v>758.6</v>
      </c>
      <c r="K101">
        <v>652.62</v>
      </c>
      <c r="L101">
        <v>1</v>
      </c>
      <c r="M101">
        <v>652.62</v>
      </c>
      <c r="N101" t="s">
        <v>647</v>
      </c>
      <c r="O101" t="s">
        <v>4992</v>
      </c>
      <c r="P101" s="7">
        <v>42542</v>
      </c>
      <c r="Q101" s="7" t="s">
        <v>6030</v>
      </c>
      <c r="R101" s="7">
        <v>3.5659999999999998</v>
      </c>
    </row>
    <row r="102" spans="1:18" hidden="1">
      <c r="A102" t="s">
        <v>506</v>
      </c>
      <c r="B102" t="s">
        <v>548</v>
      </c>
      <c r="C102" s="7">
        <v>42520</v>
      </c>
      <c r="D102" t="s">
        <v>425</v>
      </c>
      <c r="E102">
        <v>13115016</v>
      </c>
      <c r="F102" t="s">
        <v>6033</v>
      </c>
      <c r="G102" s="7">
        <v>42551</v>
      </c>
      <c r="H102" t="s">
        <v>503</v>
      </c>
      <c r="I102">
        <v>4953.8599999999997</v>
      </c>
      <c r="J102">
        <v>0</v>
      </c>
      <c r="K102">
        <v>4953.8599999999997</v>
      </c>
      <c r="L102">
        <v>1</v>
      </c>
      <c r="M102">
        <v>4953.8599999999997</v>
      </c>
      <c r="N102" t="s">
        <v>647</v>
      </c>
      <c r="O102" t="s">
        <v>1029</v>
      </c>
      <c r="P102" s="7">
        <v>42542</v>
      </c>
      <c r="Q102" s="7" t="s">
        <v>6034</v>
      </c>
      <c r="R102" s="7">
        <v>3.6168</v>
      </c>
    </row>
    <row r="103" spans="1:18" hidden="1">
      <c r="A103" t="s">
        <v>506</v>
      </c>
      <c r="B103" t="s">
        <v>548</v>
      </c>
      <c r="C103" s="7">
        <v>42521</v>
      </c>
      <c r="D103" t="s">
        <v>425</v>
      </c>
      <c r="E103">
        <v>13115016</v>
      </c>
      <c r="F103" t="s">
        <v>6067</v>
      </c>
      <c r="G103" s="7">
        <v>42551</v>
      </c>
      <c r="H103" t="s">
        <v>503</v>
      </c>
      <c r="I103">
        <v>191.39</v>
      </c>
      <c r="J103">
        <v>0</v>
      </c>
      <c r="K103">
        <v>191.39</v>
      </c>
      <c r="L103">
        <v>1</v>
      </c>
      <c r="M103">
        <v>191.39</v>
      </c>
      <c r="N103" t="s">
        <v>647</v>
      </c>
      <c r="O103" t="s">
        <v>3633</v>
      </c>
      <c r="P103" s="7">
        <v>42542</v>
      </c>
      <c r="Q103" s="7" t="s">
        <v>6068</v>
      </c>
      <c r="R103" s="7">
        <v>3.5996999999999999</v>
      </c>
    </row>
    <row r="104" spans="1:18" hidden="1">
      <c r="A104" t="s">
        <v>506</v>
      </c>
      <c r="B104" t="s">
        <v>548</v>
      </c>
      <c r="C104" s="7">
        <v>42531</v>
      </c>
      <c r="D104" t="s">
        <v>425</v>
      </c>
      <c r="E104">
        <v>13115016</v>
      </c>
      <c r="F104" t="s">
        <v>6090</v>
      </c>
      <c r="G104" s="7">
        <v>42551</v>
      </c>
      <c r="H104" t="s">
        <v>503</v>
      </c>
      <c r="I104">
        <v>107.89</v>
      </c>
      <c r="J104">
        <v>0</v>
      </c>
      <c r="K104">
        <v>107.89</v>
      </c>
      <c r="L104">
        <v>1</v>
      </c>
      <c r="M104">
        <v>107.89</v>
      </c>
      <c r="N104" t="s">
        <v>647</v>
      </c>
      <c r="O104" t="s">
        <v>3646</v>
      </c>
      <c r="P104" s="7">
        <v>42542</v>
      </c>
      <c r="Q104" s="7" t="s">
        <v>6091</v>
      </c>
      <c r="R104" s="7">
        <v>3.3816999999999999</v>
      </c>
    </row>
    <row r="105" spans="1:18" hidden="1">
      <c r="A105" t="s">
        <v>506</v>
      </c>
      <c r="B105" t="s">
        <v>548</v>
      </c>
      <c r="C105" s="7">
        <v>42531</v>
      </c>
      <c r="D105" t="s">
        <v>425</v>
      </c>
      <c r="E105">
        <v>13115016</v>
      </c>
      <c r="F105" t="s">
        <v>6092</v>
      </c>
      <c r="G105" s="7">
        <v>42551</v>
      </c>
      <c r="H105" t="s">
        <v>503</v>
      </c>
      <c r="I105">
        <v>1040.93</v>
      </c>
      <c r="J105">
        <v>0</v>
      </c>
      <c r="K105">
        <v>1040.93</v>
      </c>
      <c r="L105">
        <v>1</v>
      </c>
      <c r="M105">
        <v>1040.93</v>
      </c>
      <c r="N105" t="s">
        <v>647</v>
      </c>
      <c r="O105" t="s">
        <v>2788</v>
      </c>
      <c r="P105" s="7">
        <v>42542</v>
      </c>
      <c r="Q105" s="7" t="s">
        <v>6093</v>
      </c>
      <c r="R105" s="7">
        <v>3.3816999999999999</v>
      </c>
    </row>
    <row r="106" spans="1:18" hidden="1">
      <c r="A106" t="s">
        <v>506</v>
      </c>
      <c r="B106" t="s">
        <v>548</v>
      </c>
      <c r="C106" s="7">
        <v>42531</v>
      </c>
      <c r="D106" t="s">
        <v>425</v>
      </c>
      <c r="E106">
        <v>13115016</v>
      </c>
      <c r="F106" t="s">
        <v>6094</v>
      </c>
      <c r="G106" s="7">
        <v>42551</v>
      </c>
      <c r="H106" t="s">
        <v>503</v>
      </c>
      <c r="I106">
        <v>53.94</v>
      </c>
      <c r="J106">
        <v>0</v>
      </c>
      <c r="K106">
        <v>53.94</v>
      </c>
      <c r="L106">
        <v>1</v>
      </c>
      <c r="M106">
        <v>53.94</v>
      </c>
      <c r="N106" t="s">
        <v>647</v>
      </c>
      <c r="O106" t="s">
        <v>2788</v>
      </c>
      <c r="P106" s="7">
        <v>42542</v>
      </c>
      <c r="Q106" s="7" t="s">
        <v>6095</v>
      </c>
      <c r="R106" s="7">
        <v>3.3816999999999999</v>
      </c>
    </row>
    <row r="107" spans="1:18" hidden="1">
      <c r="A107" t="s">
        <v>506</v>
      </c>
      <c r="B107" t="s">
        <v>548</v>
      </c>
      <c r="C107" s="7">
        <v>42517</v>
      </c>
      <c r="D107" t="s">
        <v>425</v>
      </c>
      <c r="E107">
        <v>13115016</v>
      </c>
      <c r="F107" t="s">
        <v>6390</v>
      </c>
      <c r="G107" s="7">
        <v>42551</v>
      </c>
      <c r="H107" t="s">
        <v>503</v>
      </c>
      <c r="I107">
        <v>207.03</v>
      </c>
      <c r="J107">
        <v>0</v>
      </c>
      <c r="K107">
        <v>207.03</v>
      </c>
      <c r="L107">
        <v>1</v>
      </c>
      <c r="M107">
        <v>207.03</v>
      </c>
      <c r="N107" t="s">
        <v>647</v>
      </c>
      <c r="O107" t="s">
        <v>2786</v>
      </c>
      <c r="P107" s="7">
        <v>42542</v>
      </c>
      <c r="Q107" s="7" t="s">
        <v>6391</v>
      </c>
      <c r="R107" s="7">
        <v>3.5804</v>
      </c>
    </row>
    <row r="108" spans="1:18" hidden="1">
      <c r="A108" t="s">
        <v>506</v>
      </c>
      <c r="B108" t="s">
        <v>548</v>
      </c>
      <c r="C108" s="7">
        <v>42531</v>
      </c>
      <c r="D108" t="s">
        <v>425</v>
      </c>
      <c r="E108">
        <v>13115016</v>
      </c>
      <c r="F108" t="s">
        <v>6440</v>
      </c>
      <c r="G108" s="7">
        <v>42566</v>
      </c>
      <c r="H108" t="s">
        <v>503</v>
      </c>
      <c r="I108">
        <v>439.7</v>
      </c>
      <c r="J108">
        <v>0</v>
      </c>
      <c r="K108">
        <v>439.7</v>
      </c>
      <c r="L108">
        <v>1</v>
      </c>
      <c r="M108">
        <v>439.7</v>
      </c>
      <c r="N108" t="s">
        <v>647</v>
      </c>
      <c r="O108" t="s">
        <v>6441</v>
      </c>
      <c r="P108" s="7">
        <v>42542</v>
      </c>
      <c r="Q108" s="7" t="s">
        <v>6442</v>
      </c>
      <c r="R108" s="7">
        <v>3.3816999999999999</v>
      </c>
    </row>
    <row r="109" spans="1:18" hidden="1">
      <c r="A109" t="s">
        <v>506</v>
      </c>
      <c r="B109" t="s">
        <v>548</v>
      </c>
      <c r="C109" s="7">
        <v>42531</v>
      </c>
      <c r="D109" t="s">
        <v>425</v>
      </c>
      <c r="E109">
        <v>13115016</v>
      </c>
      <c r="F109" t="s">
        <v>6443</v>
      </c>
      <c r="G109" s="7">
        <v>42566</v>
      </c>
      <c r="H109" t="s">
        <v>503</v>
      </c>
      <c r="I109">
        <v>49.75</v>
      </c>
      <c r="J109">
        <v>0</v>
      </c>
      <c r="K109">
        <v>49.75</v>
      </c>
      <c r="L109">
        <v>1</v>
      </c>
      <c r="M109">
        <v>49.75</v>
      </c>
      <c r="N109" t="s">
        <v>647</v>
      </c>
      <c r="O109" t="s">
        <v>3646</v>
      </c>
      <c r="P109" s="7">
        <v>42542</v>
      </c>
      <c r="Q109" s="7" t="s">
        <v>6444</v>
      </c>
      <c r="R109" s="7">
        <v>3.3816999999999999</v>
      </c>
    </row>
    <row r="110" spans="1:18" hidden="1">
      <c r="A110" t="s">
        <v>506</v>
      </c>
      <c r="B110" t="s">
        <v>548</v>
      </c>
      <c r="C110" s="7">
        <v>42531</v>
      </c>
      <c r="D110" t="s">
        <v>425</v>
      </c>
      <c r="E110">
        <v>13115016</v>
      </c>
      <c r="F110" t="s">
        <v>6445</v>
      </c>
      <c r="G110" s="7">
        <v>42566</v>
      </c>
      <c r="H110" t="s">
        <v>503</v>
      </c>
      <c r="I110">
        <v>770.02</v>
      </c>
      <c r="J110">
        <v>0</v>
      </c>
      <c r="K110">
        <v>770.02</v>
      </c>
      <c r="L110">
        <v>1</v>
      </c>
      <c r="M110">
        <v>770.02</v>
      </c>
      <c r="N110" t="s">
        <v>647</v>
      </c>
      <c r="O110" t="s">
        <v>2786</v>
      </c>
      <c r="P110" s="7">
        <v>42542</v>
      </c>
      <c r="Q110" s="7" t="s">
        <v>6446</v>
      </c>
      <c r="R110" s="7">
        <v>3.3816999999999999</v>
      </c>
    </row>
    <row r="111" spans="1:18" hidden="1">
      <c r="A111" t="s">
        <v>506</v>
      </c>
      <c r="B111" t="s">
        <v>548</v>
      </c>
      <c r="C111" s="7">
        <v>42531</v>
      </c>
      <c r="D111" t="s">
        <v>425</v>
      </c>
      <c r="E111">
        <v>13115016</v>
      </c>
      <c r="F111" t="s">
        <v>6447</v>
      </c>
      <c r="G111" s="7">
        <v>42551</v>
      </c>
      <c r="H111" t="s">
        <v>503</v>
      </c>
      <c r="I111">
        <v>92</v>
      </c>
      <c r="J111">
        <v>0</v>
      </c>
      <c r="K111">
        <v>92</v>
      </c>
      <c r="L111">
        <v>1</v>
      </c>
      <c r="M111">
        <v>92</v>
      </c>
      <c r="N111" t="s">
        <v>647</v>
      </c>
      <c r="O111" t="s">
        <v>3715</v>
      </c>
      <c r="P111" s="7">
        <v>42542</v>
      </c>
      <c r="Q111" s="7" t="s">
        <v>6448</v>
      </c>
      <c r="R111" s="7">
        <v>3.3816999999999999</v>
      </c>
    </row>
    <row r="112" spans="1:18" hidden="1">
      <c r="A112" t="s">
        <v>506</v>
      </c>
      <c r="B112" t="s">
        <v>548</v>
      </c>
      <c r="C112" s="7">
        <v>42531</v>
      </c>
      <c r="D112" t="s">
        <v>425</v>
      </c>
      <c r="E112">
        <v>13115016</v>
      </c>
      <c r="F112" t="s">
        <v>6465</v>
      </c>
      <c r="G112" s="7">
        <v>42551</v>
      </c>
      <c r="H112" t="s">
        <v>503</v>
      </c>
      <c r="I112">
        <v>622.69000000000005</v>
      </c>
      <c r="J112">
        <v>0</v>
      </c>
      <c r="K112">
        <v>622.69000000000005</v>
      </c>
      <c r="L112">
        <v>1</v>
      </c>
      <c r="M112">
        <v>622.69000000000005</v>
      </c>
      <c r="N112" t="s">
        <v>647</v>
      </c>
      <c r="O112" t="s">
        <v>3646</v>
      </c>
      <c r="P112" s="7">
        <v>42542</v>
      </c>
      <c r="Q112" s="7" t="s">
        <v>6466</v>
      </c>
      <c r="R112" s="7">
        <v>3.3816999999999999</v>
      </c>
    </row>
    <row r="113" spans="1:18" hidden="1">
      <c r="A113" t="s">
        <v>506</v>
      </c>
      <c r="B113" t="s">
        <v>548</v>
      </c>
      <c r="C113" s="7">
        <v>42534</v>
      </c>
      <c r="D113" t="s">
        <v>425</v>
      </c>
      <c r="E113">
        <v>13115016</v>
      </c>
      <c r="F113" t="s">
        <v>6507</v>
      </c>
      <c r="G113" s="7">
        <v>42566</v>
      </c>
      <c r="H113" t="s">
        <v>503</v>
      </c>
      <c r="I113">
        <v>5611.63</v>
      </c>
      <c r="J113">
        <v>0</v>
      </c>
      <c r="K113">
        <v>5611.63</v>
      </c>
      <c r="L113">
        <v>1</v>
      </c>
      <c r="M113">
        <v>5611.63</v>
      </c>
      <c r="N113" t="s">
        <v>647</v>
      </c>
      <c r="O113" t="s">
        <v>2786</v>
      </c>
      <c r="P113" s="7">
        <v>42542</v>
      </c>
      <c r="Q113" s="7" t="s">
        <v>6508</v>
      </c>
      <c r="R113" s="7">
        <v>3.4260999999999999</v>
      </c>
    </row>
    <row r="114" spans="1:18" hidden="1">
      <c r="A114" t="s">
        <v>506</v>
      </c>
      <c r="B114" t="s">
        <v>641</v>
      </c>
      <c r="C114" s="7">
        <v>42520</v>
      </c>
      <c r="D114" t="s">
        <v>402</v>
      </c>
      <c r="E114">
        <v>13103001</v>
      </c>
      <c r="F114" t="s">
        <v>3616</v>
      </c>
      <c r="G114" s="7">
        <v>42546</v>
      </c>
      <c r="H114" t="s">
        <v>503</v>
      </c>
      <c r="I114">
        <v>90</v>
      </c>
      <c r="J114">
        <v>0</v>
      </c>
      <c r="K114">
        <v>90</v>
      </c>
      <c r="L114">
        <v>1</v>
      </c>
      <c r="M114">
        <v>90</v>
      </c>
      <c r="N114" t="s">
        <v>647</v>
      </c>
      <c r="O114" t="s">
        <v>3617</v>
      </c>
      <c r="P114" s="7">
        <v>42542</v>
      </c>
      <c r="Q114" s="7" t="s">
        <v>3618</v>
      </c>
      <c r="R114" s="7">
        <v>3.6168</v>
      </c>
    </row>
    <row r="115" spans="1:18" hidden="1">
      <c r="A115" t="s">
        <v>506</v>
      </c>
      <c r="B115" t="s">
        <v>641</v>
      </c>
      <c r="C115" s="7">
        <v>42534</v>
      </c>
      <c r="D115" t="s">
        <v>402</v>
      </c>
      <c r="E115">
        <v>13103001</v>
      </c>
      <c r="F115" t="s">
        <v>3740</v>
      </c>
      <c r="G115" s="7">
        <v>42546</v>
      </c>
      <c r="H115" t="s">
        <v>503</v>
      </c>
      <c r="I115">
        <v>73.8</v>
      </c>
      <c r="J115">
        <v>0</v>
      </c>
      <c r="K115">
        <v>73.8</v>
      </c>
      <c r="L115">
        <v>1</v>
      </c>
      <c r="M115">
        <v>73.8</v>
      </c>
      <c r="N115" t="s">
        <v>647</v>
      </c>
      <c r="O115" t="s">
        <v>3741</v>
      </c>
      <c r="P115" s="7">
        <v>42542</v>
      </c>
      <c r="Q115" s="7" t="s">
        <v>3742</v>
      </c>
      <c r="R115" s="7">
        <v>3.4260999999999999</v>
      </c>
    </row>
    <row r="116" spans="1:18" hidden="1">
      <c r="A116" t="s">
        <v>506</v>
      </c>
      <c r="B116" t="s">
        <v>641</v>
      </c>
      <c r="C116" s="7">
        <v>42535</v>
      </c>
      <c r="D116" t="s">
        <v>402</v>
      </c>
      <c r="E116">
        <v>13103001</v>
      </c>
      <c r="F116" t="s">
        <v>5072</v>
      </c>
      <c r="G116" s="7">
        <v>42557</v>
      </c>
      <c r="H116" t="s">
        <v>503</v>
      </c>
      <c r="I116">
        <v>245.24</v>
      </c>
      <c r="J116">
        <v>0</v>
      </c>
      <c r="K116">
        <v>245.24</v>
      </c>
      <c r="L116">
        <v>1</v>
      </c>
      <c r="M116">
        <v>245.24</v>
      </c>
      <c r="N116" t="s">
        <v>647</v>
      </c>
      <c r="O116" t="s">
        <v>5073</v>
      </c>
      <c r="P116" s="7">
        <v>42542</v>
      </c>
      <c r="Q116" s="7" t="s">
        <v>5074</v>
      </c>
      <c r="R116" s="7">
        <v>3.4533</v>
      </c>
    </row>
    <row r="117" spans="1:18" hidden="1">
      <c r="A117" t="s">
        <v>506</v>
      </c>
      <c r="B117" t="s">
        <v>641</v>
      </c>
      <c r="C117" s="7">
        <v>42528</v>
      </c>
      <c r="D117" t="s">
        <v>402</v>
      </c>
      <c r="E117">
        <v>13115016</v>
      </c>
      <c r="F117" t="s">
        <v>4885</v>
      </c>
      <c r="G117" s="7">
        <v>42546</v>
      </c>
      <c r="H117" t="s">
        <v>503</v>
      </c>
      <c r="I117">
        <v>111.92</v>
      </c>
      <c r="J117">
        <v>0</v>
      </c>
      <c r="K117">
        <v>111.92</v>
      </c>
      <c r="L117">
        <v>1</v>
      </c>
      <c r="M117">
        <v>111.92</v>
      </c>
      <c r="N117" t="s">
        <v>647</v>
      </c>
      <c r="O117" t="s">
        <v>4754</v>
      </c>
      <c r="P117" s="7">
        <v>42542</v>
      </c>
      <c r="Q117" s="7" t="s">
        <v>4886</v>
      </c>
      <c r="R117" s="7">
        <v>3.5097999999999998</v>
      </c>
    </row>
    <row r="118" spans="1:18" hidden="1">
      <c r="A118" t="s">
        <v>506</v>
      </c>
      <c r="B118" t="s">
        <v>641</v>
      </c>
      <c r="C118" s="7">
        <v>42534</v>
      </c>
      <c r="D118" t="s">
        <v>402</v>
      </c>
      <c r="E118">
        <v>13115016</v>
      </c>
      <c r="F118" t="s">
        <v>6459</v>
      </c>
      <c r="G118" s="7">
        <v>42546</v>
      </c>
      <c r="H118" t="s">
        <v>503</v>
      </c>
      <c r="I118">
        <v>23.56</v>
      </c>
      <c r="J118">
        <v>0</v>
      </c>
      <c r="K118">
        <v>23.56</v>
      </c>
      <c r="L118">
        <v>1</v>
      </c>
      <c r="M118">
        <v>23.56</v>
      </c>
      <c r="N118" t="s">
        <v>647</v>
      </c>
      <c r="O118" t="s">
        <v>5522</v>
      </c>
      <c r="P118" s="7">
        <v>42542</v>
      </c>
      <c r="Q118" s="7" t="s">
        <v>6460</v>
      </c>
      <c r="R118" s="7">
        <v>3.4260999999999999</v>
      </c>
    </row>
    <row r="119" spans="1:18" hidden="1">
      <c r="A119" t="s">
        <v>506</v>
      </c>
      <c r="B119" t="s">
        <v>641</v>
      </c>
      <c r="C119" s="7">
        <v>42534</v>
      </c>
      <c r="D119" t="s">
        <v>402</v>
      </c>
      <c r="E119">
        <v>13103001</v>
      </c>
      <c r="F119" t="s">
        <v>6461</v>
      </c>
      <c r="G119" s="7">
        <v>42548</v>
      </c>
      <c r="H119" t="s">
        <v>503</v>
      </c>
      <c r="I119">
        <v>971.17</v>
      </c>
      <c r="J119">
        <v>0</v>
      </c>
      <c r="K119">
        <v>971.17</v>
      </c>
      <c r="L119">
        <v>1</v>
      </c>
      <c r="M119">
        <v>971.17</v>
      </c>
      <c r="N119" t="s">
        <v>647</v>
      </c>
      <c r="O119" t="s">
        <v>3741</v>
      </c>
      <c r="P119" s="7">
        <v>42542</v>
      </c>
      <c r="Q119" s="7" t="s">
        <v>6462</v>
      </c>
      <c r="R119" s="7">
        <v>3.4260999999999999</v>
      </c>
    </row>
    <row r="120" spans="1:18" hidden="1">
      <c r="A120" t="s">
        <v>506</v>
      </c>
      <c r="B120" t="s">
        <v>553</v>
      </c>
      <c r="C120" s="7">
        <v>42531</v>
      </c>
      <c r="D120" t="s">
        <v>1036</v>
      </c>
      <c r="E120">
        <v>13115002</v>
      </c>
      <c r="F120" t="s">
        <v>3648</v>
      </c>
      <c r="G120" s="7">
        <v>42558</v>
      </c>
      <c r="H120" t="s">
        <v>503</v>
      </c>
      <c r="I120">
        <v>717.4</v>
      </c>
      <c r="J120">
        <v>0</v>
      </c>
      <c r="K120">
        <v>717.4</v>
      </c>
      <c r="L120">
        <v>1</v>
      </c>
      <c r="M120">
        <v>717.4</v>
      </c>
      <c r="N120" t="s">
        <v>647</v>
      </c>
      <c r="O120" t="s">
        <v>1113</v>
      </c>
      <c r="P120" s="7">
        <v>42542</v>
      </c>
      <c r="Q120" s="7" t="s">
        <v>3649</v>
      </c>
      <c r="R120" s="7">
        <v>3.3816999999999999</v>
      </c>
    </row>
    <row r="121" spans="1:18" hidden="1">
      <c r="A121" t="s">
        <v>506</v>
      </c>
      <c r="B121" t="s">
        <v>553</v>
      </c>
      <c r="C121" s="7">
        <v>42526</v>
      </c>
      <c r="D121" t="s">
        <v>1036</v>
      </c>
      <c r="E121">
        <v>13115002</v>
      </c>
      <c r="F121" t="s">
        <v>4523</v>
      </c>
      <c r="G121" s="7">
        <v>42552</v>
      </c>
      <c r="H121" t="s">
        <v>503</v>
      </c>
      <c r="I121">
        <v>935</v>
      </c>
      <c r="J121">
        <v>0</v>
      </c>
      <c r="K121">
        <v>935</v>
      </c>
      <c r="L121">
        <v>1</v>
      </c>
      <c r="M121">
        <v>935</v>
      </c>
      <c r="N121" t="s">
        <v>647</v>
      </c>
      <c r="O121" t="s">
        <v>1113</v>
      </c>
      <c r="P121" s="7">
        <v>42542</v>
      </c>
      <c r="Q121" s="7" t="s">
        <v>4524</v>
      </c>
      <c r="R121" s="7">
        <v>3.5409000000000002</v>
      </c>
    </row>
    <row r="122" spans="1:18" hidden="1">
      <c r="A122" t="s">
        <v>506</v>
      </c>
      <c r="B122" t="s">
        <v>652</v>
      </c>
      <c r="C122" s="7">
        <v>42538</v>
      </c>
      <c r="D122" t="s">
        <v>4626</v>
      </c>
      <c r="E122">
        <v>13103001</v>
      </c>
      <c r="F122" t="s">
        <v>4627</v>
      </c>
      <c r="G122" s="7">
        <v>42564</v>
      </c>
      <c r="H122" t="s">
        <v>503</v>
      </c>
      <c r="I122">
        <v>280</v>
      </c>
      <c r="J122">
        <v>0</v>
      </c>
      <c r="K122">
        <v>280</v>
      </c>
      <c r="L122">
        <v>1</v>
      </c>
      <c r="M122">
        <v>280</v>
      </c>
      <c r="N122" t="s">
        <v>647</v>
      </c>
      <c r="O122" t="s">
        <v>677</v>
      </c>
      <c r="P122" s="7">
        <v>42542</v>
      </c>
      <c r="Q122" s="7" t="s">
        <v>4628</v>
      </c>
      <c r="R122" s="7">
        <v>3.4904000000000002</v>
      </c>
    </row>
    <row r="123" spans="1:18" hidden="1">
      <c r="A123" t="s">
        <v>506</v>
      </c>
      <c r="B123" t="s">
        <v>676</v>
      </c>
      <c r="C123" s="7">
        <v>42538</v>
      </c>
      <c r="D123" t="s">
        <v>4626</v>
      </c>
      <c r="E123">
        <v>13103001</v>
      </c>
      <c r="F123" t="s">
        <v>4632</v>
      </c>
      <c r="G123" s="7">
        <v>42564</v>
      </c>
      <c r="H123" t="s">
        <v>503</v>
      </c>
      <c r="I123">
        <v>191.9</v>
      </c>
      <c r="J123">
        <v>0</v>
      </c>
      <c r="K123">
        <v>191.9</v>
      </c>
      <c r="L123">
        <v>1</v>
      </c>
      <c r="M123">
        <v>191.9</v>
      </c>
      <c r="N123" t="s">
        <v>647</v>
      </c>
      <c r="O123" t="s">
        <v>4633</v>
      </c>
      <c r="P123" s="7">
        <v>42542</v>
      </c>
      <c r="Q123" s="7" t="s">
        <v>4634</v>
      </c>
      <c r="R123" s="7">
        <v>3.4904000000000002</v>
      </c>
    </row>
    <row r="124" spans="1:18" hidden="1">
      <c r="A124" t="s">
        <v>506</v>
      </c>
      <c r="B124" t="s">
        <v>652</v>
      </c>
      <c r="C124" s="7">
        <v>42542</v>
      </c>
      <c r="D124" t="s">
        <v>4626</v>
      </c>
      <c r="E124">
        <v>13103001</v>
      </c>
      <c r="F124" t="s">
        <v>5147</v>
      </c>
      <c r="G124" s="7">
        <v>42546</v>
      </c>
      <c r="H124" t="s">
        <v>503</v>
      </c>
      <c r="I124">
        <v>425.3</v>
      </c>
      <c r="J124">
        <v>0</v>
      </c>
      <c r="K124">
        <v>425.3</v>
      </c>
      <c r="L124">
        <v>1</v>
      </c>
      <c r="M124">
        <v>425.3</v>
      </c>
      <c r="N124" t="s">
        <v>647</v>
      </c>
      <c r="O124" t="s">
        <v>5148</v>
      </c>
      <c r="P124" s="7">
        <v>42542</v>
      </c>
      <c r="Q124" s="7" t="s">
        <v>5149</v>
      </c>
      <c r="R124" s="7">
        <v>3.3835000000000002</v>
      </c>
    </row>
    <row r="125" spans="1:18" hidden="1">
      <c r="A125" t="s">
        <v>506</v>
      </c>
      <c r="B125" t="s">
        <v>676</v>
      </c>
      <c r="C125" s="7">
        <v>42508</v>
      </c>
      <c r="D125" t="s">
        <v>4626</v>
      </c>
      <c r="E125">
        <v>13115016</v>
      </c>
      <c r="F125" t="s">
        <v>5742</v>
      </c>
      <c r="G125" s="7">
        <v>42551</v>
      </c>
      <c r="H125" t="s">
        <v>503</v>
      </c>
      <c r="I125">
        <v>377</v>
      </c>
      <c r="J125">
        <v>0</v>
      </c>
      <c r="K125">
        <v>377</v>
      </c>
      <c r="L125">
        <v>1</v>
      </c>
      <c r="M125">
        <v>377</v>
      </c>
      <c r="N125" t="s">
        <v>647</v>
      </c>
      <c r="O125" t="s">
        <v>677</v>
      </c>
      <c r="P125" s="7">
        <v>42542</v>
      </c>
      <c r="Q125" s="7" t="s">
        <v>5743</v>
      </c>
      <c r="R125" s="7">
        <v>3.5036999999999998</v>
      </c>
    </row>
    <row r="126" spans="1:18" hidden="1">
      <c r="A126" t="s">
        <v>506</v>
      </c>
      <c r="B126" t="s">
        <v>652</v>
      </c>
      <c r="C126" s="7">
        <v>42542</v>
      </c>
      <c r="D126" t="s">
        <v>4626</v>
      </c>
      <c r="E126">
        <v>13103001</v>
      </c>
      <c r="F126" t="s">
        <v>5883</v>
      </c>
      <c r="G126" s="7">
        <v>42546</v>
      </c>
      <c r="H126" t="s">
        <v>503</v>
      </c>
      <c r="I126">
        <v>425.3</v>
      </c>
      <c r="J126">
        <v>0</v>
      </c>
      <c r="K126">
        <v>425.3</v>
      </c>
      <c r="L126">
        <v>1</v>
      </c>
      <c r="M126">
        <v>425.3</v>
      </c>
      <c r="N126" t="s">
        <v>647</v>
      </c>
      <c r="O126" t="s">
        <v>5148</v>
      </c>
      <c r="P126" s="7">
        <v>42542</v>
      </c>
      <c r="Q126" s="7" t="s">
        <v>5884</v>
      </c>
      <c r="R126" s="7">
        <v>3.3835000000000002</v>
      </c>
    </row>
    <row r="127" spans="1:18" hidden="1">
      <c r="A127" t="s">
        <v>506</v>
      </c>
      <c r="B127" t="s">
        <v>652</v>
      </c>
      <c r="C127" s="7">
        <v>42542</v>
      </c>
      <c r="D127" t="s">
        <v>4626</v>
      </c>
      <c r="E127">
        <v>13103001</v>
      </c>
      <c r="F127" t="s">
        <v>5885</v>
      </c>
      <c r="G127" s="7">
        <v>42546</v>
      </c>
      <c r="H127" t="s">
        <v>503</v>
      </c>
      <c r="I127">
        <v>242.8</v>
      </c>
      <c r="J127">
        <v>0</v>
      </c>
      <c r="K127">
        <v>242.8</v>
      </c>
      <c r="L127">
        <v>1</v>
      </c>
      <c r="M127">
        <v>242.8</v>
      </c>
      <c r="N127" t="s">
        <v>647</v>
      </c>
      <c r="O127" t="s">
        <v>5148</v>
      </c>
      <c r="P127" s="7">
        <v>42542</v>
      </c>
      <c r="Q127" s="7" t="s">
        <v>5886</v>
      </c>
      <c r="R127" s="7">
        <v>3.3835000000000002</v>
      </c>
    </row>
    <row r="128" spans="1:18" hidden="1">
      <c r="A128" t="s">
        <v>506</v>
      </c>
      <c r="B128" t="s">
        <v>652</v>
      </c>
      <c r="C128" s="7">
        <v>42542</v>
      </c>
      <c r="D128" t="s">
        <v>4626</v>
      </c>
      <c r="E128">
        <v>13103001</v>
      </c>
      <c r="F128" t="s">
        <v>6262</v>
      </c>
      <c r="G128" s="7">
        <v>42546</v>
      </c>
      <c r="H128" t="s">
        <v>503</v>
      </c>
      <c r="I128">
        <v>91.9</v>
      </c>
      <c r="J128">
        <v>0</v>
      </c>
      <c r="K128">
        <v>91.9</v>
      </c>
      <c r="L128">
        <v>1</v>
      </c>
      <c r="M128">
        <v>91.9</v>
      </c>
      <c r="N128" t="s">
        <v>647</v>
      </c>
      <c r="O128" t="s">
        <v>5148</v>
      </c>
      <c r="P128" s="7">
        <v>42542</v>
      </c>
      <c r="Q128" s="7" t="s">
        <v>6263</v>
      </c>
      <c r="R128" s="7">
        <v>3.3835000000000002</v>
      </c>
    </row>
    <row r="129" spans="1:18" hidden="1">
      <c r="A129" t="s">
        <v>506</v>
      </c>
      <c r="B129" t="s">
        <v>501</v>
      </c>
      <c r="C129" s="7">
        <v>42521</v>
      </c>
      <c r="D129" t="s">
        <v>4184</v>
      </c>
      <c r="E129">
        <v>17101001</v>
      </c>
      <c r="F129" t="s">
        <v>4185</v>
      </c>
      <c r="G129" s="7">
        <v>42735</v>
      </c>
      <c r="H129" t="s">
        <v>503</v>
      </c>
      <c r="I129">
        <v>2496000</v>
      </c>
      <c r="J129"/>
      <c r="K129">
        <v>2496000</v>
      </c>
      <c r="L129">
        <v>1</v>
      </c>
      <c r="M129">
        <v>2496000</v>
      </c>
      <c r="N129" t="s">
        <v>3602</v>
      </c>
      <c r="O129" t="s">
        <v>4186</v>
      </c>
      <c r="P129" s="7">
        <v>42542</v>
      </c>
      <c r="Q129" s="7" t="s">
        <v>4187</v>
      </c>
      <c r="R129" s="7">
        <v>3.5996999999999999</v>
      </c>
    </row>
    <row r="130" spans="1:18" hidden="1">
      <c r="A130" t="s">
        <v>506</v>
      </c>
      <c r="B130" t="s">
        <v>652</v>
      </c>
      <c r="C130" s="7">
        <v>42534</v>
      </c>
      <c r="D130" t="s">
        <v>3348</v>
      </c>
      <c r="E130">
        <v>13103001</v>
      </c>
      <c r="F130" t="s">
        <v>4691</v>
      </c>
      <c r="G130" s="7">
        <v>42573</v>
      </c>
      <c r="H130" t="s">
        <v>503</v>
      </c>
      <c r="I130">
        <v>4416.67</v>
      </c>
      <c r="J130"/>
      <c r="K130">
        <v>4416.67</v>
      </c>
      <c r="L130">
        <v>1</v>
      </c>
      <c r="M130">
        <v>4416.67</v>
      </c>
      <c r="N130" t="s">
        <v>647</v>
      </c>
      <c r="O130" t="s">
        <v>4633</v>
      </c>
      <c r="P130" s="7">
        <v>42542</v>
      </c>
      <c r="Q130" s="7" t="s">
        <v>4692</v>
      </c>
      <c r="R130" s="7">
        <v>3.4260999999999999</v>
      </c>
    </row>
    <row r="131" spans="1:18" hidden="1">
      <c r="A131" t="s">
        <v>506</v>
      </c>
      <c r="B131" t="s">
        <v>652</v>
      </c>
      <c r="C131" s="7">
        <v>42534</v>
      </c>
      <c r="D131" t="s">
        <v>3348</v>
      </c>
      <c r="E131">
        <v>13103001</v>
      </c>
      <c r="F131" t="s">
        <v>4691</v>
      </c>
      <c r="G131" s="7">
        <v>42603</v>
      </c>
      <c r="H131" t="s">
        <v>503</v>
      </c>
      <c r="I131">
        <v>4416.66</v>
      </c>
      <c r="J131"/>
      <c r="K131">
        <v>4416.66</v>
      </c>
      <c r="L131">
        <v>1</v>
      </c>
      <c r="M131">
        <v>4416.66</v>
      </c>
      <c r="N131" t="s">
        <v>647</v>
      </c>
      <c r="O131" t="s">
        <v>4633</v>
      </c>
      <c r="P131" s="7">
        <v>42542</v>
      </c>
      <c r="Q131" s="7" t="s">
        <v>6549</v>
      </c>
      <c r="R131" s="7">
        <v>3.4260999999999999</v>
      </c>
    </row>
    <row r="132" spans="1:18" hidden="1">
      <c r="A132" t="s">
        <v>506</v>
      </c>
      <c r="B132" t="s">
        <v>553</v>
      </c>
      <c r="C132" s="7">
        <v>42517</v>
      </c>
      <c r="D132" t="s">
        <v>2881</v>
      </c>
      <c r="E132">
        <v>13115016</v>
      </c>
      <c r="F132" t="s">
        <v>4138</v>
      </c>
      <c r="G132" s="7">
        <v>42543</v>
      </c>
      <c r="H132" t="s">
        <v>503</v>
      </c>
      <c r="I132">
        <v>530</v>
      </c>
      <c r="J132">
        <v>0</v>
      </c>
      <c r="K132">
        <v>530</v>
      </c>
      <c r="L132">
        <v>1</v>
      </c>
      <c r="M132">
        <v>530</v>
      </c>
      <c r="N132" t="s">
        <v>647</v>
      </c>
      <c r="O132" t="s">
        <v>4139</v>
      </c>
      <c r="P132" s="7">
        <v>42542</v>
      </c>
      <c r="Q132" s="7" t="s">
        <v>4140</v>
      </c>
      <c r="R132" s="7">
        <v>3.5804</v>
      </c>
    </row>
    <row r="133" spans="1:18" hidden="1">
      <c r="A133" t="s">
        <v>506</v>
      </c>
      <c r="B133" t="s">
        <v>553</v>
      </c>
      <c r="C133" s="7">
        <v>42517</v>
      </c>
      <c r="D133" t="s">
        <v>2881</v>
      </c>
      <c r="E133">
        <v>13115016</v>
      </c>
      <c r="F133" t="s">
        <v>4537</v>
      </c>
      <c r="G133" s="7">
        <v>42543</v>
      </c>
      <c r="H133" t="s">
        <v>503</v>
      </c>
      <c r="I133">
        <v>240</v>
      </c>
      <c r="J133">
        <v>0</v>
      </c>
      <c r="K133">
        <v>240</v>
      </c>
      <c r="L133">
        <v>1</v>
      </c>
      <c r="M133">
        <v>240</v>
      </c>
      <c r="N133" t="s">
        <v>647</v>
      </c>
      <c r="O133" t="s">
        <v>4526</v>
      </c>
      <c r="P133" s="7">
        <v>42542</v>
      </c>
      <c r="Q133" s="7" t="s">
        <v>4538</v>
      </c>
      <c r="R133" s="7">
        <v>3.5804</v>
      </c>
    </row>
    <row r="134" spans="1:18" hidden="1">
      <c r="A134" t="s">
        <v>506</v>
      </c>
      <c r="B134" t="s">
        <v>553</v>
      </c>
      <c r="C134" s="7">
        <v>42517</v>
      </c>
      <c r="D134" t="s">
        <v>2881</v>
      </c>
      <c r="E134">
        <v>13115016</v>
      </c>
      <c r="F134" t="s">
        <v>6061</v>
      </c>
      <c r="G134" s="7">
        <v>42543</v>
      </c>
      <c r="H134" t="s">
        <v>503</v>
      </c>
      <c r="I134">
        <v>36</v>
      </c>
      <c r="J134">
        <v>0</v>
      </c>
      <c r="K134">
        <v>36</v>
      </c>
      <c r="L134">
        <v>1</v>
      </c>
      <c r="M134">
        <v>36</v>
      </c>
      <c r="N134" t="s">
        <v>647</v>
      </c>
      <c r="O134" t="s">
        <v>4526</v>
      </c>
      <c r="P134" s="7">
        <v>42542</v>
      </c>
      <c r="Q134" s="7" t="s">
        <v>6062</v>
      </c>
      <c r="R134" s="7">
        <v>3.5804</v>
      </c>
    </row>
    <row r="135" spans="1:18" hidden="1">
      <c r="A135" t="s">
        <v>506</v>
      </c>
      <c r="B135" t="s">
        <v>548</v>
      </c>
      <c r="C135" s="7">
        <v>42534</v>
      </c>
      <c r="D135" t="s">
        <v>422</v>
      </c>
      <c r="E135">
        <v>13115001</v>
      </c>
      <c r="F135" t="s">
        <v>3719</v>
      </c>
      <c r="G135" s="7">
        <v>42553</v>
      </c>
      <c r="H135" t="s">
        <v>503</v>
      </c>
      <c r="I135">
        <v>998.72</v>
      </c>
      <c r="J135">
        <v>0</v>
      </c>
      <c r="K135">
        <v>998.72</v>
      </c>
      <c r="L135">
        <v>1</v>
      </c>
      <c r="M135">
        <v>998.72</v>
      </c>
      <c r="N135" t="s">
        <v>647</v>
      </c>
      <c r="O135" t="s">
        <v>3720</v>
      </c>
      <c r="P135" s="7">
        <v>42542</v>
      </c>
      <c r="Q135" s="7" t="s">
        <v>3721</v>
      </c>
      <c r="R135" s="7">
        <v>3.4260999999999999</v>
      </c>
    </row>
    <row r="136" spans="1:18" hidden="1">
      <c r="A136" t="s">
        <v>506</v>
      </c>
      <c r="B136" t="s">
        <v>663</v>
      </c>
      <c r="C136" s="7">
        <v>42527</v>
      </c>
      <c r="D136" t="s">
        <v>422</v>
      </c>
      <c r="E136">
        <v>13115016</v>
      </c>
      <c r="F136" t="s">
        <v>4528</v>
      </c>
      <c r="G136" s="7">
        <v>42553</v>
      </c>
      <c r="H136" t="s">
        <v>503</v>
      </c>
      <c r="I136">
        <v>461.65</v>
      </c>
      <c r="J136">
        <v>0</v>
      </c>
      <c r="K136">
        <v>461.65</v>
      </c>
      <c r="L136">
        <v>1</v>
      </c>
      <c r="M136">
        <v>461.65</v>
      </c>
      <c r="N136" t="s">
        <v>647</v>
      </c>
      <c r="O136" t="s">
        <v>4136</v>
      </c>
      <c r="P136" s="7">
        <v>42542</v>
      </c>
      <c r="Q136" s="7" t="s">
        <v>4529</v>
      </c>
      <c r="R136" s="7">
        <v>3.5409000000000002</v>
      </c>
    </row>
    <row r="137" spans="1:18">
      <c r="A137" t="s">
        <v>506</v>
      </c>
      <c r="B137" t="s">
        <v>501</v>
      </c>
      <c r="C137" s="7">
        <v>41605</v>
      </c>
      <c r="D137" t="s">
        <v>612</v>
      </c>
      <c r="E137">
        <v>19105002</v>
      </c>
      <c r="F137" t="s">
        <v>613</v>
      </c>
      <c r="G137" s="7">
        <v>43050</v>
      </c>
      <c r="H137" t="s">
        <v>533</v>
      </c>
      <c r="I137">
        <v>70982.5</v>
      </c>
      <c r="J137"/>
      <c r="K137">
        <v>70982.5</v>
      </c>
      <c r="L137">
        <v>3.3835000000000002</v>
      </c>
      <c r="M137">
        <v>240169.28875000001</v>
      </c>
      <c r="N137" t="s">
        <v>614</v>
      </c>
      <c r="O137" t="s">
        <v>615</v>
      </c>
      <c r="P137" s="7">
        <v>42542</v>
      </c>
      <c r="Q137" s="7" t="s">
        <v>1767</v>
      </c>
      <c r="R137" s="7">
        <v>2.3039999999999998</v>
      </c>
    </row>
    <row r="138" spans="1:18" hidden="1">
      <c r="A138" t="s">
        <v>506</v>
      </c>
      <c r="B138" t="s">
        <v>501</v>
      </c>
      <c r="C138" s="7">
        <v>41605</v>
      </c>
      <c r="D138" t="s">
        <v>612</v>
      </c>
      <c r="E138">
        <v>13140001</v>
      </c>
      <c r="F138" t="s">
        <v>613</v>
      </c>
      <c r="G138" s="7">
        <v>43231</v>
      </c>
      <c r="H138" t="s">
        <v>533</v>
      </c>
      <c r="I138">
        <v>23051.71</v>
      </c>
      <c r="J138"/>
      <c r="K138">
        <v>23051.71</v>
      </c>
      <c r="L138">
        <v>3.3835000000000002</v>
      </c>
      <c r="M138">
        <v>77995.460785000003</v>
      </c>
      <c r="N138" t="s">
        <v>504</v>
      </c>
      <c r="O138" t="s">
        <v>615</v>
      </c>
      <c r="P138" s="7">
        <v>42542</v>
      </c>
      <c r="Q138" s="7" t="s">
        <v>2080</v>
      </c>
      <c r="R138" s="7">
        <v>2.3039999999999998</v>
      </c>
    </row>
    <row r="139" spans="1:18" hidden="1">
      <c r="A139" t="s">
        <v>506</v>
      </c>
      <c r="B139" t="s">
        <v>501</v>
      </c>
      <c r="C139" s="7">
        <v>41605</v>
      </c>
      <c r="D139" t="s">
        <v>612</v>
      </c>
      <c r="E139">
        <v>13140001</v>
      </c>
      <c r="F139" t="s">
        <v>472</v>
      </c>
      <c r="G139" s="7">
        <v>43415</v>
      </c>
      <c r="H139" t="s">
        <v>533</v>
      </c>
      <c r="I139">
        <v>12830.14</v>
      </c>
      <c r="J139"/>
      <c r="K139">
        <v>12830.14</v>
      </c>
      <c r="L139">
        <v>3.3835000000000002</v>
      </c>
      <c r="M139">
        <v>43410.778689999999</v>
      </c>
      <c r="N139" t="s">
        <v>504</v>
      </c>
      <c r="O139" t="s">
        <v>615</v>
      </c>
      <c r="P139" s="7">
        <v>42542</v>
      </c>
      <c r="Q139" s="7" t="s">
        <v>2081</v>
      </c>
      <c r="R139" s="7">
        <v>2.3039999999999998</v>
      </c>
    </row>
    <row r="140" spans="1:18" hidden="1">
      <c r="A140" t="s">
        <v>506</v>
      </c>
      <c r="B140" t="s">
        <v>501</v>
      </c>
      <c r="C140" s="7">
        <v>41605</v>
      </c>
      <c r="D140" t="s">
        <v>612</v>
      </c>
      <c r="E140">
        <v>19105002</v>
      </c>
      <c r="F140" t="s">
        <v>613</v>
      </c>
      <c r="G140" s="7">
        <v>43231</v>
      </c>
      <c r="H140" t="s">
        <v>533</v>
      </c>
      <c r="I140">
        <v>70982.5</v>
      </c>
      <c r="J140"/>
      <c r="K140">
        <v>70982.5</v>
      </c>
      <c r="L140">
        <v>3.3835000000000002</v>
      </c>
      <c r="M140">
        <v>240169.28875000001</v>
      </c>
      <c r="N140" t="s">
        <v>614</v>
      </c>
      <c r="O140" t="s">
        <v>615</v>
      </c>
      <c r="P140" s="7">
        <v>42542</v>
      </c>
      <c r="Q140" s="7" t="s">
        <v>2077</v>
      </c>
      <c r="R140" s="7">
        <v>2.3039999999999998</v>
      </c>
    </row>
    <row r="141" spans="1:18">
      <c r="A141" t="s">
        <v>506</v>
      </c>
      <c r="B141" t="s">
        <v>501</v>
      </c>
      <c r="C141" s="7">
        <v>41605</v>
      </c>
      <c r="D141" t="s">
        <v>612</v>
      </c>
      <c r="E141">
        <v>19105002</v>
      </c>
      <c r="F141" t="s">
        <v>613</v>
      </c>
      <c r="G141" s="7">
        <v>42866</v>
      </c>
      <c r="H141" t="s">
        <v>533</v>
      </c>
      <c r="I141">
        <v>70982.5</v>
      </c>
      <c r="J141"/>
      <c r="K141">
        <v>70982.5</v>
      </c>
      <c r="L141">
        <v>3.3835000000000002</v>
      </c>
      <c r="M141">
        <v>240169.28875000001</v>
      </c>
      <c r="N141" t="s">
        <v>614</v>
      </c>
      <c r="O141" t="s">
        <v>615</v>
      </c>
      <c r="P141" s="7">
        <v>42542</v>
      </c>
      <c r="Q141" s="7" t="s">
        <v>1766</v>
      </c>
      <c r="R141" s="7">
        <v>2.3039999999999998</v>
      </c>
    </row>
    <row r="142" spans="1:18" hidden="1">
      <c r="A142" t="s">
        <v>506</v>
      </c>
      <c r="B142" t="s">
        <v>501</v>
      </c>
      <c r="C142" s="7">
        <v>41605</v>
      </c>
      <c r="D142" t="s">
        <v>612</v>
      </c>
      <c r="E142">
        <v>19105002</v>
      </c>
      <c r="F142" t="s">
        <v>613</v>
      </c>
      <c r="G142" s="7">
        <v>43415</v>
      </c>
      <c r="H142" t="s">
        <v>533</v>
      </c>
      <c r="I142">
        <v>70982.5</v>
      </c>
      <c r="J142"/>
      <c r="K142">
        <v>70982.5</v>
      </c>
      <c r="L142">
        <v>3.3835000000000002</v>
      </c>
      <c r="M142">
        <v>240169.28875000001</v>
      </c>
      <c r="N142" t="s">
        <v>614</v>
      </c>
      <c r="O142" t="s">
        <v>615</v>
      </c>
      <c r="P142" s="7">
        <v>42542</v>
      </c>
      <c r="Q142" s="7" t="s">
        <v>2078</v>
      </c>
      <c r="R142" s="7">
        <v>2.3039999999999998</v>
      </c>
    </row>
    <row r="143" spans="1:18" hidden="1">
      <c r="A143" t="s">
        <v>506</v>
      </c>
      <c r="B143" t="s">
        <v>501</v>
      </c>
      <c r="C143" s="7">
        <v>41605</v>
      </c>
      <c r="D143" t="s">
        <v>612</v>
      </c>
      <c r="E143">
        <v>19105002</v>
      </c>
      <c r="F143" t="s">
        <v>613</v>
      </c>
      <c r="G143" s="7">
        <v>42685</v>
      </c>
      <c r="H143" t="s">
        <v>533</v>
      </c>
      <c r="I143">
        <v>70982.5</v>
      </c>
      <c r="J143"/>
      <c r="K143">
        <v>70982.5</v>
      </c>
      <c r="L143">
        <v>3.3835000000000002</v>
      </c>
      <c r="M143">
        <v>240169.28875000001</v>
      </c>
      <c r="N143" t="s">
        <v>614</v>
      </c>
      <c r="O143" t="s">
        <v>615</v>
      </c>
      <c r="P143" s="7">
        <v>42542</v>
      </c>
      <c r="Q143" s="7" t="s">
        <v>1461</v>
      </c>
      <c r="R143" s="7">
        <v>2.3039999999999998</v>
      </c>
    </row>
    <row r="144" spans="1:18" hidden="1">
      <c r="A144" t="s">
        <v>506</v>
      </c>
      <c r="B144" t="s">
        <v>501</v>
      </c>
      <c r="C144" s="7">
        <v>41605</v>
      </c>
      <c r="D144" t="s">
        <v>612</v>
      </c>
      <c r="E144">
        <v>13140001</v>
      </c>
      <c r="F144" t="s">
        <v>613</v>
      </c>
      <c r="G144" s="7">
        <v>42866</v>
      </c>
      <c r="H144" t="s">
        <v>533</v>
      </c>
      <c r="I144">
        <v>35754.26</v>
      </c>
      <c r="J144"/>
      <c r="K144">
        <v>35754.26</v>
      </c>
      <c r="L144">
        <v>3.3835000000000002</v>
      </c>
      <c r="M144">
        <v>120974.53870999999</v>
      </c>
      <c r="N144" t="s">
        <v>504</v>
      </c>
      <c r="O144" t="s">
        <v>615</v>
      </c>
      <c r="P144" s="7">
        <v>42542</v>
      </c>
      <c r="Q144" s="7" t="s">
        <v>2079</v>
      </c>
      <c r="R144" s="7">
        <v>2.3039999999999998</v>
      </c>
    </row>
    <row r="145" spans="1:18" hidden="1">
      <c r="A145" t="s">
        <v>506</v>
      </c>
      <c r="B145" t="s">
        <v>501</v>
      </c>
      <c r="C145" s="7">
        <v>41605</v>
      </c>
      <c r="D145" t="s">
        <v>612</v>
      </c>
      <c r="E145">
        <v>13140001</v>
      </c>
      <c r="F145" t="s">
        <v>613</v>
      </c>
      <c r="G145" s="7">
        <v>43050</v>
      </c>
      <c r="H145" t="s">
        <v>533</v>
      </c>
      <c r="I145">
        <v>30728.53</v>
      </c>
      <c r="J145"/>
      <c r="K145">
        <v>30728.53</v>
      </c>
      <c r="L145">
        <v>3.3835000000000002</v>
      </c>
      <c r="M145">
        <v>103969.98125500001</v>
      </c>
      <c r="N145" t="s">
        <v>504</v>
      </c>
      <c r="O145" t="s">
        <v>615</v>
      </c>
      <c r="P145" s="7">
        <v>42542</v>
      </c>
      <c r="Q145" s="7" t="s">
        <v>1926</v>
      </c>
      <c r="R145" s="7">
        <v>2.3039999999999998</v>
      </c>
    </row>
    <row r="146" spans="1:18" hidden="1">
      <c r="A146" t="s">
        <v>506</v>
      </c>
      <c r="B146" t="s">
        <v>501</v>
      </c>
      <c r="C146" s="7">
        <v>41608</v>
      </c>
      <c r="D146" t="s">
        <v>612</v>
      </c>
      <c r="E146">
        <v>13140001</v>
      </c>
      <c r="F146" t="s">
        <v>472</v>
      </c>
      <c r="G146" s="7">
        <v>42685</v>
      </c>
      <c r="H146" t="s">
        <v>533</v>
      </c>
      <c r="I146">
        <v>38277.75</v>
      </c>
      <c r="J146"/>
      <c r="K146">
        <v>38277.75</v>
      </c>
      <c r="L146">
        <v>3.3835000000000002</v>
      </c>
      <c r="M146">
        <v>129512.767125</v>
      </c>
      <c r="N146" t="s">
        <v>504</v>
      </c>
      <c r="O146" t="s">
        <v>615</v>
      </c>
      <c r="P146" s="7">
        <v>42542</v>
      </c>
      <c r="Q146" s="7" t="s">
        <v>1631</v>
      </c>
      <c r="R146" s="7">
        <v>2.3249</v>
      </c>
    </row>
    <row r="147" spans="1:18" hidden="1">
      <c r="A147" t="s">
        <v>506</v>
      </c>
      <c r="B147" t="s">
        <v>553</v>
      </c>
      <c r="C147" s="7">
        <v>42528</v>
      </c>
      <c r="D147" t="s">
        <v>5005</v>
      </c>
      <c r="E147">
        <v>13115016</v>
      </c>
      <c r="F147" t="s">
        <v>5006</v>
      </c>
      <c r="G147" s="7">
        <v>42550</v>
      </c>
      <c r="H147" t="s">
        <v>503</v>
      </c>
      <c r="I147">
        <v>1650</v>
      </c>
      <c r="J147">
        <v>0</v>
      </c>
      <c r="K147">
        <v>1650</v>
      </c>
      <c r="L147">
        <v>1</v>
      </c>
      <c r="M147">
        <v>1650</v>
      </c>
      <c r="N147" t="s">
        <v>647</v>
      </c>
      <c r="O147" t="s">
        <v>5007</v>
      </c>
      <c r="P147" s="7">
        <v>42542</v>
      </c>
      <c r="Q147" s="7" t="s">
        <v>5008</v>
      </c>
      <c r="R147" s="7">
        <v>3.5097999999999998</v>
      </c>
    </row>
    <row r="148" spans="1:18" hidden="1">
      <c r="A148" t="s">
        <v>506</v>
      </c>
      <c r="B148" t="s">
        <v>663</v>
      </c>
      <c r="C148" s="7">
        <v>42521</v>
      </c>
      <c r="D148" t="s">
        <v>2958</v>
      </c>
      <c r="E148">
        <v>13101012</v>
      </c>
      <c r="F148" t="s">
        <v>4051</v>
      </c>
      <c r="G148" s="7">
        <v>42548</v>
      </c>
      <c r="H148" t="s">
        <v>503</v>
      </c>
      <c r="I148">
        <v>47.2</v>
      </c>
      <c r="J148">
        <v>0</v>
      </c>
      <c r="K148">
        <v>47.2</v>
      </c>
      <c r="L148">
        <v>1</v>
      </c>
      <c r="M148">
        <v>47.2</v>
      </c>
      <c r="N148" t="s">
        <v>647</v>
      </c>
      <c r="O148" t="s">
        <v>3250</v>
      </c>
      <c r="P148" s="7">
        <v>42542</v>
      </c>
      <c r="Q148" s="7" t="s">
        <v>4052</v>
      </c>
      <c r="R148" s="7">
        <v>3.5996999999999999</v>
      </c>
    </row>
    <row r="149" spans="1:18" hidden="1">
      <c r="A149" t="s">
        <v>506</v>
      </c>
      <c r="B149" t="s">
        <v>652</v>
      </c>
      <c r="C149" s="7">
        <v>42529</v>
      </c>
      <c r="D149" t="s">
        <v>4464</v>
      </c>
      <c r="E149">
        <v>13115026</v>
      </c>
      <c r="F149" t="s">
        <v>4465</v>
      </c>
      <c r="G149" s="7">
        <v>42555</v>
      </c>
      <c r="H149" t="s">
        <v>503</v>
      </c>
      <c r="I149">
        <v>76</v>
      </c>
      <c r="J149">
        <v>0</v>
      </c>
      <c r="K149">
        <v>76</v>
      </c>
      <c r="L149">
        <v>1</v>
      </c>
      <c r="M149">
        <v>76</v>
      </c>
      <c r="N149" t="s">
        <v>647</v>
      </c>
      <c r="O149" t="s">
        <v>2512</v>
      </c>
      <c r="P149" s="7">
        <v>42542</v>
      </c>
      <c r="Q149" s="7" t="s">
        <v>4466</v>
      </c>
      <c r="R149" s="7">
        <v>3.4744999999999999</v>
      </c>
    </row>
    <row r="150" spans="1:18" hidden="1">
      <c r="A150" t="s">
        <v>506</v>
      </c>
      <c r="B150" t="s">
        <v>652</v>
      </c>
      <c r="C150" s="7">
        <v>42529</v>
      </c>
      <c r="D150" t="s">
        <v>4464</v>
      </c>
      <c r="E150">
        <v>13130020</v>
      </c>
      <c r="F150" t="s">
        <v>6357</v>
      </c>
      <c r="G150" s="7">
        <v>42555</v>
      </c>
      <c r="H150" t="s">
        <v>503</v>
      </c>
      <c r="I150">
        <v>268.2</v>
      </c>
      <c r="J150">
        <v>0</v>
      </c>
      <c r="K150">
        <v>268.2</v>
      </c>
      <c r="L150">
        <v>1</v>
      </c>
      <c r="M150">
        <v>268.2</v>
      </c>
      <c r="N150" t="s">
        <v>647</v>
      </c>
      <c r="O150" t="s">
        <v>6358</v>
      </c>
      <c r="P150" s="7">
        <v>42542</v>
      </c>
      <c r="Q150" s="7" t="s">
        <v>6359</v>
      </c>
      <c r="R150" s="7">
        <v>3.4744999999999999</v>
      </c>
    </row>
    <row r="151" spans="1:18" hidden="1">
      <c r="A151" t="s">
        <v>506</v>
      </c>
      <c r="B151" t="s">
        <v>501</v>
      </c>
      <c r="C151" s="7">
        <v>42541</v>
      </c>
      <c r="D151" t="s">
        <v>5165</v>
      </c>
      <c r="E151">
        <v>17101001</v>
      </c>
      <c r="F151" t="s">
        <v>5166</v>
      </c>
      <c r="G151" s="7">
        <v>42541</v>
      </c>
      <c r="H151" t="s">
        <v>503</v>
      </c>
      <c r="I151">
        <v>279000</v>
      </c>
      <c r="J151"/>
      <c r="K151">
        <v>279000</v>
      </c>
      <c r="L151">
        <v>1</v>
      </c>
      <c r="M151">
        <v>279000</v>
      </c>
      <c r="N151" t="s">
        <v>3602</v>
      </c>
      <c r="O151" t="s">
        <v>5167</v>
      </c>
      <c r="P151" s="7">
        <v>42542</v>
      </c>
      <c r="Q151" s="7" t="s">
        <v>5168</v>
      </c>
      <c r="R151" s="7">
        <v>3.4371999999999998</v>
      </c>
    </row>
    <row r="152" spans="1:18" hidden="1">
      <c r="A152" t="s">
        <v>506</v>
      </c>
      <c r="B152" t="s">
        <v>501</v>
      </c>
      <c r="C152" s="7">
        <v>42508</v>
      </c>
      <c r="D152" t="s">
        <v>381</v>
      </c>
      <c r="E152">
        <v>17101001</v>
      </c>
      <c r="F152" t="s">
        <v>4490</v>
      </c>
      <c r="G152" s="7">
        <v>42508</v>
      </c>
      <c r="H152" t="s">
        <v>503</v>
      </c>
      <c r="I152">
        <v>986.7</v>
      </c>
      <c r="J152"/>
      <c r="K152">
        <v>986.7</v>
      </c>
      <c r="L152">
        <v>1</v>
      </c>
      <c r="M152">
        <v>986.7</v>
      </c>
      <c r="N152" t="s">
        <v>4491</v>
      </c>
      <c r="O152" t="s">
        <v>4492</v>
      </c>
      <c r="P152" s="7">
        <v>42542</v>
      </c>
      <c r="Q152" s="7" t="s">
        <v>4493</v>
      </c>
      <c r="R152" s="7">
        <v>3.5036999999999998</v>
      </c>
    </row>
    <row r="153" spans="1:18" hidden="1">
      <c r="A153" t="s">
        <v>506</v>
      </c>
      <c r="B153" t="s">
        <v>548</v>
      </c>
      <c r="C153" s="7">
        <v>42445</v>
      </c>
      <c r="D153" t="s">
        <v>381</v>
      </c>
      <c r="E153">
        <v>17101001</v>
      </c>
      <c r="F153" t="s">
        <v>5595</v>
      </c>
      <c r="G153" s="7">
        <v>42790</v>
      </c>
      <c r="H153" t="s">
        <v>503</v>
      </c>
      <c r="I153">
        <v>19000000</v>
      </c>
      <c r="J153"/>
      <c r="K153">
        <v>19000000</v>
      </c>
      <c r="L153">
        <v>1</v>
      </c>
      <c r="M153">
        <v>19000000</v>
      </c>
      <c r="N153" t="s">
        <v>4491</v>
      </c>
      <c r="O153" t="s">
        <v>5596</v>
      </c>
      <c r="P153" s="7">
        <v>42542</v>
      </c>
      <c r="Q153" s="7" t="s">
        <v>5597</v>
      </c>
      <c r="R153" s="7">
        <v>3.7115999999999998</v>
      </c>
    </row>
    <row r="154" spans="1:18" hidden="1">
      <c r="A154" t="s">
        <v>506</v>
      </c>
      <c r="B154" t="s">
        <v>501</v>
      </c>
      <c r="C154" s="7">
        <v>42453</v>
      </c>
      <c r="D154" t="s">
        <v>381</v>
      </c>
      <c r="E154">
        <v>17101001</v>
      </c>
      <c r="F154" t="s">
        <v>5911</v>
      </c>
      <c r="G154" s="7">
        <v>42790</v>
      </c>
      <c r="H154" t="s">
        <v>533</v>
      </c>
      <c r="I154">
        <v>2558649.09</v>
      </c>
      <c r="J154">
        <v>0</v>
      </c>
      <c r="K154">
        <v>2558649.09</v>
      </c>
      <c r="L154">
        <v>3.3835000000000002</v>
      </c>
      <c r="M154">
        <v>8657189.1960150003</v>
      </c>
      <c r="N154" t="s">
        <v>4491</v>
      </c>
      <c r="O154" t="s">
        <v>5912</v>
      </c>
      <c r="P154" s="7">
        <v>42542</v>
      </c>
      <c r="Q154" s="7" t="s">
        <v>5913</v>
      </c>
      <c r="R154" s="7">
        <v>3.6530999999999998</v>
      </c>
    </row>
    <row r="155" spans="1:18" hidden="1">
      <c r="A155" t="s">
        <v>506</v>
      </c>
      <c r="B155" t="s">
        <v>609</v>
      </c>
      <c r="C155" s="7">
        <v>42482</v>
      </c>
      <c r="D155" t="s">
        <v>381</v>
      </c>
      <c r="E155">
        <v>13101001</v>
      </c>
      <c r="F155" t="s">
        <v>5916</v>
      </c>
      <c r="G155" s="7">
        <v>42643</v>
      </c>
      <c r="H155" t="s">
        <v>533</v>
      </c>
      <c r="I155">
        <v>530000</v>
      </c>
      <c r="J155">
        <v>0</v>
      </c>
      <c r="K155">
        <v>530000</v>
      </c>
      <c r="L155">
        <v>3.3835000000000002</v>
      </c>
      <c r="M155">
        <v>1793255</v>
      </c>
      <c r="N155" t="s">
        <v>647</v>
      </c>
      <c r="O155" t="s">
        <v>1202</v>
      </c>
      <c r="P155" s="7">
        <v>42542</v>
      </c>
      <c r="Q155" s="7" t="s">
        <v>5917</v>
      </c>
      <c r="R155" s="7">
        <v>3.5503</v>
      </c>
    </row>
    <row r="156" spans="1:18" hidden="1">
      <c r="A156" t="s">
        <v>506</v>
      </c>
      <c r="B156" t="s">
        <v>548</v>
      </c>
      <c r="C156" s="7">
        <v>42538</v>
      </c>
      <c r="D156" t="s">
        <v>2471</v>
      </c>
      <c r="E156">
        <v>13101012</v>
      </c>
      <c r="F156" t="s">
        <v>4648</v>
      </c>
      <c r="G156" s="7">
        <v>42548</v>
      </c>
      <c r="H156" t="s">
        <v>503</v>
      </c>
      <c r="I156">
        <v>66.430000000000007</v>
      </c>
      <c r="J156">
        <v>0</v>
      </c>
      <c r="K156">
        <v>66.430000000000007</v>
      </c>
      <c r="L156">
        <v>1</v>
      </c>
      <c r="M156">
        <v>66.430000000000007</v>
      </c>
      <c r="N156" t="s">
        <v>647</v>
      </c>
      <c r="O156" t="s">
        <v>4649</v>
      </c>
      <c r="P156" s="7">
        <v>42542</v>
      </c>
      <c r="Q156" s="7" t="s">
        <v>4650</v>
      </c>
      <c r="R156" s="7">
        <v>3.4904000000000002</v>
      </c>
    </row>
    <row r="157" spans="1:18" hidden="1">
      <c r="A157" t="s">
        <v>506</v>
      </c>
      <c r="B157" t="s">
        <v>548</v>
      </c>
      <c r="C157" s="7">
        <v>42538</v>
      </c>
      <c r="D157" t="s">
        <v>2471</v>
      </c>
      <c r="E157">
        <v>13101012</v>
      </c>
      <c r="F157" t="s">
        <v>5075</v>
      </c>
      <c r="G157" s="7">
        <v>42548</v>
      </c>
      <c r="H157" t="s">
        <v>503</v>
      </c>
      <c r="I157">
        <v>55.9</v>
      </c>
      <c r="J157">
        <v>0</v>
      </c>
      <c r="K157">
        <v>55.9</v>
      </c>
      <c r="L157">
        <v>1</v>
      </c>
      <c r="M157">
        <v>55.9</v>
      </c>
      <c r="N157" t="s">
        <v>647</v>
      </c>
      <c r="O157" t="s">
        <v>5076</v>
      </c>
      <c r="P157" s="7">
        <v>42542</v>
      </c>
      <c r="Q157" s="7" t="s">
        <v>5077</v>
      </c>
      <c r="R157" s="7">
        <v>3.4904000000000002</v>
      </c>
    </row>
    <row r="158" spans="1:18" hidden="1">
      <c r="A158" t="s">
        <v>506</v>
      </c>
      <c r="B158" t="s">
        <v>663</v>
      </c>
      <c r="C158" s="7">
        <v>42510</v>
      </c>
      <c r="D158" t="s">
        <v>2471</v>
      </c>
      <c r="E158">
        <v>13101012</v>
      </c>
      <c r="F158" t="s">
        <v>5654</v>
      </c>
      <c r="G158" s="7">
        <v>42548</v>
      </c>
      <c r="H158" t="s">
        <v>503</v>
      </c>
      <c r="I158">
        <v>58.43</v>
      </c>
      <c r="J158">
        <v>0</v>
      </c>
      <c r="K158">
        <v>58.43</v>
      </c>
      <c r="L158">
        <v>1</v>
      </c>
      <c r="M158">
        <v>58.43</v>
      </c>
      <c r="N158" t="s">
        <v>647</v>
      </c>
      <c r="O158" t="s">
        <v>5655</v>
      </c>
      <c r="P158" s="7">
        <v>42542</v>
      </c>
      <c r="Q158" s="7" t="s">
        <v>5656</v>
      </c>
      <c r="R158" s="7">
        <v>3.6002999999999998</v>
      </c>
    </row>
    <row r="159" spans="1:18" hidden="1">
      <c r="A159" t="s">
        <v>506</v>
      </c>
      <c r="B159" t="s">
        <v>548</v>
      </c>
      <c r="C159" s="7">
        <v>42538</v>
      </c>
      <c r="D159" t="s">
        <v>2471</v>
      </c>
      <c r="E159">
        <v>13101012</v>
      </c>
      <c r="F159" t="s">
        <v>5802</v>
      </c>
      <c r="G159" s="7">
        <v>42548</v>
      </c>
      <c r="H159" t="s">
        <v>503</v>
      </c>
      <c r="I159">
        <v>79.650000000000006</v>
      </c>
      <c r="J159">
        <v>0</v>
      </c>
      <c r="K159">
        <v>79.650000000000006</v>
      </c>
      <c r="L159">
        <v>1</v>
      </c>
      <c r="M159">
        <v>79.650000000000006</v>
      </c>
      <c r="N159" t="s">
        <v>647</v>
      </c>
      <c r="O159" t="s">
        <v>5803</v>
      </c>
      <c r="P159" s="7">
        <v>42542</v>
      </c>
      <c r="Q159" s="7" t="s">
        <v>5804</v>
      </c>
      <c r="R159" s="7">
        <v>3.4904000000000002</v>
      </c>
    </row>
    <row r="160" spans="1:18" hidden="1">
      <c r="A160" t="s">
        <v>506</v>
      </c>
      <c r="B160" t="s">
        <v>548</v>
      </c>
      <c r="C160" s="7">
        <v>42538</v>
      </c>
      <c r="D160" t="s">
        <v>2471</v>
      </c>
      <c r="E160">
        <v>13101012</v>
      </c>
      <c r="F160" t="s">
        <v>5805</v>
      </c>
      <c r="G160" s="7">
        <v>42548</v>
      </c>
      <c r="H160" t="s">
        <v>503</v>
      </c>
      <c r="I160">
        <v>50.3</v>
      </c>
      <c r="J160">
        <v>0</v>
      </c>
      <c r="K160">
        <v>50.3</v>
      </c>
      <c r="L160">
        <v>1</v>
      </c>
      <c r="M160">
        <v>50.3</v>
      </c>
      <c r="N160" t="s">
        <v>647</v>
      </c>
      <c r="O160" t="s">
        <v>5806</v>
      </c>
      <c r="P160" s="7">
        <v>42542</v>
      </c>
      <c r="Q160" s="7" t="s">
        <v>5807</v>
      </c>
      <c r="R160" s="7">
        <v>3.4904000000000002</v>
      </c>
    </row>
    <row r="161" spans="1:18" hidden="1">
      <c r="A161" t="s">
        <v>506</v>
      </c>
      <c r="B161" t="s">
        <v>548</v>
      </c>
      <c r="C161" s="7">
        <v>42538</v>
      </c>
      <c r="D161" t="s">
        <v>2471</v>
      </c>
      <c r="E161">
        <v>13101012</v>
      </c>
      <c r="F161" t="s">
        <v>6168</v>
      </c>
      <c r="G161" s="7">
        <v>42548</v>
      </c>
      <c r="H161" t="s">
        <v>503</v>
      </c>
      <c r="I161">
        <v>71.11</v>
      </c>
      <c r="J161">
        <v>0</v>
      </c>
      <c r="K161">
        <v>71.11</v>
      </c>
      <c r="L161">
        <v>1</v>
      </c>
      <c r="M161">
        <v>71.11</v>
      </c>
      <c r="N161" t="s">
        <v>647</v>
      </c>
      <c r="O161" t="s">
        <v>6169</v>
      </c>
      <c r="P161" s="7">
        <v>42542</v>
      </c>
      <c r="Q161" s="7" t="s">
        <v>6170</v>
      </c>
      <c r="R161" s="7">
        <v>3.4904000000000002</v>
      </c>
    </row>
    <row r="162" spans="1:18" hidden="1">
      <c r="A162" t="s">
        <v>506</v>
      </c>
      <c r="B162" t="s">
        <v>548</v>
      </c>
      <c r="C162" s="7">
        <v>42538</v>
      </c>
      <c r="D162" t="s">
        <v>2471</v>
      </c>
      <c r="E162">
        <v>13101012</v>
      </c>
      <c r="F162" t="s">
        <v>6171</v>
      </c>
      <c r="G162" s="7">
        <v>42548</v>
      </c>
      <c r="H162" t="s">
        <v>503</v>
      </c>
      <c r="I162">
        <v>29.61</v>
      </c>
      <c r="J162">
        <v>0</v>
      </c>
      <c r="K162">
        <v>29.61</v>
      </c>
      <c r="L162">
        <v>1</v>
      </c>
      <c r="M162">
        <v>29.61</v>
      </c>
      <c r="N162" t="s">
        <v>647</v>
      </c>
      <c r="O162" t="s">
        <v>6172</v>
      </c>
      <c r="P162" s="7">
        <v>42542</v>
      </c>
      <c r="Q162" s="7" t="s">
        <v>6173</v>
      </c>
      <c r="R162" s="7">
        <v>3.4904000000000002</v>
      </c>
    </row>
    <row r="163" spans="1:18" hidden="1">
      <c r="A163" t="s">
        <v>506</v>
      </c>
      <c r="B163" t="s">
        <v>681</v>
      </c>
      <c r="C163" s="7">
        <v>42520</v>
      </c>
      <c r="D163" t="s">
        <v>4076</v>
      </c>
      <c r="E163">
        <v>13103005</v>
      </c>
      <c r="F163" t="s">
        <v>4077</v>
      </c>
      <c r="G163" s="7">
        <v>42735</v>
      </c>
      <c r="H163" t="s">
        <v>503</v>
      </c>
      <c r="I163">
        <v>49210</v>
      </c>
      <c r="J163">
        <v>0</v>
      </c>
      <c r="K163">
        <v>49210</v>
      </c>
      <c r="L163">
        <v>1</v>
      </c>
      <c r="M163">
        <v>49210</v>
      </c>
      <c r="N163" t="s">
        <v>647</v>
      </c>
      <c r="O163" t="s">
        <v>4078</v>
      </c>
      <c r="P163" s="7">
        <v>42542</v>
      </c>
      <c r="Q163" s="7" t="s">
        <v>4079</v>
      </c>
      <c r="R163" s="7">
        <v>3.6168</v>
      </c>
    </row>
    <row r="164" spans="1:18" hidden="1">
      <c r="A164" t="s">
        <v>506</v>
      </c>
      <c r="B164" t="s">
        <v>681</v>
      </c>
      <c r="C164" s="7">
        <v>42520</v>
      </c>
      <c r="D164" t="s">
        <v>4076</v>
      </c>
      <c r="E164">
        <v>13103005</v>
      </c>
      <c r="F164" t="s">
        <v>4080</v>
      </c>
      <c r="G164" s="7">
        <v>42735</v>
      </c>
      <c r="H164" t="s">
        <v>503</v>
      </c>
      <c r="I164">
        <v>49210</v>
      </c>
      <c r="J164">
        <v>0</v>
      </c>
      <c r="K164">
        <v>49210</v>
      </c>
      <c r="L164">
        <v>1</v>
      </c>
      <c r="M164">
        <v>49210</v>
      </c>
      <c r="N164" t="s">
        <v>647</v>
      </c>
      <c r="O164" t="s">
        <v>4078</v>
      </c>
      <c r="P164" s="7">
        <v>42542</v>
      </c>
      <c r="Q164" s="7" t="s">
        <v>4081</v>
      </c>
      <c r="R164" s="7">
        <v>3.6168</v>
      </c>
    </row>
    <row r="165" spans="1:18" hidden="1">
      <c r="A165" t="s">
        <v>506</v>
      </c>
      <c r="B165" t="s">
        <v>681</v>
      </c>
      <c r="C165" s="7">
        <v>42520</v>
      </c>
      <c r="D165" t="s">
        <v>4076</v>
      </c>
      <c r="E165">
        <v>13103005</v>
      </c>
      <c r="F165" t="s">
        <v>4082</v>
      </c>
      <c r="G165" s="7">
        <v>42735</v>
      </c>
      <c r="H165" t="s">
        <v>503</v>
      </c>
      <c r="I165">
        <v>49210</v>
      </c>
      <c r="J165">
        <v>0</v>
      </c>
      <c r="K165">
        <v>49210</v>
      </c>
      <c r="L165">
        <v>1</v>
      </c>
      <c r="M165">
        <v>49210</v>
      </c>
      <c r="N165" t="s">
        <v>647</v>
      </c>
      <c r="O165" t="s">
        <v>4078</v>
      </c>
      <c r="P165" s="7">
        <v>42542</v>
      </c>
      <c r="Q165" s="7" t="s">
        <v>4083</v>
      </c>
      <c r="R165" s="7">
        <v>3.6168</v>
      </c>
    </row>
    <row r="166" spans="1:18" hidden="1">
      <c r="A166" t="s">
        <v>506</v>
      </c>
      <c r="B166" t="s">
        <v>681</v>
      </c>
      <c r="C166" s="7">
        <v>42529</v>
      </c>
      <c r="D166" t="s">
        <v>4076</v>
      </c>
      <c r="E166">
        <v>13103005</v>
      </c>
      <c r="F166" t="s">
        <v>4209</v>
      </c>
      <c r="G166" s="7">
        <v>42735</v>
      </c>
      <c r="H166" t="s">
        <v>503</v>
      </c>
      <c r="I166">
        <v>129600</v>
      </c>
      <c r="J166">
        <v>0</v>
      </c>
      <c r="K166">
        <v>129600</v>
      </c>
      <c r="L166">
        <v>1</v>
      </c>
      <c r="M166">
        <v>129600</v>
      </c>
      <c r="N166" t="s">
        <v>647</v>
      </c>
      <c r="O166" t="s">
        <v>4210</v>
      </c>
      <c r="P166" s="7">
        <v>42542</v>
      </c>
      <c r="Q166" s="7" t="s">
        <v>4211</v>
      </c>
      <c r="R166" s="7">
        <v>3.4744999999999999</v>
      </c>
    </row>
    <row r="167" spans="1:18" hidden="1">
      <c r="A167" t="s">
        <v>506</v>
      </c>
      <c r="B167" t="s">
        <v>681</v>
      </c>
      <c r="C167" s="7">
        <v>42529</v>
      </c>
      <c r="D167" t="s">
        <v>4076</v>
      </c>
      <c r="E167">
        <v>13103005</v>
      </c>
      <c r="F167" t="s">
        <v>5002</v>
      </c>
      <c r="G167" s="7">
        <v>42735</v>
      </c>
      <c r="H167" t="s">
        <v>503</v>
      </c>
      <c r="I167">
        <v>129600</v>
      </c>
      <c r="J167">
        <v>0</v>
      </c>
      <c r="K167">
        <v>129600</v>
      </c>
      <c r="L167">
        <v>1</v>
      </c>
      <c r="M167">
        <v>129600</v>
      </c>
      <c r="N167" t="s">
        <v>647</v>
      </c>
      <c r="O167" t="s">
        <v>5003</v>
      </c>
      <c r="P167" s="7">
        <v>42542</v>
      </c>
      <c r="Q167" s="7" t="s">
        <v>5004</v>
      </c>
      <c r="R167" s="7">
        <v>3.4744999999999999</v>
      </c>
    </row>
    <row r="168" spans="1:18" hidden="1">
      <c r="A168" t="s">
        <v>506</v>
      </c>
      <c r="B168" t="s">
        <v>681</v>
      </c>
      <c r="C168" s="7">
        <v>42529</v>
      </c>
      <c r="D168" t="s">
        <v>4076</v>
      </c>
      <c r="E168">
        <v>13103005</v>
      </c>
      <c r="F168" t="s">
        <v>5009</v>
      </c>
      <c r="G168" s="7">
        <v>42735</v>
      </c>
      <c r="H168" t="s">
        <v>503</v>
      </c>
      <c r="I168">
        <v>129600</v>
      </c>
      <c r="J168">
        <v>0</v>
      </c>
      <c r="K168">
        <v>129600</v>
      </c>
      <c r="L168">
        <v>1</v>
      </c>
      <c r="M168">
        <v>129600</v>
      </c>
      <c r="N168" t="s">
        <v>647</v>
      </c>
      <c r="O168" t="s">
        <v>5003</v>
      </c>
      <c r="P168" s="7">
        <v>42542</v>
      </c>
      <c r="Q168" s="7" t="s">
        <v>5010</v>
      </c>
      <c r="R168" s="7">
        <v>3.4744999999999999</v>
      </c>
    </row>
    <row r="169" spans="1:18" hidden="1">
      <c r="A169" t="s">
        <v>506</v>
      </c>
      <c r="B169" t="s">
        <v>548</v>
      </c>
      <c r="C169" s="7">
        <v>42521</v>
      </c>
      <c r="D169" t="s">
        <v>3207</v>
      </c>
      <c r="E169">
        <v>15101004</v>
      </c>
      <c r="F169" t="s">
        <v>3280</v>
      </c>
      <c r="G169" s="7">
        <v>42551</v>
      </c>
      <c r="H169" t="s">
        <v>503</v>
      </c>
      <c r="I169">
        <v>4250</v>
      </c>
      <c r="J169">
        <v>0</v>
      </c>
      <c r="K169">
        <v>4250</v>
      </c>
      <c r="L169">
        <v>1</v>
      </c>
      <c r="M169">
        <v>4250</v>
      </c>
      <c r="N169" t="s">
        <v>647</v>
      </c>
      <c r="O169" t="s">
        <v>3730</v>
      </c>
      <c r="P169" s="7">
        <v>42542</v>
      </c>
      <c r="Q169" s="7" t="s">
        <v>3731</v>
      </c>
      <c r="R169" s="7">
        <v>3.5996999999999999</v>
      </c>
    </row>
    <row r="170" spans="1:18" hidden="1">
      <c r="A170" t="s">
        <v>506</v>
      </c>
      <c r="B170" t="s">
        <v>548</v>
      </c>
      <c r="C170" s="7">
        <v>42521</v>
      </c>
      <c r="D170" t="s">
        <v>3207</v>
      </c>
      <c r="E170">
        <v>15101004</v>
      </c>
      <c r="F170" t="s">
        <v>3382</v>
      </c>
      <c r="G170" s="7">
        <v>42551</v>
      </c>
      <c r="H170" t="s">
        <v>503</v>
      </c>
      <c r="I170">
        <v>1440</v>
      </c>
      <c r="J170">
        <v>0</v>
      </c>
      <c r="K170">
        <v>1440</v>
      </c>
      <c r="L170">
        <v>1</v>
      </c>
      <c r="M170">
        <v>1440</v>
      </c>
      <c r="N170" t="s">
        <v>647</v>
      </c>
      <c r="O170" t="s">
        <v>3730</v>
      </c>
      <c r="P170" s="7">
        <v>42542</v>
      </c>
      <c r="Q170" s="7" t="s">
        <v>4589</v>
      </c>
      <c r="R170" s="7">
        <v>3.5996999999999999</v>
      </c>
    </row>
    <row r="171" spans="1:18" hidden="1">
      <c r="A171" t="s">
        <v>506</v>
      </c>
      <c r="B171" t="s">
        <v>548</v>
      </c>
      <c r="C171" s="7">
        <v>42542</v>
      </c>
      <c r="D171" t="s">
        <v>437</v>
      </c>
      <c r="E171">
        <v>13115016</v>
      </c>
      <c r="F171" t="s">
        <v>7510</v>
      </c>
      <c r="G171" s="7">
        <v>42566</v>
      </c>
      <c r="H171" t="s">
        <v>503</v>
      </c>
      <c r="I171">
        <v>514</v>
      </c>
      <c r="J171">
        <v>0</v>
      </c>
      <c r="K171">
        <v>514</v>
      </c>
      <c r="L171">
        <v>1</v>
      </c>
      <c r="M171">
        <v>514</v>
      </c>
      <c r="N171" t="s">
        <v>647</v>
      </c>
      <c r="O171" t="s">
        <v>1029</v>
      </c>
      <c r="P171" s="7">
        <v>42542</v>
      </c>
      <c r="Q171" s="7" t="s">
        <v>7511</v>
      </c>
      <c r="R171" s="7">
        <v>3.3835000000000002</v>
      </c>
    </row>
    <row r="172" spans="1:18" hidden="1">
      <c r="A172" t="s">
        <v>506</v>
      </c>
      <c r="B172" t="s">
        <v>548</v>
      </c>
      <c r="C172" s="7">
        <v>42530</v>
      </c>
      <c r="D172" t="s">
        <v>437</v>
      </c>
      <c r="E172">
        <v>13115016</v>
      </c>
      <c r="F172" t="s">
        <v>4607</v>
      </c>
      <c r="G172" s="7">
        <v>42545</v>
      </c>
      <c r="H172" t="s">
        <v>503</v>
      </c>
      <c r="I172">
        <v>223</v>
      </c>
      <c r="J172">
        <v>0</v>
      </c>
      <c r="K172">
        <v>223</v>
      </c>
      <c r="L172">
        <v>1</v>
      </c>
      <c r="M172">
        <v>223</v>
      </c>
      <c r="N172" t="s">
        <v>647</v>
      </c>
      <c r="O172" t="s">
        <v>4608</v>
      </c>
      <c r="P172" s="7">
        <v>42542</v>
      </c>
      <c r="Q172" s="7" t="s">
        <v>4609</v>
      </c>
      <c r="R172" s="7">
        <v>3.3898000000000001</v>
      </c>
    </row>
    <row r="173" spans="1:18" hidden="1">
      <c r="A173" t="s">
        <v>506</v>
      </c>
      <c r="B173" t="s">
        <v>548</v>
      </c>
      <c r="C173" s="7">
        <v>42538</v>
      </c>
      <c r="D173" t="s">
        <v>437</v>
      </c>
      <c r="E173">
        <v>13115016</v>
      </c>
      <c r="F173" t="s">
        <v>6559</v>
      </c>
      <c r="G173" s="7">
        <v>42550</v>
      </c>
      <c r="H173" t="s">
        <v>503</v>
      </c>
      <c r="I173">
        <v>423</v>
      </c>
      <c r="J173">
        <v>0</v>
      </c>
      <c r="K173">
        <v>423</v>
      </c>
      <c r="L173">
        <v>1</v>
      </c>
      <c r="M173">
        <v>423</v>
      </c>
      <c r="N173" t="s">
        <v>647</v>
      </c>
      <c r="O173" t="s">
        <v>3735</v>
      </c>
      <c r="P173" s="7">
        <v>42542</v>
      </c>
      <c r="Q173" s="7" t="s">
        <v>6560</v>
      </c>
      <c r="R173" s="7">
        <v>3.4904000000000002</v>
      </c>
    </row>
    <row r="174" spans="1:18" hidden="1">
      <c r="A174" t="s">
        <v>506</v>
      </c>
      <c r="B174" t="s">
        <v>609</v>
      </c>
      <c r="C174" s="7">
        <v>42538</v>
      </c>
      <c r="D174" t="s">
        <v>3253</v>
      </c>
      <c r="E174">
        <v>13115016</v>
      </c>
      <c r="F174" t="s">
        <v>5035</v>
      </c>
      <c r="G174" s="7">
        <v>42564</v>
      </c>
      <c r="H174" t="s">
        <v>503</v>
      </c>
      <c r="I174">
        <v>470</v>
      </c>
      <c r="J174">
        <v>0</v>
      </c>
      <c r="K174">
        <v>470</v>
      </c>
      <c r="L174">
        <v>1</v>
      </c>
      <c r="M174">
        <v>470</v>
      </c>
      <c r="N174" t="s">
        <v>647</v>
      </c>
      <c r="O174" t="s">
        <v>761</v>
      </c>
      <c r="P174" s="7">
        <v>42542</v>
      </c>
      <c r="Q174" s="7" t="s">
        <v>5036</v>
      </c>
      <c r="R174" s="7">
        <v>3.4904000000000002</v>
      </c>
    </row>
    <row r="175" spans="1:18" hidden="1">
      <c r="A175" t="s">
        <v>506</v>
      </c>
      <c r="B175" t="s">
        <v>609</v>
      </c>
      <c r="C175" s="7">
        <v>42538</v>
      </c>
      <c r="D175" t="s">
        <v>3253</v>
      </c>
      <c r="E175">
        <v>13115016</v>
      </c>
      <c r="F175" t="s">
        <v>5444</v>
      </c>
      <c r="G175" s="7">
        <v>42559</v>
      </c>
      <c r="H175" t="s">
        <v>503</v>
      </c>
      <c r="I175">
        <v>125</v>
      </c>
      <c r="J175">
        <v>0</v>
      </c>
      <c r="K175">
        <v>125</v>
      </c>
      <c r="L175">
        <v>1</v>
      </c>
      <c r="M175">
        <v>125</v>
      </c>
      <c r="N175" t="s">
        <v>647</v>
      </c>
      <c r="O175" t="s">
        <v>761</v>
      </c>
      <c r="P175" s="7">
        <v>42542</v>
      </c>
      <c r="Q175" s="7" t="s">
        <v>5445</v>
      </c>
      <c r="R175" s="7">
        <v>3.4904000000000002</v>
      </c>
    </row>
    <row r="176" spans="1:18" hidden="1">
      <c r="A176" t="s">
        <v>506</v>
      </c>
      <c r="B176" t="s">
        <v>609</v>
      </c>
      <c r="C176" s="7">
        <v>42530</v>
      </c>
      <c r="D176" t="s">
        <v>3624</v>
      </c>
      <c r="E176">
        <v>13115016</v>
      </c>
      <c r="F176" t="s">
        <v>3625</v>
      </c>
      <c r="G176" s="7">
        <v>42547</v>
      </c>
      <c r="H176" t="s">
        <v>503</v>
      </c>
      <c r="I176">
        <v>240</v>
      </c>
      <c r="J176">
        <v>0</v>
      </c>
      <c r="K176">
        <v>240</v>
      </c>
      <c r="L176">
        <v>1</v>
      </c>
      <c r="M176">
        <v>240</v>
      </c>
      <c r="N176" t="s">
        <v>647</v>
      </c>
      <c r="O176" t="s">
        <v>761</v>
      </c>
      <c r="P176" s="7">
        <v>42542</v>
      </c>
      <c r="Q176" s="7" t="s">
        <v>3626</v>
      </c>
      <c r="R176" s="7">
        <v>3.3898000000000001</v>
      </c>
    </row>
    <row r="177" spans="1:18" hidden="1">
      <c r="A177" t="s">
        <v>506</v>
      </c>
      <c r="B177" t="s">
        <v>501</v>
      </c>
      <c r="C177" s="7">
        <v>41218</v>
      </c>
      <c r="D177" t="s">
        <v>451</v>
      </c>
      <c r="E177">
        <v>15103008</v>
      </c>
      <c r="F177" t="s">
        <v>788</v>
      </c>
      <c r="G177" s="7">
        <v>41248</v>
      </c>
      <c r="H177" t="s">
        <v>503</v>
      </c>
      <c r="I177">
        <v>35000</v>
      </c>
      <c r="J177">
        <v>0</v>
      </c>
      <c r="K177">
        <v>35000</v>
      </c>
      <c r="L177">
        <v>1</v>
      </c>
      <c r="M177">
        <v>35000</v>
      </c>
      <c r="N177" t="s">
        <v>647</v>
      </c>
      <c r="O177" t="s">
        <v>789</v>
      </c>
      <c r="P177" s="7">
        <v>42542</v>
      </c>
      <c r="Q177" s="7" t="s">
        <v>2029</v>
      </c>
      <c r="R177" s="7">
        <v>2.0312000000000001</v>
      </c>
    </row>
    <row r="178" spans="1:18" hidden="1">
      <c r="A178" t="s">
        <v>506</v>
      </c>
      <c r="B178" t="s">
        <v>663</v>
      </c>
      <c r="C178" s="7">
        <v>42541</v>
      </c>
      <c r="D178" t="s">
        <v>2478</v>
      </c>
      <c r="E178">
        <v>13115016</v>
      </c>
      <c r="F178" t="s">
        <v>4723</v>
      </c>
      <c r="G178" s="7">
        <v>42545</v>
      </c>
      <c r="H178" t="s">
        <v>503</v>
      </c>
      <c r="I178">
        <v>2150</v>
      </c>
      <c r="J178">
        <v>0</v>
      </c>
      <c r="K178">
        <v>2150</v>
      </c>
      <c r="L178">
        <v>1</v>
      </c>
      <c r="M178">
        <v>2150</v>
      </c>
      <c r="N178" t="s">
        <v>647</v>
      </c>
      <c r="O178" t="s">
        <v>4724</v>
      </c>
      <c r="P178" s="7">
        <v>42542</v>
      </c>
      <c r="Q178" s="7" t="s">
        <v>4725</v>
      </c>
      <c r="R178" s="7">
        <v>3.4371999999999998</v>
      </c>
    </row>
    <row r="179" spans="1:18" hidden="1">
      <c r="A179" t="s">
        <v>506</v>
      </c>
      <c r="B179" t="s">
        <v>663</v>
      </c>
      <c r="C179" s="7">
        <v>42541</v>
      </c>
      <c r="D179" t="s">
        <v>2478</v>
      </c>
      <c r="E179">
        <v>13115016</v>
      </c>
      <c r="F179" t="s">
        <v>4723</v>
      </c>
      <c r="G179" s="7">
        <v>42570</v>
      </c>
      <c r="H179" t="s">
        <v>503</v>
      </c>
      <c r="I179">
        <v>2150</v>
      </c>
      <c r="J179"/>
      <c r="K179">
        <v>2150</v>
      </c>
      <c r="L179">
        <v>1</v>
      </c>
      <c r="M179">
        <v>2150</v>
      </c>
      <c r="N179" t="s">
        <v>647</v>
      </c>
      <c r="O179" t="s">
        <v>4724</v>
      </c>
      <c r="P179" s="7">
        <v>42542</v>
      </c>
      <c r="Q179" s="7" t="s">
        <v>4726</v>
      </c>
      <c r="R179" s="7">
        <v>3.4371999999999998</v>
      </c>
    </row>
    <row r="180" spans="1:18" hidden="1">
      <c r="A180" t="s">
        <v>506</v>
      </c>
      <c r="B180" t="s">
        <v>663</v>
      </c>
      <c r="C180" s="7">
        <v>42537</v>
      </c>
      <c r="D180" t="s">
        <v>6504</v>
      </c>
      <c r="E180">
        <v>13101010</v>
      </c>
      <c r="F180" t="s">
        <v>6505</v>
      </c>
      <c r="G180" s="7">
        <v>42546</v>
      </c>
      <c r="H180" t="s">
        <v>503</v>
      </c>
      <c r="I180">
        <v>1283.8800000000001</v>
      </c>
      <c r="J180">
        <v>0</v>
      </c>
      <c r="K180">
        <v>1283.8800000000001</v>
      </c>
      <c r="L180">
        <v>1</v>
      </c>
      <c r="M180">
        <v>1283.8800000000001</v>
      </c>
      <c r="N180" t="s">
        <v>4251</v>
      </c>
      <c r="O180" t="s">
        <v>5796</v>
      </c>
      <c r="P180" s="7">
        <v>42542</v>
      </c>
      <c r="Q180" s="7" t="s">
        <v>6506</v>
      </c>
      <c r="R180" s="7">
        <v>3.4767999999999999</v>
      </c>
    </row>
    <row r="181" spans="1:18" hidden="1">
      <c r="A181" t="s">
        <v>506</v>
      </c>
      <c r="B181" t="s">
        <v>553</v>
      </c>
      <c r="C181" s="7">
        <v>42521</v>
      </c>
      <c r="D181" t="s">
        <v>2472</v>
      </c>
      <c r="E181">
        <v>13115016</v>
      </c>
      <c r="F181" t="s">
        <v>4049</v>
      </c>
      <c r="G181" s="7">
        <v>42570</v>
      </c>
      <c r="H181" t="s">
        <v>503</v>
      </c>
      <c r="I181">
        <v>485.03</v>
      </c>
      <c r="J181"/>
      <c r="K181">
        <v>485.03</v>
      </c>
      <c r="L181">
        <v>1</v>
      </c>
      <c r="M181">
        <v>485.03</v>
      </c>
      <c r="N181" t="s">
        <v>647</v>
      </c>
      <c r="O181" t="s">
        <v>3245</v>
      </c>
      <c r="P181" s="7">
        <v>42542</v>
      </c>
      <c r="Q181" s="7" t="s">
        <v>4050</v>
      </c>
      <c r="R181" s="7">
        <v>3.5996999999999999</v>
      </c>
    </row>
    <row r="182" spans="1:18" hidden="1">
      <c r="A182" t="s">
        <v>506</v>
      </c>
      <c r="B182" t="s">
        <v>548</v>
      </c>
      <c r="C182" s="7">
        <v>42542</v>
      </c>
      <c r="D182" t="s">
        <v>2472</v>
      </c>
      <c r="E182">
        <v>13115020</v>
      </c>
      <c r="F182" t="s">
        <v>5098</v>
      </c>
      <c r="G182" s="7">
        <v>42545</v>
      </c>
      <c r="H182" t="s">
        <v>503</v>
      </c>
      <c r="I182">
        <v>50</v>
      </c>
      <c r="J182">
        <v>0</v>
      </c>
      <c r="K182">
        <v>50</v>
      </c>
      <c r="L182">
        <v>1</v>
      </c>
      <c r="M182">
        <v>50</v>
      </c>
      <c r="N182" t="s">
        <v>647</v>
      </c>
      <c r="O182" t="s">
        <v>5099</v>
      </c>
      <c r="P182" s="7">
        <v>42542</v>
      </c>
      <c r="Q182" s="7" t="s">
        <v>5100</v>
      </c>
      <c r="R182" s="7">
        <v>3.3835000000000002</v>
      </c>
    </row>
    <row r="183" spans="1:18" hidden="1">
      <c r="A183" t="s">
        <v>506</v>
      </c>
      <c r="B183" t="s">
        <v>553</v>
      </c>
      <c r="C183" s="7">
        <v>42521</v>
      </c>
      <c r="D183" t="s">
        <v>2472</v>
      </c>
      <c r="E183">
        <v>13115026</v>
      </c>
      <c r="F183" t="s">
        <v>5295</v>
      </c>
      <c r="G183" s="7">
        <v>42570</v>
      </c>
      <c r="H183" t="s">
        <v>503</v>
      </c>
      <c r="I183">
        <v>239.98</v>
      </c>
      <c r="J183"/>
      <c r="K183">
        <v>239.98</v>
      </c>
      <c r="L183">
        <v>1</v>
      </c>
      <c r="M183">
        <v>239.98</v>
      </c>
      <c r="N183" t="s">
        <v>647</v>
      </c>
      <c r="O183" t="s">
        <v>3245</v>
      </c>
      <c r="P183" s="7">
        <v>42542</v>
      </c>
      <c r="Q183" s="7" t="s">
        <v>5296</v>
      </c>
      <c r="R183" s="7">
        <v>3.5996999999999999</v>
      </c>
    </row>
    <row r="184" spans="1:18" hidden="1">
      <c r="A184" t="s">
        <v>484</v>
      </c>
      <c r="B184" t="s">
        <v>1193</v>
      </c>
      <c r="C184" s="7">
        <v>42496</v>
      </c>
      <c r="D184" t="s">
        <v>5959</v>
      </c>
      <c r="E184">
        <v>13115026</v>
      </c>
      <c r="F184" t="s">
        <v>5960</v>
      </c>
      <c r="G184" s="7">
        <v>42496</v>
      </c>
      <c r="H184" t="s">
        <v>503</v>
      </c>
      <c r="I184">
        <v>6000</v>
      </c>
      <c r="J184">
        <v>0</v>
      </c>
      <c r="K184">
        <v>6000</v>
      </c>
      <c r="L184">
        <v>1</v>
      </c>
      <c r="M184">
        <v>6000</v>
      </c>
      <c r="N184" t="s">
        <v>647</v>
      </c>
      <c r="O184" t="s">
        <v>5961</v>
      </c>
      <c r="P184" s="7">
        <v>42542</v>
      </c>
      <c r="Q184" s="7" t="s">
        <v>5962</v>
      </c>
      <c r="R184" s="7">
        <v>3.5295999999999998</v>
      </c>
    </row>
    <row r="185" spans="1:18" hidden="1">
      <c r="A185" t="s">
        <v>1037</v>
      </c>
      <c r="B185" t="s">
        <v>501</v>
      </c>
      <c r="C185" s="7">
        <v>42095</v>
      </c>
      <c r="D185" t="s">
        <v>1045</v>
      </c>
      <c r="E185">
        <v>13101013</v>
      </c>
      <c r="F185" t="s">
        <v>472</v>
      </c>
      <c r="G185" s="7">
        <v>42704</v>
      </c>
      <c r="H185" t="s">
        <v>503</v>
      </c>
      <c r="I185">
        <v>30000</v>
      </c>
      <c r="J185">
        <v>0</v>
      </c>
      <c r="K185">
        <v>30000</v>
      </c>
      <c r="L185">
        <v>1</v>
      </c>
      <c r="M185">
        <v>30000</v>
      </c>
      <c r="N185" t="s">
        <v>647</v>
      </c>
      <c r="O185" t="s">
        <v>1203</v>
      </c>
      <c r="P185" s="7">
        <v>42542</v>
      </c>
      <c r="Q185" s="7" t="s">
        <v>2433</v>
      </c>
      <c r="R185" s="7">
        <v>3.2080000000000002</v>
      </c>
    </row>
    <row r="186" spans="1:18" hidden="1">
      <c r="A186" t="s">
        <v>1037</v>
      </c>
      <c r="B186" t="s">
        <v>501</v>
      </c>
      <c r="C186" s="7">
        <v>42095</v>
      </c>
      <c r="D186" t="s">
        <v>1045</v>
      </c>
      <c r="E186">
        <v>13101013</v>
      </c>
      <c r="F186" t="s">
        <v>472</v>
      </c>
      <c r="G186" s="7">
        <v>42704</v>
      </c>
      <c r="H186" t="s">
        <v>503</v>
      </c>
      <c r="I186">
        <v>30000</v>
      </c>
      <c r="J186"/>
      <c r="K186">
        <v>30000</v>
      </c>
      <c r="L186">
        <v>1</v>
      </c>
      <c r="M186">
        <v>30000</v>
      </c>
      <c r="N186" t="s">
        <v>647</v>
      </c>
      <c r="O186" t="s">
        <v>1203</v>
      </c>
      <c r="P186" s="7">
        <v>42542</v>
      </c>
      <c r="Q186" s="7" t="s">
        <v>1546</v>
      </c>
      <c r="R186" s="7">
        <v>3.2080000000000002</v>
      </c>
    </row>
    <row r="187" spans="1:18" hidden="1">
      <c r="A187" t="s">
        <v>506</v>
      </c>
      <c r="B187" t="s">
        <v>553</v>
      </c>
      <c r="C187" s="7">
        <v>42521</v>
      </c>
      <c r="D187" t="s">
        <v>5657</v>
      </c>
      <c r="E187">
        <v>13115016</v>
      </c>
      <c r="F187" t="s">
        <v>5658</v>
      </c>
      <c r="G187" s="7">
        <v>42551</v>
      </c>
      <c r="H187" t="s">
        <v>503</v>
      </c>
      <c r="I187">
        <v>1000</v>
      </c>
      <c r="J187">
        <v>0</v>
      </c>
      <c r="K187">
        <v>1000</v>
      </c>
      <c r="L187">
        <v>1</v>
      </c>
      <c r="M187">
        <v>1000</v>
      </c>
      <c r="N187" t="s">
        <v>647</v>
      </c>
      <c r="O187" t="s">
        <v>5659</v>
      </c>
      <c r="P187" s="7">
        <v>42542</v>
      </c>
      <c r="Q187" s="7" t="s">
        <v>5660</v>
      </c>
      <c r="R187" s="7">
        <v>3.5996999999999999</v>
      </c>
    </row>
    <row r="188" spans="1:18" hidden="1">
      <c r="A188" t="s">
        <v>506</v>
      </c>
      <c r="B188" t="s">
        <v>501</v>
      </c>
      <c r="C188" s="7">
        <v>42395</v>
      </c>
      <c r="D188" t="s">
        <v>2917</v>
      </c>
      <c r="E188">
        <v>13130007</v>
      </c>
      <c r="F188" t="s">
        <v>2918</v>
      </c>
      <c r="G188" s="7">
        <v>42587</v>
      </c>
      <c r="H188" t="s">
        <v>503</v>
      </c>
      <c r="I188">
        <v>550</v>
      </c>
      <c r="J188"/>
      <c r="K188">
        <v>550</v>
      </c>
      <c r="L188">
        <v>1</v>
      </c>
      <c r="M188">
        <v>550</v>
      </c>
      <c r="N188" t="s">
        <v>2919</v>
      </c>
      <c r="O188" t="s">
        <v>2920</v>
      </c>
      <c r="P188" s="7">
        <v>42542</v>
      </c>
      <c r="Q188" s="7" t="s">
        <v>2921</v>
      </c>
      <c r="R188" s="7">
        <v>4.1002000000000001</v>
      </c>
    </row>
    <row r="189" spans="1:18" hidden="1">
      <c r="A189" t="s">
        <v>506</v>
      </c>
      <c r="B189" t="s">
        <v>501</v>
      </c>
      <c r="C189" s="7">
        <v>42395</v>
      </c>
      <c r="D189" t="s">
        <v>2917</v>
      </c>
      <c r="E189">
        <v>13130007</v>
      </c>
      <c r="F189" t="s">
        <v>2918</v>
      </c>
      <c r="G189" s="7">
        <v>42618</v>
      </c>
      <c r="H189" t="s">
        <v>503</v>
      </c>
      <c r="I189">
        <v>550</v>
      </c>
      <c r="J189"/>
      <c r="K189">
        <v>550</v>
      </c>
      <c r="L189">
        <v>1</v>
      </c>
      <c r="M189">
        <v>550</v>
      </c>
      <c r="N189" t="s">
        <v>2919</v>
      </c>
      <c r="O189" t="s">
        <v>2920</v>
      </c>
      <c r="P189" s="7">
        <v>42542</v>
      </c>
      <c r="Q189" s="7" t="s">
        <v>2979</v>
      </c>
      <c r="R189" s="7">
        <v>4.1002000000000001</v>
      </c>
    </row>
    <row r="190" spans="1:18" hidden="1">
      <c r="A190" t="s">
        <v>506</v>
      </c>
      <c r="B190" t="s">
        <v>501</v>
      </c>
      <c r="C190" s="7">
        <v>42395</v>
      </c>
      <c r="D190" t="s">
        <v>2917</v>
      </c>
      <c r="E190">
        <v>13130007</v>
      </c>
      <c r="F190" t="s">
        <v>2918</v>
      </c>
      <c r="G190" s="7">
        <v>42556</v>
      </c>
      <c r="H190" t="s">
        <v>503</v>
      </c>
      <c r="I190">
        <v>550</v>
      </c>
      <c r="J190"/>
      <c r="K190">
        <v>550</v>
      </c>
      <c r="L190">
        <v>1</v>
      </c>
      <c r="M190">
        <v>550</v>
      </c>
      <c r="N190" t="s">
        <v>2919</v>
      </c>
      <c r="O190" t="s">
        <v>2920</v>
      </c>
      <c r="P190" s="7">
        <v>42542</v>
      </c>
      <c r="Q190" s="7" t="s">
        <v>2999</v>
      </c>
      <c r="R190" s="7">
        <v>4.1002000000000001</v>
      </c>
    </row>
    <row r="191" spans="1:18" hidden="1">
      <c r="A191" t="s">
        <v>506</v>
      </c>
      <c r="B191" t="s">
        <v>501</v>
      </c>
      <c r="C191" s="7">
        <v>42395</v>
      </c>
      <c r="D191" t="s">
        <v>2917</v>
      </c>
      <c r="E191">
        <v>13130007</v>
      </c>
      <c r="F191" t="s">
        <v>2918</v>
      </c>
      <c r="G191" s="7">
        <v>42648</v>
      </c>
      <c r="H191" t="s">
        <v>503</v>
      </c>
      <c r="I191">
        <v>550</v>
      </c>
      <c r="J191"/>
      <c r="K191">
        <v>550</v>
      </c>
      <c r="L191">
        <v>1</v>
      </c>
      <c r="M191">
        <v>550</v>
      </c>
      <c r="N191" t="s">
        <v>2919</v>
      </c>
      <c r="O191" t="s">
        <v>2920</v>
      </c>
      <c r="P191" s="7">
        <v>42542</v>
      </c>
      <c r="Q191" s="7" t="s">
        <v>3013</v>
      </c>
      <c r="R191" s="7">
        <v>4.1002000000000001</v>
      </c>
    </row>
    <row r="192" spans="1:18" hidden="1">
      <c r="A192" t="s">
        <v>506</v>
      </c>
      <c r="B192" t="s">
        <v>501</v>
      </c>
      <c r="C192" s="7">
        <v>42395</v>
      </c>
      <c r="D192" t="s">
        <v>2917</v>
      </c>
      <c r="E192">
        <v>13130007</v>
      </c>
      <c r="F192" t="s">
        <v>2918</v>
      </c>
      <c r="G192" s="7">
        <v>42740</v>
      </c>
      <c r="H192" t="s">
        <v>503</v>
      </c>
      <c r="I192">
        <v>550</v>
      </c>
      <c r="J192"/>
      <c r="K192">
        <v>550</v>
      </c>
      <c r="L192">
        <v>1</v>
      </c>
      <c r="M192">
        <v>550</v>
      </c>
      <c r="N192" t="s">
        <v>2919</v>
      </c>
      <c r="O192" t="s">
        <v>2920</v>
      </c>
      <c r="P192" s="7">
        <v>42542</v>
      </c>
      <c r="Q192" s="7" t="s">
        <v>3047</v>
      </c>
      <c r="R192" s="7">
        <v>4.1002000000000001</v>
      </c>
    </row>
    <row r="193" spans="1:18" hidden="1">
      <c r="A193" t="s">
        <v>506</v>
      </c>
      <c r="B193" t="s">
        <v>501</v>
      </c>
      <c r="C193" s="7">
        <v>42395</v>
      </c>
      <c r="D193" t="s">
        <v>2917</v>
      </c>
      <c r="E193">
        <v>13130007</v>
      </c>
      <c r="F193" t="s">
        <v>3000</v>
      </c>
      <c r="G193" s="7">
        <v>42639</v>
      </c>
      <c r="H193" t="s">
        <v>503</v>
      </c>
      <c r="I193">
        <v>232.5</v>
      </c>
      <c r="J193"/>
      <c r="K193">
        <v>232.5</v>
      </c>
      <c r="L193">
        <v>1</v>
      </c>
      <c r="M193">
        <v>232.5</v>
      </c>
      <c r="N193" t="s">
        <v>2919</v>
      </c>
      <c r="O193" t="s">
        <v>3001</v>
      </c>
      <c r="P193" s="7">
        <v>42542</v>
      </c>
      <c r="Q193" s="7" t="s">
        <v>3048</v>
      </c>
      <c r="R193" s="7">
        <v>4.1002000000000001</v>
      </c>
    </row>
    <row r="194" spans="1:18" hidden="1">
      <c r="A194" t="s">
        <v>506</v>
      </c>
      <c r="B194" t="s">
        <v>501</v>
      </c>
      <c r="C194" s="7">
        <v>42395</v>
      </c>
      <c r="D194" t="s">
        <v>2917</v>
      </c>
      <c r="E194">
        <v>13130007</v>
      </c>
      <c r="F194" t="s">
        <v>2918</v>
      </c>
      <c r="G194" s="7">
        <v>42679</v>
      </c>
      <c r="H194" t="s">
        <v>503</v>
      </c>
      <c r="I194">
        <v>550</v>
      </c>
      <c r="J194"/>
      <c r="K194">
        <v>550</v>
      </c>
      <c r="L194">
        <v>1</v>
      </c>
      <c r="M194">
        <v>550</v>
      </c>
      <c r="N194" t="s">
        <v>2919</v>
      </c>
      <c r="O194" t="s">
        <v>2920</v>
      </c>
      <c r="P194" s="7">
        <v>42542</v>
      </c>
      <c r="Q194" s="7" t="s">
        <v>3084</v>
      </c>
      <c r="R194" s="7">
        <v>4.1002000000000001</v>
      </c>
    </row>
    <row r="195" spans="1:18" hidden="1">
      <c r="A195" t="s">
        <v>506</v>
      </c>
      <c r="B195" t="s">
        <v>501</v>
      </c>
      <c r="C195" s="7">
        <v>42395</v>
      </c>
      <c r="D195" t="s">
        <v>2917</v>
      </c>
      <c r="E195">
        <v>13130007</v>
      </c>
      <c r="F195" t="s">
        <v>2918</v>
      </c>
      <c r="G195" s="7">
        <v>42709</v>
      </c>
      <c r="H195" t="s">
        <v>503</v>
      </c>
      <c r="I195">
        <v>550</v>
      </c>
      <c r="J195"/>
      <c r="K195">
        <v>550</v>
      </c>
      <c r="L195">
        <v>1</v>
      </c>
      <c r="M195">
        <v>550</v>
      </c>
      <c r="N195" t="s">
        <v>2919</v>
      </c>
      <c r="O195" t="s">
        <v>2920</v>
      </c>
      <c r="P195" s="7">
        <v>42542</v>
      </c>
      <c r="Q195" s="7" t="s">
        <v>3085</v>
      </c>
      <c r="R195" s="7">
        <v>4.1002000000000001</v>
      </c>
    </row>
    <row r="196" spans="1:18" hidden="1">
      <c r="A196" t="s">
        <v>506</v>
      </c>
      <c r="B196" t="s">
        <v>639</v>
      </c>
      <c r="C196" s="7">
        <v>42268</v>
      </c>
      <c r="D196" t="s">
        <v>2532</v>
      </c>
      <c r="E196">
        <v>13101001</v>
      </c>
      <c r="F196" t="s">
        <v>2536</v>
      </c>
      <c r="G196" s="7">
        <v>42677</v>
      </c>
      <c r="H196" t="s">
        <v>533</v>
      </c>
      <c r="I196">
        <v>21704</v>
      </c>
      <c r="J196">
        <v>0</v>
      </c>
      <c r="K196">
        <v>21704</v>
      </c>
      <c r="L196">
        <v>3.3835000000000002</v>
      </c>
      <c r="M196">
        <v>73435.483999999997</v>
      </c>
      <c r="N196" t="s">
        <v>647</v>
      </c>
      <c r="O196" t="s">
        <v>2534</v>
      </c>
      <c r="P196" s="7">
        <v>42542</v>
      </c>
      <c r="Q196" s="7" t="s">
        <v>2537</v>
      </c>
      <c r="R196" s="7">
        <v>3.9020999999999999</v>
      </c>
    </row>
    <row r="197" spans="1:18" hidden="1">
      <c r="A197" t="s">
        <v>506</v>
      </c>
      <c r="B197" t="s">
        <v>686</v>
      </c>
      <c r="C197" s="7">
        <v>42268</v>
      </c>
      <c r="D197" t="s">
        <v>2532</v>
      </c>
      <c r="E197">
        <v>13101001</v>
      </c>
      <c r="F197" t="s">
        <v>2639</v>
      </c>
      <c r="G197" s="7">
        <v>42677</v>
      </c>
      <c r="H197" t="s">
        <v>533</v>
      </c>
      <c r="I197">
        <v>6511.2</v>
      </c>
      <c r="J197">
        <v>0</v>
      </c>
      <c r="K197">
        <v>6511.2</v>
      </c>
      <c r="L197">
        <v>3.3835000000000002</v>
      </c>
      <c r="M197">
        <v>22030.645199999999</v>
      </c>
      <c r="N197" t="s">
        <v>647</v>
      </c>
      <c r="O197" t="s">
        <v>2534</v>
      </c>
      <c r="P197" s="7">
        <v>42542</v>
      </c>
      <c r="Q197" s="7" t="s">
        <v>2640</v>
      </c>
      <c r="R197" s="7">
        <v>3.9020999999999999</v>
      </c>
    </row>
    <row r="198" spans="1:18" hidden="1">
      <c r="A198" t="s">
        <v>506</v>
      </c>
      <c r="B198" t="s">
        <v>548</v>
      </c>
      <c r="C198" s="7">
        <v>42268</v>
      </c>
      <c r="D198" t="s">
        <v>2532</v>
      </c>
      <c r="E198">
        <v>13101001</v>
      </c>
      <c r="F198" t="s">
        <v>2590</v>
      </c>
      <c r="G198" s="7">
        <v>42677</v>
      </c>
      <c r="H198" t="s">
        <v>533</v>
      </c>
      <c r="I198">
        <v>610425</v>
      </c>
      <c r="J198">
        <v>0</v>
      </c>
      <c r="K198">
        <v>610425</v>
      </c>
      <c r="L198">
        <v>3.3835000000000002</v>
      </c>
      <c r="M198">
        <v>2065372.9875</v>
      </c>
      <c r="N198" t="s">
        <v>647</v>
      </c>
      <c r="O198" t="s">
        <v>2534</v>
      </c>
      <c r="P198" s="7">
        <v>42542</v>
      </c>
      <c r="Q198" s="7" t="s">
        <v>2591</v>
      </c>
      <c r="R198" s="7">
        <v>3.9020999999999999</v>
      </c>
    </row>
    <row r="199" spans="1:18" hidden="1">
      <c r="A199" t="s">
        <v>506</v>
      </c>
      <c r="B199" t="s">
        <v>652</v>
      </c>
      <c r="C199" s="7">
        <v>42268</v>
      </c>
      <c r="D199" t="s">
        <v>2532</v>
      </c>
      <c r="E199">
        <v>13101001</v>
      </c>
      <c r="F199" t="s">
        <v>2572</v>
      </c>
      <c r="G199" s="7">
        <v>42677</v>
      </c>
      <c r="H199" t="s">
        <v>533</v>
      </c>
      <c r="I199">
        <v>7053.8</v>
      </c>
      <c r="J199">
        <v>0</v>
      </c>
      <c r="K199">
        <v>7053.8</v>
      </c>
      <c r="L199">
        <v>3.3835000000000002</v>
      </c>
      <c r="M199">
        <v>23866.532299999999</v>
      </c>
      <c r="N199" t="s">
        <v>647</v>
      </c>
      <c r="O199" t="s">
        <v>2534</v>
      </c>
      <c r="P199" s="7">
        <v>42542</v>
      </c>
      <c r="Q199" s="7" t="s">
        <v>2573</v>
      </c>
      <c r="R199" s="7">
        <v>3.9020999999999999</v>
      </c>
    </row>
    <row r="200" spans="1:18" hidden="1">
      <c r="A200" t="s">
        <v>506</v>
      </c>
      <c r="B200" t="s">
        <v>609</v>
      </c>
      <c r="C200" s="7">
        <v>42268</v>
      </c>
      <c r="D200" t="s">
        <v>2532</v>
      </c>
      <c r="E200">
        <v>13101001</v>
      </c>
      <c r="F200" t="s">
        <v>2553</v>
      </c>
      <c r="G200" s="7">
        <v>42677</v>
      </c>
      <c r="H200" t="s">
        <v>533</v>
      </c>
      <c r="I200">
        <v>16278</v>
      </c>
      <c r="J200">
        <v>0</v>
      </c>
      <c r="K200">
        <v>16278</v>
      </c>
      <c r="L200">
        <v>3.3835000000000002</v>
      </c>
      <c r="M200">
        <v>55076.612999999998</v>
      </c>
      <c r="N200" t="s">
        <v>647</v>
      </c>
      <c r="O200" t="s">
        <v>2534</v>
      </c>
      <c r="P200" s="7">
        <v>42542</v>
      </c>
      <c r="Q200" s="7" t="s">
        <v>2554</v>
      </c>
      <c r="R200" s="7">
        <v>3.9020999999999999</v>
      </c>
    </row>
    <row r="201" spans="1:18" hidden="1">
      <c r="A201" t="s">
        <v>506</v>
      </c>
      <c r="B201" t="s">
        <v>663</v>
      </c>
      <c r="C201" s="7">
        <v>42268</v>
      </c>
      <c r="D201" t="s">
        <v>2532</v>
      </c>
      <c r="E201">
        <v>13101001</v>
      </c>
      <c r="F201" t="s">
        <v>2637</v>
      </c>
      <c r="G201" s="7">
        <v>42677</v>
      </c>
      <c r="H201" t="s">
        <v>533</v>
      </c>
      <c r="I201">
        <v>81390</v>
      </c>
      <c r="J201">
        <v>0</v>
      </c>
      <c r="K201">
        <v>81390</v>
      </c>
      <c r="L201">
        <v>3.3835000000000002</v>
      </c>
      <c r="M201">
        <v>275383.065</v>
      </c>
      <c r="N201" t="s">
        <v>647</v>
      </c>
      <c r="O201" t="s">
        <v>2534</v>
      </c>
      <c r="P201" s="7">
        <v>42542</v>
      </c>
      <c r="Q201" s="7" t="s">
        <v>2638</v>
      </c>
      <c r="R201" s="7">
        <v>3.9020999999999999</v>
      </c>
    </row>
    <row r="202" spans="1:18" hidden="1">
      <c r="A202" t="s">
        <v>506</v>
      </c>
      <c r="B202" t="s">
        <v>553</v>
      </c>
      <c r="C202" s="7">
        <v>42268</v>
      </c>
      <c r="D202" t="s">
        <v>2532</v>
      </c>
      <c r="E202">
        <v>13101001</v>
      </c>
      <c r="F202" t="s">
        <v>2533</v>
      </c>
      <c r="G202" s="7">
        <v>42677</v>
      </c>
      <c r="H202" t="s">
        <v>533</v>
      </c>
      <c r="I202">
        <v>65112</v>
      </c>
      <c r="J202">
        <v>0</v>
      </c>
      <c r="K202">
        <v>65112</v>
      </c>
      <c r="L202">
        <v>3.3835000000000002</v>
      </c>
      <c r="M202">
        <v>220306.45199999999</v>
      </c>
      <c r="N202" t="s">
        <v>647</v>
      </c>
      <c r="O202" t="s">
        <v>2534</v>
      </c>
      <c r="P202" s="7">
        <v>42542</v>
      </c>
      <c r="Q202" s="7" t="s">
        <v>2535</v>
      </c>
      <c r="R202" s="7">
        <v>3.9020999999999999</v>
      </c>
    </row>
    <row r="203" spans="1:18" hidden="1">
      <c r="A203" t="s">
        <v>506</v>
      </c>
      <c r="B203" t="s">
        <v>676</v>
      </c>
      <c r="C203" s="7">
        <v>42268</v>
      </c>
      <c r="D203" t="s">
        <v>2532</v>
      </c>
      <c r="E203">
        <v>13101001</v>
      </c>
      <c r="F203" t="s">
        <v>2624</v>
      </c>
      <c r="G203" s="7">
        <v>42677</v>
      </c>
      <c r="H203" t="s">
        <v>533</v>
      </c>
      <c r="I203">
        <v>5426</v>
      </c>
      <c r="J203">
        <v>0</v>
      </c>
      <c r="K203">
        <v>5426</v>
      </c>
      <c r="L203">
        <v>3.3835000000000002</v>
      </c>
      <c r="M203">
        <v>18358.870999999999</v>
      </c>
      <c r="N203" t="s">
        <v>647</v>
      </c>
      <c r="O203" t="s">
        <v>2534</v>
      </c>
      <c r="P203" s="7">
        <v>42542</v>
      </c>
      <c r="Q203" s="7" t="s">
        <v>2625</v>
      </c>
      <c r="R203" s="7">
        <v>3.9020999999999999</v>
      </c>
    </row>
    <row r="204" spans="1:18" hidden="1">
      <c r="A204" t="s">
        <v>506</v>
      </c>
      <c r="B204" t="s">
        <v>501</v>
      </c>
      <c r="C204" s="7">
        <v>42523</v>
      </c>
      <c r="D204" t="s">
        <v>5716</v>
      </c>
      <c r="E204">
        <v>13130024</v>
      </c>
      <c r="F204" t="s">
        <v>5717</v>
      </c>
      <c r="G204" s="7">
        <v>42553</v>
      </c>
      <c r="H204" t="s">
        <v>503</v>
      </c>
      <c r="I204">
        <v>6000</v>
      </c>
      <c r="J204"/>
      <c r="K204">
        <v>6000</v>
      </c>
      <c r="L204">
        <v>1</v>
      </c>
      <c r="M204">
        <v>6000</v>
      </c>
      <c r="N204" t="s">
        <v>3999</v>
      </c>
      <c r="O204" t="s">
        <v>5718</v>
      </c>
      <c r="P204" s="7">
        <v>42542</v>
      </c>
      <c r="Q204" s="7" t="s">
        <v>5719</v>
      </c>
      <c r="R204" s="7">
        <v>3.6126</v>
      </c>
    </row>
    <row r="205" spans="1:18" hidden="1">
      <c r="A205" t="s">
        <v>506</v>
      </c>
      <c r="B205" t="s">
        <v>501</v>
      </c>
      <c r="C205" s="7">
        <v>42523</v>
      </c>
      <c r="D205" t="s">
        <v>5716</v>
      </c>
      <c r="E205">
        <v>13130024</v>
      </c>
      <c r="F205" t="s">
        <v>5717</v>
      </c>
      <c r="G205" s="7">
        <v>42583</v>
      </c>
      <c r="H205" t="s">
        <v>503</v>
      </c>
      <c r="I205">
        <v>6000</v>
      </c>
      <c r="J205"/>
      <c r="K205">
        <v>6000</v>
      </c>
      <c r="L205">
        <v>1</v>
      </c>
      <c r="M205">
        <v>6000</v>
      </c>
      <c r="N205" t="s">
        <v>3999</v>
      </c>
      <c r="O205" t="s">
        <v>5718</v>
      </c>
      <c r="P205" s="7">
        <v>42542</v>
      </c>
      <c r="Q205" s="7" t="s">
        <v>5720</v>
      </c>
      <c r="R205" s="7">
        <v>3.6126</v>
      </c>
    </row>
    <row r="206" spans="1:18" hidden="1">
      <c r="A206" t="s">
        <v>506</v>
      </c>
      <c r="B206" t="s">
        <v>548</v>
      </c>
      <c r="C206" s="7">
        <v>42537</v>
      </c>
      <c r="D206" t="s">
        <v>2964</v>
      </c>
      <c r="E206">
        <v>13115002</v>
      </c>
      <c r="F206" t="s">
        <v>4706</v>
      </c>
      <c r="G206" s="7">
        <v>42558</v>
      </c>
      <c r="H206" t="s">
        <v>503</v>
      </c>
      <c r="I206">
        <v>1723.85</v>
      </c>
      <c r="J206">
        <v>0</v>
      </c>
      <c r="K206">
        <v>1723.85</v>
      </c>
      <c r="L206">
        <v>1</v>
      </c>
      <c r="M206">
        <v>1723.85</v>
      </c>
      <c r="N206" t="s">
        <v>647</v>
      </c>
      <c r="O206" t="s">
        <v>1113</v>
      </c>
      <c r="P206" s="7">
        <v>42542</v>
      </c>
      <c r="Q206" s="7" t="s">
        <v>4707</v>
      </c>
      <c r="R206" s="7">
        <v>3.4767999999999999</v>
      </c>
    </row>
    <row r="207" spans="1:18" hidden="1">
      <c r="A207" t="s">
        <v>484</v>
      </c>
      <c r="B207" t="s">
        <v>1193</v>
      </c>
      <c r="C207" s="7">
        <v>42534</v>
      </c>
      <c r="D207" t="s">
        <v>1042</v>
      </c>
      <c r="E207">
        <v>13115016</v>
      </c>
      <c r="F207" t="s">
        <v>3773</v>
      </c>
      <c r="G207" s="7">
        <v>42543</v>
      </c>
      <c r="H207" t="s">
        <v>503</v>
      </c>
      <c r="I207">
        <v>3823</v>
      </c>
      <c r="J207">
        <v>0</v>
      </c>
      <c r="K207">
        <v>3823</v>
      </c>
      <c r="L207">
        <v>1</v>
      </c>
      <c r="M207">
        <v>3823</v>
      </c>
      <c r="N207" t="s">
        <v>647</v>
      </c>
      <c r="O207" t="s">
        <v>3774</v>
      </c>
      <c r="P207" s="7">
        <v>42542</v>
      </c>
      <c r="Q207" s="7" t="s">
        <v>3775</v>
      </c>
      <c r="R207" s="7">
        <v>3.4260999999999999</v>
      </c>
    </row>
    <row r="208" spans="1:18" hidden="1">
      <c r="A208" t="s">
        <v>484</v>
      </c>
      <c r="B208" t="s">
        <v>1193</v>
      </c>
      <c r="C208" s="7">
        <v>42524</v>
      </c>
      <c r="D208" t="s">
        <v>1042</v>
      </c>
      <c r="E208">
        <v>13115016</v>
      </c>
      <c r="F208" t="s">
        <v>4132</v>
      </c>
      <c r="G208" s="7">
        <v>42545</v>
      </c>
      <c r="H208" t="s">
        <v>503</v>
      </c>
      <c r="I208">
        <v>393.17</v>
      </c>
      <c r="J208">
        <v>0</v>
      </c>
      <c r="K208">
        <v>393.17</v>
      </c>
      <c r="L208">
        <v>1</v>
      </c>
      <c r="M208">
        <v>393.17</v>
      </c>
      <c r="N208" t="s">
        <v>647</v>
      </c>
      <c r="O208" t="s">
        <v>4133</v>
      </c>
      <c r="P208" s="7">
        <v>42542</v>
      </c>
      <c r="Q208" s="7" t="s">
        <v>4134</v>
      </c>
      <c r="R208" s="7">
        <v>3.5960999999999999</v>
      </c>
    </row>
    <row r="209" spans="1:18" hidden="1">
      <c r="A209" t="s">
        <v>484</v>
      </c>
      <c r="B209" t="s">
        <v>1193</v>
      </c>
      <c r="C209" s="7">
        <v>42524</v>
      </c>
      <c r="D209" t="s">
        <v>1042</v>
      </c>
      <c r="E209">
        <v>13115016</v>
      </c>
      <c r="F209" t="s">
        <v>4132</v>
      </c>
      <c r="G209" s="7">
        <v>42605</v>
      </c>
      <c r="H209" t="s">
        <v>503</v>
      </c>
      <c r="I209">
        <v>393.16</v>
      </c>
      <c r="J209"/>
      <c r="K209">
        <v>393.16</v>
      </c>
      <c r="L209">
        <v>1</v>
      </c>
      <c r="M209">
        <v>393.16</v>
      </c>
      <c r="N209" t="s">
        <v>647</v>
      </c>
      <c r="O209" t="s">
        <v>4133</v>
      </c>
      <c r="P209" s="7">
        <v>42542</v>
      </c>
      <c r="Q209" s="7" t="s">
        <v>4522</v>
      </c>
      <c r="R209" s="7">
        <v>3.5960999999999999</v>
      </c>
    </row>
    <row r="210" spans="1:18" hidden="1">
      <c r="A210" t="s">
        <v>484</v>
      </c>
      <c r="B210" t="s">
        <v>1193</v>
      </c>
      <c r="C210" s="7">
        <v>42534</v>
      </c>
      <c r="D210" t="s">
        <v>1042</v>
      </c>
      <c r="E210">
        <v>13115016</v>
      </c>
      <c r="F210" t="s">
        <v>3773</v>
      </c>
      <c r="G210" s="7">
        <v>42573</v>
      </c>
      <c r="H210" t="s">
        <v>503</v>
      </c>
      <c r="I210">
        <v>3823</v>
      </c>
      <c r="J210"/>
      <c r="K210">
        <v>3823</v>
      </c>
      <c r="L210">
        <v>1</v>
      </c>
      <c r="M210">
        <v>3823</v>
      </c>
      <c r="N210" t="s">
        <v>647</v>
      </c>
      <c r="O210" t="s">
        <v>3774</v>
      </c>
      <c r="P210" s="7">
        <v>42542</v>
      </c>
      <c r="Q210" s="7" t="s">
        <v>4620</v>
      </c>
      <c r="R210" s="7">
        <v>3.4260999999999999</v>
      </c>
    </row>
    <row r="211" spans="1:18" hidden="1">
      <c r="A211" t="s">
        <v>506</v>
      </c>
      <c r="B211" t="s">
        <v>548</v>
      </c>
      <c r="C211" s="7">
        <v>42535</v>
      </c>
      <c r="D211" t="s">
        <v>1042</v>
      </c>
      <c r="E211">
        <v>13115016</v>
      </c>
      <c r="F211" t="s">
        <v>4751</v>
      </c>
      <c r="G211" s="7">
        <v>42548</v>
      </c>
      <c r="H211" t="s">
        <v>503</v>
      </c>
      <c r="I211">
        <v>1700</v>
      </c>
      <c r="J211">
        <v>0</v>
      </c>
      <c r="K211">
        <v>1700</v>
      </c>
      <c r="L211">
        <v>1</v>
      </c>
      <c r="M211">
        <v>1700</v>
      </c>
      <c r="N211" t="s">
        <v>647</v>
      </c>
      <c r="O211" t="s">
        <v>3735</v>
      </c>
      <c r="P211" s="7">
        <v>42542</v>
      </c>
      <c r="Q211" s="7" t="s">
        <v>4752</v>
      </c>
      <c r="R211" s="7">
        <v>3.4533</v>
      </c>
    </row>
    <row r="212" spans="1:18" hidden="1">
      <c r="A212" t="s">
        <v>506</v>
      </c>
      <c r="B212" t="s">
        <v>501</v>
      </c>
      <c r="C212" s="7">
        <v>42537</v>
      </c>
      <c r="D212" t="s">
        <v>1042</v>
      </c>
      <c r="E212">
        <v>19105014</v>
      </c>
      <c r="F212" t="s">
        <v>4767</v>
      </c>
      <c r="G212" s="7">
        <v>42605</v>
      </c>
      <c r="H212" t="s">
        <v>503</v>
      </c>
      <c r="I212">
        <v>393.16</v>
      </c>
      <c r="J212"/>
      <c r="K212">
        <v>393.16</v>
      </c>
      <c r="L212">
        <v>1</v>
      </c>
      <c r="M212">
        <v>393.16</v>
      </c>
      <c r="N212" t="s">
        <v>4768</v>
      </c>
      <c r="O212" t="s">
        <v>4769</v>
      </c>
      <c r="P212" s="7">
        <v>42542</v>
      </c>
      <c r="Q212" s="7" t="s">
        <v>4770</v>
      </c>
      <c r="R212" s="7">
        <v>3.4767999999999999</v>
      </c>
    </row>
    <row r="213" spans="1:18" hidden="1">
      <c r="A213" t="s">
        <v>506</v>
      </c>
      <c r="B213" t="s">
        <v>548</v>
      </c>
      <c r="C213" s="7">
        <v>42528</v>
      </c>
      <c r="D213" t="s">
        <v>1042</v>
      </c>
      <c r="E213">
        <v>13115016</v>
      </c>
      <c r="F213" t="s">
        <v>4923</v>
      </c>
      <c r="G213" s="7">
        <v>42554</v>
      </c>
      <c r="H213" t="s">
        <v>503</v>
      </c>
      <c r="I213">
        <v>111</v>
      </c>
      <c r="J213">
        <v>0</v>
      </c>
      <c r="K213">
        <v>111</v>
      </c>
      <c r="L213">
        <v>1</v>
      </c>
      <c r="M213">
        <v>111</v>
      </c>
      <c r="N213" t="s">
        <v>647</v>
      </c>
      <c r="O213" t="s">
        <v>3178</v>
      </c>
      <c r="P213" s="7">
        <v>42542</v>
      </c>
      <c r="Q213" s="7" t="s">
        <v>4924</v>
      </c>
      <c r="R213" s="7">
        <v>3.5097999999999998</v>
      </c>
    </row>
    <row r="214" spans="1:18" hidden="1">
      <c r="A214" t="s">
        <v>484</v>
      </c>
      <c r="B214" t="s">
        <v>1193</v>
      </c>
      <c r="C214" s="7">
        <v>42534</v>
      </c>
      <c r="D214" t="s">
        <v>1042</v>
      </c>
      <c r="E214">
        <v>13115016</v>
      </c>
      <c r="F214" t="s">
        <v>3773</v>
      </c>
      <c r="G214" s="7">
        <v>42603</v>
      </c>
      <c r="H214" t="s">
        <v>503</v>
      </c>
      <c r="I214">
        <v>3823</v>
      </c>
      <c r="J214"/>
      <c r="K214">
        <v>3823</v>
      </c>
      <c r="L214">
        <v>1</v>
      </c>
      <c r="M214">
        <v>3823</v>
      </c>
      <c r="N214" t="s">
        <v>647</v>
      </c>
      <c r="O214" t="s">
        <v>3774</v>
      </c>
      <c r="P214" s="7">
        <v>42542</v>
      </c>
      <c r="Q214" s="7" t="s">
        <v>5047</v>
      </c>
      <c r="R214" s="7">
        <v>3.4260999999999999</v>
      </c>
    </row>
    <row r="215" spans="1:18" hidden="1">
      <c r="A215" t="s">
        <v>506</v>
      </c>
      <c r="B215" t="s">
        <v>548</v>
      </c>
      <c r="C215" s="7">
        <v>42535</v>
      </c>
      <c r="D215" t="s">
        <v>1042</v>
      </c>
      <c r="E215">
        <v>13115016</v>
      </c>
      <c r="F215" t="s">
        <v>5136</v>
      </c>
      <c r="G215" s="7">
        <v>42552</v>
      </c>
      <c r="H215" t="s">
        <v>503</v>
      </c>
      <c r="I215">
        <v>300.75</v>
      </c>
      <c r="J215">
        <v>0</v>
      </c>
      <c r="K215">
        <v>300.75</v>
      </c>
      <c r="L215">
        <v>1</v>
      </c>
      <c r="M215">
        <v>300.75</v>
      </c>
      <c r="N215" t="s">
        <v>647</v>
      </c>
      <c r="O215" t="s">
        <v>3598</v>
      </c>
      <c r="P215" s="7">
        <v>42542</v>
      </c>
      <c r="Q215" s="7" t="s">
        <v>5137</v>
      </c>
      <c r="R215" s="7">
        <v>3.4533</v>
      </c>
    </row>
    <row r="216" spans="1:18" hidden="1">
      <c r="A216" t="s">
        <v>506</v>
      </c>
      <c r="B216" t="s">
        <v>663</v>
      </c>
      <c r="C216" s="7">
        <v>42472</v>
      </c>
      <c r="D216" t="s">
        <v>1042</v>
      </c>
      <c r="E216">
        <v>13115016</v>
      </c>
      <c r="F216" t="s">
        <v>5603</v>
      </c>
      <c r="G216" s="7">
        <v>42564</v>
      </c>
      <c r="H216" t="s">
        <v>503</v>
      </c>
      <c r="I216">
        <v>4333.33</v>
      </c>
      <c r="J216"/>
      <c r="K216">
        <v>4333.33</v>
      </c>
      <c r="L216">
        <v>1</v>
      </c>
      <c r="M216">
        <v>4333.33</v>
      </c>
      <c r="N216" t="s">
        <v>647</v>
      </c>
      <c r="O216" t="s">
        <v>5604</v>
      </c>
      <c r="P216" s="7">
        <v>42542</v>
      </c>
      <c r="Q216" s="7" t="s">
        <v>5605</v>
      </c>
      <c r="R216" s="7">
        <v>3.5284</v>
      </c>
    </row>
    <row r="217" spans="1:18" hidden="1">
      <c r="A217" t="s">
        <v>506</v>
      </c>
      <c r="B217" t="s">
        <v>548</v>
      </c>
      <c r="C217" s="7">
        <v>42528</v>
      </c>
      <c r="D217" t="s">
        <v>1042</v>
      </c>
      <c r="E217">
        <v>13115016</v>
      </c>
      <c r="F217" t="s">
        <v>5687</v>
      </c>
      <c r="G217" s="7">
        <v>42546</v>
      </c>
      <c r="H217" t="s">
        <v>503</v>
      </c>
      <c r="I217">
        <v>290</v>
      </c>
      <c r="J217">
        <v>0</v>
      </c>
      <c r="K217">
        <v>290</v>
      </c>
      <c r="L217">
        <v>1</v>
      </c>
      <c r="M217">
        <v>290</v>
      </c>
      <c r="N217" t="s">
        <v>647</v>
      </c>
      <c r="O217" t="s">
        <v>3278</v>
      </c>
      <c r="P217" s="7">
        <v>42542</v>
      </c>
      <c r="Q217" s="7" t="s">
        <v>5688</v>
      </c>
      <c r="R217" s="7">
        <v>3.5097999999999998</v>
      </c>
    </row>
    <row r="218" spans="1:18" hidden="1">
      <c r="A218" t="s">
        <v>506</v>
      </c>
      <c r="B218" t="s">
        <v>548</v>
      </c>
      <c r="C218" s="7">
        <v>42528</v>
      </c>
      <c r="D218" t="s">
        <v>1042</v>
      </c>
      <c r="E218">
        <v>13115016</v>
      </c>
      <c r="F218" t="s">
        <v>5689</v>
      </c>
      <c r="G218" s="7">
        <v>42554</v>
      </c>
      <c r="H218" t="s">
        <v>503</v>
      </c>
      <c r="I218">
        <v>3266</v>
      </c>
      <c r="J218">
        <v>0</v>
      </c>
      <c r="K218">
        <v>3266</v>
      </c>
      <c r="L218">
        <v>1</v>
      </c>
      <c r="M218">
        <v>3266</v>
      </c>
      <c r="N218" t="s">
        <v>647</v>
      </c>
      <c r="O218" t="s">
        <v>3178</v>
      </c>
      <c r="P218" s="7">
        <v>42542</v>
      </c>
      <c r="Q218" s="7" t="s">
        <v>5690</v>
      </c>
      <c r="R218" s="7">
        <v>3.5097999999999998</v>
      </c>
    </row>
    <row r="219" spans="1:18" hidden="1">
      <c r="A219" t="s">
        <v>506</v>
      </c>
      <c r="B219" t="s">
        <v>548</v>
      </c>
      <c r="C219" s="7">
        <v>42535</v>
      </c>
      <c r="D219" t="s">
        <v>1042</v>
      </c>
      <c r="E219">
        <v>13115016</v>
      </c>
      <c r="F219" t="s">
        <v>5878</v>
      </c>
      <c r="G219" s="7">
        <v>42552</v>
      </c>
      <c r="H219" t="s">
        <v>503</v>
      </c>
      <c r="I219">
        <v>2370.5</v>
      </c>
      <c r="J219">
        <v>0</v>
      </c>
      <c r="K219">
        <v>2370.5</v>
      </c>
      <c r="L219">
        <v>1</v>
      </c>
      <c r="M219">
        <v>2370.5</v>
      </c>
      <c r="N219" t="s">
        <v>647</v>
      </c>
      <c r="O219" t="s">
        <v>3598</v>
      </c>
      <c r="P219" s="7">
        <v>42542</v>
      </c>
      <c r="Q219" s="7" t="s">
        <v>5879</v>
      </c>
      <c r="R219" s="7">
        <v>3.4533</v>
      </c>
    </row>
    <row r="220" spans="1:18" hidden="1">
      <c r="A220" t="s">
        <v>506</v>
      </c>
      <c r="B220" t="s">
        <v>501</v>
      </c>
      <c r="C220" s="7">
        <v>42537</v>
      </c>
      <c r="D220" t="s">
        <v>1042</v>
      </c>
      <c r="E220">
        <v>19105014</v>
      </c>
      <c r="F220" t="s">
        <v>4767</v>
      </c>
      <c r="G220" s="7">
        <v>42575</v>
      </c>
      <c r="H220" t="s">
        <v>503</v>
      </c>
      <c r="I220">
        <v>393.17</v>
      </c>
      <c r="J220"/>
      <c r="K220">
        <v>393.17</v>
      </c>
      <c r="L220">
        <v>1</v>
      </c>
      <c r="M220">
        <v>393.17</v>
      </c>
      <c r="N220" t="s">
        <v>4768</v>
      </c>
      <c r="O220" t="s">
        <v>4769</v>
      </c>
      <c r="P220" s="7">
        <v>42542</v>
      </c>
      <c r="Q220" s="7" t="s">
        <v>5890</v>
      </c>
      <c r="R220" s="7">
        <v>3.4767999999999999</v>
      </c>
    </row>
    <row r="221" spans="1:18" hidden="1">
      <c r="A221" t="s">
        <v>506</v>
      </c>
      <c r="B221" t="s">
        <v>501</v>
      </c>
      <c r="C221" s="7">
        <v>42537</v>
      </c>
      <c r="D221" t="s">
        <v>1042</v>
      </c>
      <c r="E221">
        <v>19105014</v>
      </c>
      <c r="F221" t="s">
        <v>4767</v>
      </c>
      <c r="G221" s="7">
        <v>42545</v>
      </c>
      <c r="H221" t="s">
        <v>503</v>
      </c>
      <c r="I221">
        <v>393.17</v>
      </c>
      <c r="J221">
        <v>0</v>
      </c>
      <c r="K221">
        <v>393.17</v>
      </c>
      <c r="L221">
        <v>1</v>
      </c>
      <c r="M221">
        <v>393.17</v>
      </c>
      <c r="N221" t="s">
        <v>4768</v>
      </c>
      <c r="O221" t="s">
        <v>4769</v>
      </c>
      <c r="P221" s="7">
        <v>42542</v>
      </c>
      <c r="Q221" s="7" t="s">
        <v>6264</v>
      </c>
      <c r="R221" s="7">
        <v>3.4767999999999999</v>
      </c>
    </row>
    <row r="222" spans="1:18" hidden="1">
      <c r="A222" t="s">
        <v>506</v>
      </c>
      <c r="B222" t="s">
        <v>663</v>
      </c>
      <c r="C222" s="7">
        <v>42472</v>
      </c>
      <c r="D222" t="s">
        <v>1042</v>
      </c>
      <c r="E222">
        <v>13115016</v>
      </c>
      <c r="F222" t="s">
        <v>6293</v>
      </c>
      <c r="G222" s="7">
        <v>42565</v>
      </c>
      <c r="H222" t="s">
        <v>503</v>
      </c>
      <c r="I222">
        <v>4533.33</v>
      </c>
      <c r="J222"/>
      <c r="K222">
        <v>4533.33</v>
      </c>
      <c r="L222">
        <v>1</v>
      </c>
      <c r="M222">
        <v>4533.33</v>
      </c>
      <c r="N222" t="s">
        <v>647</v>
      </c>
      <c r="O222" t="s">
        <v>6294</v>
      </c>
      <c r="P222" s="7">
        <v>42542</v>
      </c>
      <c r="Q222" s="7" t="s">
        <v>6295</v>
      </c>
      <c r="R222" s="7">
        <v>3.5284</v>
      </c>
    </row>
    <row r="223" spans="1:18" hidden="1">
      <c r="A223" t="s">
        <v>484</v>
      </c>
      <c r="B223" t="s">
        <v>1193</v>
      </c>
      <c r="C223" s="7">
        <v>42524</v>
      </c>
      <c r="D223" t="s">
        <v>1042</v>
      </c>
      <c r="E223">
        <v>13115016</v>
      </c>
      <c r="F223" t="s">
        <v>4132</v>
      </c>
      <c r="G223" s="7">
        <v>42575</v>
      </c>
      <c r="H223" t="s">
        <v>503</v>
      </c>
      <c r="I223">
        <v>393.17</v>
      </c>
      <c r="J223"/>
      <c r="K223">
        <v>393.17</v>
      </c>
      <c r="L223">
        <v>1</v>
      </c>
      <c r="M223">
        <v>393.17</v>
      </c>
      <c r="N223" t="s">
        <v>647</v>
      </c>
      <c r="O223" t="s">
        <v>4133</v>
      </c>
      <c r="P223" s="7">
        <v>42542</v>
      </c>
      <c r="Q223" s="7" t="s">
        <v>6394</v>
      </c>
      <c r="R223" s="7">
        <v>3.5960999999999999</v>
      </c>
    </row>
    <row r="224" spans="1:18" hidden="1">
      <c r="A224" t="s">
        <v>506</v>
      </c>
      <c r="B224" t="s">
        <v>548</v>
      </c>
      <c r="C224" s="7">
        <v>42535</v>
      </c>
      <c r="D224" t="s">
        <v>1042</v>
      </c>
      <c r="E224">
        <v>13115016</v>
      </c>
      <c r="F224" t="s">
        <v>6591</v>
      </c>
      <c r="G224" s="7">
        <v>42552</v>
      </c>
      <c r="H224" t="s">
        <v>503</v>
      </c>
      <c r="I224">
        <v>822.73</v>
      </c>
      <c r="J224">
        <v>0</v>
      </c>
      <c r="K224">
        <v>822.73</v>
      </c>
      <c r="L224">
        <v>1</v>
      </c>
      <c r="M224">
        <v>822.73</v>
      </c>
      <c r="N224" t="s">
        <v>647</v>
      </c>
      <c r="O224" t="s">
        <v>3598</v>
      </c>
      <c r="P224" s="7">
        <v>42542</v>
      </c>
      <c r="Q224" s="7" t="s">
        <v>6592</v>
      </c>
      <c r="R224" s="7">
        <v>3.4533</v>
      </c>
    </row>
    <row r="225" spans="1:18" hidden="1">
      <c r="A225" t="s">
        <v>506</v>
      </c>
      <c r="B225" t="s">
        <v>609</v>
      </c>
      <c r="C225" s="7">
        <v>41641</v>
      </c>
      <c r="D225" t="s">
        <v>610</v>
      </c>
      <c r="E225">
        <v>15101001</v>
      </c>
      <c r="F225" t="s">
        <v>472</v>
      </c>
      <c r="G225" s="7">
        <v>42835</v>
      </c>
      <c r="H225" t="s">
        <v>503</v>
      </c>
      <c r="I225">
        <v>500000</v>
      </c>
      <c r="J225"/>
      <c r="K225">
        <v>500000</v>
      </c>
      <c r="L225">
        <v>1</v>
      </c>
      <c r="M225">
        <v>500000</v>
      </c>
      <c r="N225" t="s">
        <v>597</v>
      </c>
      <c r="O225" t="s">
        <v>611</v>
      </c>
      <c r="P225" s="7">
        <v>42542</v>
      </c>
      <c r="Q225" s="7" t="s">
        <v>2201</v>
      </c>
      <c r="R225" s="7">
        <v>2.3426</v>
      </c>
    </row>
    <row r="226" spans="1:18" hidden="1">
      <c r="A226" t="s">
        <v>506</v>
      </c>
      <c r="B226" t="s">
        <v>553</v>
      </c>
      <c r="C226" s="7">
        <v>42522</v>
      </c>
      <c r="D226" t="s">
        <v>6052</v>
      </c>
      <c r="E226">
        <v>13115016</v>
      </c>
      <c r="F226" t="s">
        <v>6053</v>
      </c>
      <c r="G226" s="7">
        <v>42551</v>
      </c>
      <c r="H226" t="s">
        <v>503</v>
      </c>
      <c r="I226">
        <v>206</v>
      </c>
      <c r="J226">
        <v>0</v>
      </c>
      <c r="K226">
        <v>206</v>
      </c>
      <c r="L226">
        <v>1</v>
      </c>
      <c r="M226">
        <v>206</v>
      </c>
      <c r="N226" t="s">
        <v>647</v>
      </c>
      <c r="O226" t="s">
        <v>1029</v>
      </c>
      <c r="P226" s="7">
        <v>42542</v>
      </c>
      <c r="Q226" s="7" t="s">
        <v>6054</v>
      </c>
      <c r="R226" s="7">
        <v>3.5951</v>
      </c>
    </row>
    <row r="227" spans="1:18" hidden="1">
      <c r="A227" t="s">
        <v>506</v>
      </c>
      <c r="B227" t="s">
        <v>609</v>
      </c>
      <c r="C227" s="7">
        <v>42513</v>
      </c>
      <c r="D227" t="s">
        <v>4071</v>
      </c>
      <c r="E227">
        <v>13115016</v>
      </c>
      <c r="F227" t="s">
        <v>3347</v>
      </c>
      <c r="G227" s="7">
        <v>42554</v>
      </c>
      <c r="H227" t="s">
        <v>503</v>
      </c>
      <c r="I227">
        <v>402.1</v>
      </c>
      <c r="J227"/>
      <c r="K227">
        <v>402.1</v>
      </c>
      <c r="L227">
        <v>1</v>
      </c>
      <c r="M227">
        <v>402.1</v>
      </c>
      <c r="N227" t="s">
        <v>647</v>
      </c>
      <c r="O227" t="s">
        <v>4072</v>
      </c>
      <c r="P227" s="7">
        <v>42542</v>
      </c>
      <c r="Q227" s="7" t="s">
        <v>4073</v>
      </c>
      <c r="R227" s="7">
        <v>3.5419</v>
      </c>
    </row>
    <row r="228" spans="1:18" hidden="1">
      <c r="A228" t="s">
        <v>506</v>
      </c>
      <c r="B228" t="s">
        <v>609</v>
      </c>
      <c r="C228" s="7">
        <v>42538</v>
      </c>
      <c r="D228" t="s">
        <v>4071</v>
      </c>
      <c r="E228">
        <v>13115016</v>
      </c>
      <c r="F228" t="s">
        <v>4615</v>
      </c>
      <c r="G228" s="7">
        <v>42559</v>
      </c>
      <c r="H228" t="s">
        <v>503</v>
      </c>
      <c r="I228">
        <v>270</v>
      </c>
      <c r="J228">
        <v>0</v>
      </c>
      <c r="K228">
        <v>270</v>
      </c>
      <c r="L228">
        <v>1</v>
      </c>
      <c r="M228">
        <v>270</v>
      </c>
      <c r="N228" t="s">
        <v>647</v>
      </c>
      <c r="O228" t="s">
        <v>761</v>
      </c>
      <c r="P228" s="7">
        <v>42542</v>
      </c>
      <c r="Q228" s="7" t="s">
        <v>4616</v>
      </c>
      <c r="R228" s="7">
        <v>3.4904000000000002</v>
      </c>
    </row>
    <row r="229" spans="1:18" hidden="1">
      <c r="A229" t="s">
        <v>506</v>
      </c>
      <c r="B229" t="s">
        <v>609</v>
      </c>
      <c r="C229" s="7">
        <v>42538</v>
      </c>
      <c r="D229" t="s">
        <v>4071</v>
      </c>
      <c r="E229">
        <v>13115016</v>
      </c>
      <c r="F229" t="s">
        <v>5446</v>
      </c>
      <c r="G229" s="7">
        <v>42558</v>
      </c>
      <c r="H229" t="s">
        <v>503</v>
      </c>
      <c r="I229">
        <v>1150</v>
      </c>
      <c r="J229">
        <v>0</v>
      </c>
      <c r="K229">
        <v>1150</v>
      </c>
      <c r="L229">
        <v>1</v>
      </c>
      <c r="M229">
        <v>1150</v>
      </c>
      <c r="N229" t="s">
        <v>647</v>
      </c>
      <c r="O229" t="s">
        <v>761</v>
      </c>
      <c r="P229" s="7">
        <v>42542</v>
      </c>
      <c r="Q229" s="7" t="s">
        <v>5447</v>
      </c>
      <c r="R229" s="7">
        <v>3.4904000000000002</v>
      </c>
    </row>
    <row r="230" spans="1:18" hidden="1">
      <c r="A230" t="s">
        <v>506</v>
      </c>
      <c r="B230" t="s">
        <v>609</v>
      </c>
      <c r="C230" s="7">
        <v>42536</v>
      </c>
      <c r="D230" t="s">
        <v>4071</v>
      </c>
      <c r="E230">
        <v>13115016</v>
      </c>
      <c r="F230" t="s">
        <v>5785</v>
      </c>
      <c r="G230" s="7">
        <v>42551</v>
      </c>
      <c r="H230" t="s">
        <v>503</v>
      </c>
      <c r="I230">
        <v>403</v>
      </c>
      <c r="J230">
        <v>0</v>
      </c>
      <c r="K230">
        <v>403</v>
      </c>
      <c r="L230">
        <v>1</v>
      </c>
      <c r="M230">
        <v>403</v>
      </c>
      <c r="N230" t="s">
        <v>647</v>
      </c>
      <c r="O230" t="s">
        <v>761</v>
      </c>
      <c r="P230" s="7">
        <v>42542</v>
      </c>
      <c r="Q230" s="7" t="s">
        <v>5786</v>
      </c>
      <c r="R230" s="7">
        <v>3.4839000000000002</v>
      </c>
    </row>
    <row r="231" spans="1:18" hidden="1">
      <c r="A231" t="s">
        <v>506</v>
      </c>
      <c r="B231" t="s">
        <v>609</v>
      </c>
      <c r="C231" s="7">
        <v>42536</v>
      </c>
      <c r="D231" t="s">
        <v>4071</v>
      </c>
      <c r="E231">
        <v>13115016</v>
      </c>
      <c r="F231" t="s">
        <v>5787</v>
      </c>
      <c r="G231" s="7">
        <v>42554</v>
      </c>
      <c r="H231" t="s">
        <v>503</v>
      </c>
      <c r="I231">
        <v>54.5</v>
      </c>
      <c r="J231">
        <v>0</v>
      </c>
      <c r="K231">
        <v>54.5</v>
      </c>
      <c r="L231">
        <v>1</v>
      </c>
      <c r="M231">
        <v>54.5</v>
      </c>
      <c r="N231" t="s">
        <v>647</v>
      </c>
      <c r="O231" t="s">
        <v>761</v>
      </c>
      <c r="P231" s="7">
        <v>42542</v>
      </c>
      <c r="Q231" s="7" t="s">
        <v>5788</v>
      </c>
      <c r="R231" s="7">
        <v>3.4839000000000002</v>
      </c>
    </row>
    <row r="232" spans="1:18" hidden="1">
      <c r="A232" t="s">
        <v>506</v>
      </c>
      <c r="B232" t="s">
        <v>609</v>
      </c>
      <c r="C232" s="7">
        <v>42536</v>
      </c>
      <c r="D232" t="s">
        <v>4071</v>
      </c>
      <c r="E232">
        <v>13115026</v>
      </c>
      <c r="F232" t="s">
        <v>5789</v>
      </c>
      <c r="G232" s="7">
        <v>42551</v>
      </c>
      <c r="H232" t="s">
        <v>503</v>
      </c>
      <c r="I232">
        <v>220</v>
      </c>
      <c r="J232">
        <v>0</v>
      </c>
      <c r="K232">
        <v>220</v>
      </c>
      <c r="L232">
        <v>1</v>
      </c>
      <c r="M232">
        <v>220</v>
      </c>
      <c r="N232" t="s">
        <v>647</v>
      </c>
      <c r="O232" t="s">
        <v>1176</v>
      </c>
      <c r="P232" s="7">
        <v>42542</v>
      </c>
      <c r="Q232" s="7" t="s">
        <v>5790</v>
      </c>
      <c r="R232" s="7">
        <v>3.4839000000000002</v>
      </c>
    </row>
    <row r="233" spans="1:18" hidden="1">
      <c r="A233" t="s">
        <v>506</v>
      </c>
      <c r="B233" t="s">
        <v>609</v>
      </c>
      <c r="C233" s="7">
        <v>42513</v>
      </c>
      <c r="D233" t="s">
        <v>4071</v>
      </c>
      <c r="E233">
        <v>13115026</v>
      </c>
      <c r="F233" t="s">
        <v>6000</v>
      </c>
      <c r="G233" s="7">
        <v>42554</v>
      </c>
      <c r="H233" t="s">
        <v>503</v>
      </c>
      <c r="I233">
        <v>225</v>
      </c>
      <c r="J233"/>
      <c r="K233">
        <v>225</v>
      </c>
      <c r="L233">
        <v>1</v>
      </c>
      <c r="M233">
        <v>225</v>
      </c>
      <c r="N233" t="s">
        <v>647</v>
      </c>
      <c r="O233" t="s">
        <v>6001</v>
      </c>
      <c r="P233" s="7">
        <v>42542</v>
      </c>
      <c r="Q233" s="7" t="s">
        <v>6002</v>
      </c>
      <c r="R233" s="7">
        <v>3.5419</v>
      </c>
    </row>
    <row r="234" spans="1:18" hidden="1">
      <c r="A234" t="s">
        <v>506</v>
      </c>
      <c r="B234" t="s">
        <v>609</v>
      </c>
      <c r="C234" s="7">
        <v>42536</v>
      </c>
      <c r="D234" t="s">
        <v>4071</v>
      </c>
      <c r="E234">
        <v>13115026</v>
      </c>
      <c r="F234" t="s">
        <v>6501</v>
      </c>
      <c r="G234" s="7">
        <v>42554</v>
      </c>
      <c r="H234" t="s">
        <v>503</v>
      </c>
      <c r="I234">
        <v>70</v>
      </c>
      <c r="J234">
        <v>0</v>
      </c>
      <c r="K234">
        <v>70</v>
      </c>
      <c r="L234">
        <v>1</v>
      </c>
      <c r="M234">
        <v>70</v>
      </c>
      <c r="N234" t="s">
        <v>647</v>
      </c>
      <c r="O234" t="s">
        <v>1175</v>
      </c>
      <c r="P234" s="7">
        <v>42542</v>
      </c>
      <c r="Q234" s="7" t="s">
        <v>6502</v>
      </c>
      <c r="R234" s="7">
        <v>3.4839000000000002</v>
      </c>
    </row>
    <row r="235" spans="1:18" hidden="1">
      <c r="A235" t="s">
        <v>506</v>
      </c>
      <c r="B235" t="s">
        <v>652</v>
      </c>
      <c r="C235" s="7">
        <v>42529</v>
      </c>
      <c r="D235" t="s">
        <v>3217</v>
      </c>
      <c r="E235">
        <v>13115016</v>
      </c>
      <c r="F235" t="s">
        <v>3347</v>
      </c>
      <c r="G235" s="7">
        <v>42552</v>
      </c>
      <c r="H235" t="s">
        <v>503</v>
      </c>
      <c r="I235">
        <v>397.8</v>
      </c>
      <c r="J235">
        <v>0</v>
      </c>
      <c r="K235">
        <v>397.8</v>
      </c>
      <c r="L235">
        <v>1</v>
      </c>
      <c r="M235">
        <v>397.8</v>
      </c>
      <c r="N235" t="s">
        <v>647</v>
      </c>
      <c r="O235" t="s">
        <v>677</v>
      </c>
      <c r="P235" s="7">
        <v>42542</v>
      </c>
      <c r="Q235" s="7" t="s">
        <v>3584</v>
      </c>
      <c r="R235" s="7">
        <v>3.4744999999999999</v>
      </c>
    </row>
    <row r="236" spans="1:18" hidden="1">
      <c r="A236" t="s">
        <v>484</v>
      </c>
      <c r="B236" t="s">
        <v>1193</v>
      </c>
      <c r="C236" s="7">
        <v>42517</v>
      </c>
      <c r="D236" t="s">
        <v>3217</v>
      </c>
      <c r="E236">
        <v>13115001</v>
      </c>
      <c r="F236" t="s">
        <v>6477</v>
      </c>
      <c r="G236" s="7">
        <v>42522</v>
      </c>
      <c r="H236" t="s">
        <v>503</v>
      </c>
      <c r="I236">
        <v>243</v>
      </c>
      <c r="J236">
        <v>0</v>
      </c>
      <c r="K236">
        <v>243</v>
      </c>
      <c r="L236">
        <v>1</v>
      </c>
      <c r="M236">
        <v>243</v>
      </c>
      <c r="N236" t="s">
        <v>647</v>
      </c>
      <c r="O236" t="s">
        <v>6478</v>
      </c>
      <c r="P236" s="7">
        <v>42542</v>
      </c>
      <c r="Q236" s="7" t="s">
        <v>6479</v>
      </c>
      <c r="R236" s="7">
        <v>3.5804</v>
      </c>
    </row>
    <row r="237" spans="1:18" hidden="1">
      <c r="A237" t="s">
        <v>506</v>
      </c>
      <c r="B237" t="s">
        <v>609</v>
      </c>
      <c r="C237" s="7">
        <v>42541</v>
      </c>
      <c r="D237" t="s">
        <v>3935</v>
      </c>
      <c r="E237">
        <v>13115001</v>
      </c>
      <c r="F237" t="s">
        <v>3936</v>
      </c>
      <c r="G237" s="7">
        <v>42548</v>
      </c>
      <c r="H237" t="s">
        <v>503</v>
      </c>
      <c r="I237">
        <v>145.01</v>
      </c>
      <c r="J237">
        <v>0</v>
      </c>
      <c r="K237">
        <v>145.01</v>
      </c>
      <c r="L237">
        <v>1</v>
      </c>
      <c r="M237">
        <v>145.01</v>
      </c>
      <c r="N237" t="s">
        <v>647</v>
      </c>
      <c r="O237" t="s">
        <v>3937</v>
      </c>
      <c r="P237" s="7">
        <v>42542</v>
      </c>
      <c r="Q237" s="7" t="s">
        <v>3938</v>
      </c>
      <c r="R237" s="7">
        <v>3.4371999999999998</v>
      </c>
    </row>
    <row r="238" spans="1:18" hidden="1">
      <c r="A238" t="s">
        <v>506</v>
      </c>
      <c r="B238" t="s">
        <v>609</v>
      </c>
      <c r="C238" s="7">
        <v>42541</v>
      </c>
      <c r="D238" t="s">
        <v>3935</v>
      </c>
      <c r="E238">
        <v>13115001</v>
      </c>
      <c r="F238" t="s">
        <v>4368</v>
      </c>
      <c r="G238" s="7">
        <v>42548</v>
      </c>
      <c r="H238" t="s">
        <v>503</v>
      </c>
      <c r="I238">
        <v>100.06</v>
      </c>
      <c r="J238">
        <v>0</v>
      </c>
      <c r="K238">
        <v>100.06</v>
      </c>
      <c r="L238">
        <v>1</v>
      </c>
      <c r="M238">
        <v>100.06</v>
      </c>
      <c r="N238" t="s">
        <v>647</v>
      </c>
      <c r="O238" t="s">
        <v>4369</v>
      </c>
      <c r="P238" s="7">
        <v>42542</v>
      </c>
      <c r="Q238" s="7" t="s">
        <v>4370</v>
      </c>
      <c r="R238" s="7">
        <v>3.4371999999999998</v>
      </c>
    </row>
    <row r="239" spans="1:18" hidden="1">
      <c r="A239" t="s">
        <v>506</v>
      </c>
      <c r="B239" t="s">
        <v>609</v>
      </c>
      <c r="C239" s="7">
        <v>42541</v>
      </c>
      <c r="D239" t="s">
        <v>3935</v>
      </c>
      <c r="E239">
        <v>13115001</v>
      </c>
      <c r="F239" t="s">
        <v>4371</v>
      </c>
      <c r="G239" s="7">
        <v>42548</v>
      </c>
      <c r="H239" t="s">
        <v>503</v>
      </c>
      <c r="I239">
        <v>151.6</v>
      </c>
      <c r="J239">
        <v>0</v>
      </c>
      <c r="K239">
        <v>151.6</v>
      </c>
      <c r="L239">
        <v>1</v>
      </c>
      <c r="M239">
        <v>151.6</v>
      </c>
      <c r="N239" t="s">
        <v>647</v>
      </c>
      <c r="O239" t="s">
        <v>3612</v>
      </c>
      <c r="P239" s="7">
        <v>42542</v>
      </c>
      <c r="Q239" s="7" t="s">
        <v>4372</v>
      </c>
      <c r="R239" s="7">
        <v>3.4371999999999998</v>
      </c>
    </row>
    <row r="240" spans="1:18" hidden="1">
      <c r="A240" t="s">
        <v>506</v>
      </c>
      <c r="B240" t="s">
        <v>609</v>
      </c>
      <c r="C240" s="7">
        <v>42541</v>
      </c>
      <c r="D240" t="s">
        <v>3935</v>
      </c>
      <c r="E240">
        <v>13115016</v>
      </c>
      <c r="F240" t="s">
        <v>4794</v>
      </c>
      <c r="G240" s="7">
        <v>42548</v>
      </c>
      <c r="H240" t="s">
        <v>503</v>
      </c>
      <c r="I240">
        <v>173</v>
      </c>
      <c r="J240">
        <v>0</v>
      </c>
      <c r="K240">
        <v>173</v>
      </c>
      <c r="L240">
        <v>1</v>
      </c>
      <c r="M240">
        <v>173</v>
      </c>
      <c r="N240" t="s">
        <v>647</v>
      </c>
      <c r="O240" t="s">
        <v>3002</v>
      </c>
      <c r="P240" s="7">
        <v>42542</v>
      </c>
      <c r="Q240" s="7" t="s">
        <v>4795</v>
      </c>
      <c r="R240" s="7">
        <v>3.4371999999999998</v>
      </c>
    </row>
    <row r="241" spans="1:18" hidden="1">
      <c r="A241" t="s">
        <v>506</v>
      </c>
      <c r="B241" t="s">
        <v>609</v>
      </c>
      <c r="C241" s="7">
        <v>42541</v>
      </c>
      <c r="D241" t="s">
        <v>3935</v>
      </c>
      <c r="E241">
        <v>13115001</v>
      </c>
      <c r="F241" t="s">
        <v>4796</v>
      </c>
      <c r="G241" s="7">
        <v>42548</v>
      </c>
      <c r="H241" t="s">
        <v>503</v>
      </c>
      <c r="I241">
        <v>125.01</v>
      </c>
      <c r="J241">
        <v>0</v>
      </c>
      <c r="K241">
        <v>125.01</v>
      </c>
      <c r="L241">
        <v>1</v>
      </c>
      <c r="M241">
        <v>125.01</v>
      </c>
      <c r="N241" t="s">
        <v>647</v>
      </c>
      <c r="O241" t="s">
        <v>3620</v>
      </c>
      <c r="P241" s="7">
        <v>42542</v>
      </c>
      <c r="Q241" s="7" t="s">
        <v>4797</v>
      </c>
      <c r="R241" s="7">
        <v>3.4371999999999998</v>
      </c>
    </row>
    <row r="242" spans="1:18" hidden="1">
      <c r="A242" t="s">
        <v>506</v>
      </c>
      <c r="B242" t="s">
        <v>609</v>
      </c>
      <c r="C242" s="7">
        <v>42530</v>
      </c>
      <c r="D242" t="s">
        <v>3935</v>
      </c>
      <c r="E242">
        <v>13115001</v>
      </c>
      <c r="F242" t="s">
        <v>4935</v>
      </c>
      <c r="G242" s="7">
        <v>42541</v>
      </c>
      <c r="H242" t="s">
        <v>503</v>
      </c>
      <c r="I242">
        <v>108.02</v>
      </c>
      <c r="J242">
        <v>0</v>
      </c>
      <c r="K242">
        <v>108.02</v>
      </c>
      <c r="L242">
        <v>1</v>
      </c>
      <c r="M242">
        <v>108.02</v>
      </c>
      <c r="N242" t="s">
        <v>647</v>
      </c>
      <c r="O242" t="s">
        <v>3612</v>
      </c>
      <c r="P242" s="7">
        <v>42542</v>
      </c>
      <c r="Q242" s="7" t="s">
        <v>4936</v>
      </c>
      <c r="R242" s="7">
        <v>3.3898000000000001</v>
      </c>
    </row>
    <row r="243" spans="1:18" hidden="1">
      <c r="A243" t="s">
        <v>506</v>
      </c>
      <c r="B243" t="s">
        <v>609</v>
      </c>
      <c r="C243" s="7">
        <v>42494</v>
      </c>
      <c r="D243" t="s">
        <v>3935</v>
      </c>
      <c r="E243">
        <v>13115001</v>
      </c>
      <c r="F243" t="s">
        <v>5246</v>
      </c>
      <c r="G243" s="7">
        <v>42541</v>
      </c>
      <c r="H243" t="s">
        <v>503</v>
      </c>
      <c r="I243">
        <v>63.8</v>
      </c>
      <c r="J243">
        <v>0</v>
      </c>
      <c r="K243">
        <v>63.8</v>
      </c>
      <c r="L243">
        <v>1</v>
      </c>
      <c r="M243">
        <v>63.8</v>
      </c>
      <c r="N243" t="s">
        <v>647</v>
      </c>
      <c r="O243" t="s">
        <v>5247</v>
      </c>
      <c r="P243" s="7">
        <v>42542</v>
      </c>
      <c r="Q243" s="7" t="s">
        <v>5248</v>
      </c>
      <c r="R243" s="7">
        <v>3.5550000000000002</v>
      </c>
    </row>
    <row r="244" spans="1:18" hidden="1">
      <c r="A244" t="s">
        <v>506</v>
      </c>
      <c r="B244" t="s">
        <v>609</v>
      </c>
      <c r="C244" s="7">
        <v>42541</v>
      </c>
      <c r="D244" t="s">
        <v>3935</v>
      </c>
      <c r="E244">
        <v>13115001</v>
      </c>
      <c r="F244" t="s">
        <v>5589</v>
      </c>
      <c r="G244" s="7">
        <v>42548</v>
      </c>
      <c r="H244" t="s">
        <v>503</v>
      </c>
      <c r="I244">
        <v>282.72000000000003</v>
      </c>
      <c r="J244">
        <v>0</v>
      </c>
      <c r="K244">
        <v>282.72000000000003</v>
      </c>
      <c r="L244">
        <v>1</v>
      </c>
      <c r="M244">
        <v>282.72000000000003</v>
      </c>
      <c r="N244" t="s">
        <v>647</v>
      </c>
      <c r="O244" t="s">
        <v>5590</v>
      </c>
      <c r="P244" s="7">
        <v>42542</v>
      </c>
      <c r="Q244" s="7" t="s">
        <v>5591</v>
      </c>
      <c r="R244" s="7">
        <v>3.4371999999999998</v>
      </c>
    </row>
    <row r="245" spans="1:18" hidden="1">
      <c r="A245" t="s">
        <v>506</v>
      </c>
      <c r="B245" t="s">
        <v>609</v>
      </c>
      <c r="C245" s="7">
        <v>42541</v>
      </c>
      <c r="D245" t="s">
        <v>3935</v>
      </c>
      <c r="E245">
        <v>13115001</v>
      </c>
      <c r="F245" t="s">
        <v>5592</v>
      </c>
      <c r="G245" s="7">
        <v>42548</v>
      </c>
      <c r="H245" t="s">
        <v>503</v>
      </c>
      <c r="I245">
        <v>745</v>
      </c>
      <c r="J245">
        <v>0</v>
      </c>
      <c r="K245">
        <v>745</v>
      </c>
      <c r="L245">
        <v>1</v>
      </c>
      <c r="M245">
        <v>745</v>
      </c>
      <c r="N245" t="s">
        <v>647</v>
      </c>
      <c r="O245" t="s">
        <v>760</v>
      </c>
      <c r="P245" s="7">
        <v>42542</v>
      </c>
      <c r="Q245" s="7" t="s">
        <v>5593</v>
      </c>
      <c r="R245" s="7">
        <v>3.4371999999999998</v>
      </c>
    </row>
    <row r="246" spans="1:18" hidden="1">
      <c r="A246" t="s">
        <v>506</v>
      </c>
      <c r="B246" t="s">
        <v>609</v>
      </c>
      <c r="C246" s="7">
        <v>42515</v>
      </c>
      <c r="D246" t="s">
        <v>2897</v>
      </c>
      <c r="E246">
        <v>13115016</v>
      </c>
      <c r="F246" t="s">
        <v>5345</v>
      </c>
      <c r="G246" s="7">
        <v>42569</v>
      </c>
      <c r="H246" t="s">
        <v>503</v>
      </c>
      <c r="I246">
        <v>4998.71</v>
      </c>
      <c r="J246"/>
      <c r="K246">
        <v>4998.71</v>
      </c>
      <c r="L246">
        <v>1</v>
      </c>
      <c r="M246">
        <v>4998.71</v>
      </c>
      <c r="N246" t="s">
        <v>647</v>
      </c>
      <c r="O246" t="s">
        <v>4503</v>
      </c>
      <c r="P246" s="7">
        <v>42542</v>
      </c>
      <c r="Q246" s="7" t="s">
        <v>5346</v>
      </c>
      <c r="R246" s="7">
        <v>3.5491000000000001</v>
      </c>
    </row>
    <row r="247" spans="1:18" hidden="1">
      <c r="A247" t="s">
        <v>506</v>
      </c>
      <c r="B247" t="s">
        <v>609</v>
      </c>
      <c r="C247" s="7">
        <v>42541</v>
      </c>
      <c r="D247" t="s">
        <v>2897</v>
      </c>
      <c r="E247">
        <v>13115016</v>
      </c>
      <c r="F247" t="s">
        <v>5587</v>
      </c>
      <c r="G247" s="7">
        <v>42563</v>
      </c>
      <c r="H247" t="s">
        <v>503</v>
      </c>
      <c r="I247">
        <v>448.14</v>
      </c>
      <c r="J247">
        <v>0</v>
      </c>
      <c r="K247">
        <v>448.14</v>
      </c>
      <c r="L247">
        <v>1</v>
      </c>
      <c r="M247">
        <v>448.14</v>
      </c>
      <c r="N247" t="s">
        <v>647</v>
      </c>
      <c r="O247" t="s">
        <v>4503</v>
      </c>
      <c r="P247" s="7">
        <v>42542</v>
      </c>
      <c r="Q247" s="7" t="s">
        <v>5588</v>
      </c>
      <c r="R247" s="7">
        <v>3.4371999999999998</v>
      </c>
    </row>
    <row r="248" spans="1:18" hidden="1">
      <c r="A248" t="s">
        <v>506</v>
      </c>
      <c r="B248" t="s">
        <v>553</v>
      </c>
      <c r="C248" s="7">
        <v>42500</v>
      </c>
      <c r="D248" t="s">
        <v>2897</v>
      </c>
      <c r="E248">
        <v>13115016</v>
      </c>
      <c r="F248" t="s">
        <v>5646</v>
      </c>
      <c r="G248" s="7">
        <v>42550</v>
      </c>
      <c r="H248" t="s">
        <v>503</v>
      </c>
      <c r="I248">
        <v>544.66</v>
      </c>
      <c r="J248"/>
      <c r="K248">
        <v>544.66</v>
      </c>
      <c r="L248">
        <v>1</v>
      </c>
      <c r="M248">
        <v>544.66</v>
      </c>
      <c r="N248" t="s">
        <v>647</v>
      </c>
      <c r="O248" t="s">
        <v>5647</v>
      </c>
      <c r="P248" s="7">
        <v>42542</v>
      </c>
      <c r="Q248" s="7" t="s">
        <v>5648</v>
      </c>
      <c r="R248" s="7">
        <v>3.5387</v>
      </c>
    </row>
    <row r="249" spans="1:18" hidden="1">
      <c r="A249" t="s">
        <v>506</v>
      </c>
      <c r="B249" t="s">
        <v>553</v>
      </c>
      <c r="C249" s="7">
        <v>42500</v>
      </c>
      <c r="D249" t="s">
        <v>2897</v>
      </c>
      <c r="E249">
        <v>13115026</v>
      </c>
      <c r="F249" t="s">
        <v>5693</v>
      </c>
      <c r="G249" s="7">
        <v>42555</v>
      </c>
      <c r="H249" t="s">
        <v>503</v>
      </c>
      <c r="I249">
        <v>255.34</v>
      </c>
      <c r="J249"/>
      <c r="K249">
        <v>255.34</v>
      </c>
      <c r="L249">
        <v>1</v>
      </c>
      <c r="M249">
        <v>255.34</v>
      </c>
      <c r="N249" t="s">
        <v>647</v>
      </c>
      <c r="O249" t="s">
        <v>5647</v>
      </c>
      <c r="P249" s="7">
        <v>42542</v>
      </c>
      <c r="Q249" s="7" t="s">
        <v>5694</v>
      </c>
      <c r="R249" s="7">
        <v>3.5387</v>
      </c>
    </row>
    <row r="250" spans="1:18" hidden="1">
      <c r="A250" t="s">
        <v>506</v>
      </c>
      <c r="B250" t="s">
        <v>553</v>
      </c>
      <c r="C250" s="7">
        <v>42500</v>
      </c>
      <c r="D250" t="s">
        <v>2897</v>
      </c>
      <c r="E250">
        <v>13115016</v>
      </c>
      <c r="F250" t="s">
        <v>5646</v>
      </c>
      <c r="G250" s="7">
        <v>42578</v>
      </c>
      <c r="H250" t="s">
        <v>503</v>
      </c>
      <c r="I250">
        <v>544.66999999999996</v>
      </c>
      <c r="J250"/>
      <c r="K250">
        <v>544.66999999999996</v>
      </c>
      <c r="L250">
        <v>1</v>
      </c>
      <c r="M250">
        <v>544.66999999999996</v>
      </c>
      <c r="N250" t="s">
        <v>647</v>
      </c>
      <c r="O250" t="s">
        <v>5647</v>
      </c>
      <c r="P250" s="7">
        <v>42542</v>
      </c>
      <c r="Q250" s="7" t="s">
        <v>5958</v>
      </c>
      <c r="R250" s="7">
        <v>3.5387</v>
      </c>
    </row>
    <row r="251" spans="1:18" hidden="1">
      <c r="A251" t="s">
        <v>506</v>
      </c>
      <c r="B251" t="s">
        <v>609</v>
      </c>
      <c r="C251" s="7">
        <v>42501</v>
      </c>
      <c r="D251" t="s">
        <v>2897</v>
      </c>
      <c r="E251">
        <v>13115026</v>
      </c>
      <c r="F251" t="s">
        <v>5963</v>
      </c>
      <c r="G251" s="7">
        <v>42569</v>
      </c>
      <c r="H251" t="s">
        <v>503</v>
      </c>
      <c r="I251">
        <v>234.63</v>
      </c>
      <c r="J251"/>
      <c r="K251">
        <v>234.63</v>
      </c>
      <c r="L251">
        <v>1</v>
      </c>
      <c r="M251">
        <v>234.63</v>
      </c>
      <c r="N251" t="s">
        <v>647</v>
      </c>
      <c r="O251" t="s">
        <v>3300</v>
      </c>
      <c r="P251" s="7">
        <v>42542</v>
      </c>
      <c r="Q251" s="7" t="s">
        <v>5964</v>
      </c>
      <c r="R251" s="7">
        <v>3.4771999999999998</v>
      </c>
    </row>
    <row r="252" spans="1:18" hidden="1">
      <c r="A252" t="s">
        <v>506</v>
      </c>
      <c r="B252" t="s">
        <v>553</v>
      </c>
      <c r="C252" s="7">
        <v>42500</v>
      </c>
      <c r="D252" t="s">
        <v>2897</v>
      </c>
      <c r="E252">
        <v>13115026</v>
      </c>
      <c r="F252" t="s">
        <v>5693</v>
      </c>
      <c r="G252" s="7">
        <v>42585</v>
      </c>
      <c r="H252" t="s">
        <v>503</v>
      </c>
      <c r="I252">
        <v>255.33</v>
      </c>
      <c r="J252"/>
      <c r="K252">
        <v>255.33</v>
      </c>
      <c r="L252">
        <v>1</v>
      </c>
      <c r="M252">
        <v>255.33</v>
      </c>
      <c r="N252" t="s">
        <v>647</v>
      </c>
      <c r="O252" t="s">
        <v>5647</v>
      </c>
      <c r="P252" s="7">
        <v>42542</v>
      </c>
      <c r="Q252" s="7" t="s">
        <v>6026</v>
      </c>
      <c r="R252" s="7">
        <v>3.5387</v>
      </c>
    </row>
    <row r="253" spans="1:18" hidden="1">
      <c r="A253" t="s">
        <v>506</v>
      </c>
      <c r="B253" t="s">
        <v>548</v>
      </c>
      <c r="C253" s="7">
        <v>42535</v>
      </c>
      <c r="D253" t="s">
        <v>3271</v>
      </c>
      <c r="E253">
        <v>13115016</v>
      </c>
      <c r="F253" t="s">
        <v>4703</v>
      </c>
      <c r="G253" s="7">
        <v>42545</v>
      </c>
      <c r="H253" t="s">
        <v>503</v>
      </c>
      <c r="I253">
        <v>461.5</v>
      </c>
      <c r="J253">
        <v>0</v>
      </c>
      <c r="K253">
        <v>461.5</v>
      </c>
      <c r="L253">
        <v>1</v>
      </c>
      <c r="M253">
        <v>461.5</v>
      </c>
      <c r="N253" t="s">
        <v>647</v>
      </c>
      <c r="O253" t="s">
        <v>4704</v>
      </c>
      <c r="P253" s="7">
        <v>42542</v>
      </c>
      <c r="Q253" s="7" t="s">
        <v>4705</v>
      </c>
      <c r="R253" s="7">
        <v>3.4533</v>
      </c>
    </row>
    <row r="254" spans="1:18" hidden="1">
      <c r="A254" t="s">
        <v>506</v>
      </c>
      <c r="B254" t="s">
        <v>548</v>
      </c>
      <c r="C254" s="7">
        <v>42528</v>
      </c>
      <c r="D254" t="s">
        <v>5661</v>
      </c>
      <c r="E254">
        <v>13115026</v>
      </c>
      <c r="F254" t="s">
        <v>5662</v>
      </c>
      <c r="G254" s="7">
        <v>42551</v>
      </c>
      <c r="H254" t="s">
        <v>503</v>
      </c>
      <c r="I254">
        <v>7590</v>
      </c>
      <c r="J254">
        <v>0</v>
      </c>
      <c r="K254">
        <v>7590</v>
      </c>
      <c r="L254">
        <v>1</v>
      </c>
      <c r="M254">
        <v>7590</v>
      </c>
      <c r="N254" t="s">
        <v>647</v>
      </c>
      <c r="O254" t="s">
        <v>5663</v>
      </c>
      <c r="P254" s="7">
        <v>42542</v>
      </c>
      <c r="Q254" s="7" t="s">
        <v>5664</v>
      </c>
      <c r="R254" s="7">
        <v>3.5097999999999998</v>
      </c>
    </row>
    <row r="255" spans="1:18">
      <c r="A255" t="s">
        <v>506</v>
      </c>
      <c r="B255" t="s">
        <v>501</v>
      </c>
      <c r="C255" s="7">
        <v>40777</v>
      </c>
      <c r="D255" t="s">
        <v>92</v>
      </c>
      <c r="E255">
        <v>19105002</v>
      </c>
      <c r="F255" t="s">
        <v>516</v>
      </c>
      <c r="G255" s="7">
        <v>42901</v>
      </c>
      <c r="H255" t="s">
        <v>503</v>
      </c>
      <c r="I255">
        <v>376800</v>
      </c>
      <c r="J255"/>
      <c r="K255">
        <v>376800</v>
      </c>
      <c r="L255">
        <v>1</v>
      </c>
      <c r="M255">
        <v>376800</v>
      </c>
      <c r="N255" t="s">
        <v>529</v>
      </c>
      <c r="O255" t="s">
        <v>517</v>
      </c>
      <c r="P255" s="7">
        <v>42542</v>
      </c>
      <c r="Q255" s="7" t="s">
        <v>1395</v>
      </c>
      <c r="R255" s="7">
        <v>1.6009</v>
      </c>
    </row>
    <row r="256" spans="1:18" hidden="1">
      <c r="A256" t="s">
        <v>482</v>
      </c>
      <c r="B256" t="s">
        <v>501</v>
      </c>
      <c r="C256" s="7">
        <v>41331</v>
      </c>
      <c r="D256" t="s">
        <v>92</v>
      </c>
      <c r="E256">
        <v>13140001</v>
      </c>
      <c r="F256" t="s">
        <v>521</v>
      </c>
      <c r="G256" s="7">
        <v>42993</v>
      </c>
      <c r="H256" t="s">
        <v>503</v>
      </c>
      <c r="I256">
        <v>245.49</v>
      </c>
      <c r="J256"/>
      <c r="K256">
        <v>245.49</v>
      </c>
      <c r="L256">
        <v>1</v>
      </c>
      <c r="M256">
        <v>245.49</v>
      </c>
      <c r="N256" t="s">
        <v>504</v>
      </c>
      <c r="O256" t="s">
        <v>522</v>
      </c>
      <c r="P256" s="7">
        <v>42542</v>
      </c>
      <c r="Q256" s="7" t="s">
        <v>1713</v>
      </c>
      <c r="R256" s="7">
        <v>1.9676</v>
      </c>
    </row>
    <row r="257" spans="1:18" hidden="1">
      <c r="A257" t="s">
        <v>482</v>
      </c>
      <c r="B257" t="s">
        <v>501</v>
      </c>
      <c r="C257" s="7">
        <v>41331</v>
      </c>
      <c r="D257" t="s">
        <v>92</v>
      </c>
      <c r="E257">
        <v>13140001</v>
      </c>
      <c r="F257" t="s">
        <v>521</v>
      </c>
      <c r="G257" s="7">
        <v>42962</v>
      </c>
      <c r="H257" t="s">
        <v>503</v>
      </c>
      <c r="I257">
        <v>270.04000000000002</v>
      </c>
      <c r="J257"/>
      <c r="K257">
        <v>270.04000000000002</v>
      </c>
      <c r="L257">
        <v>1</v>
      </c>
      <c r="M257">
        <v>270.04000000000002</v>
      </c>
      <c r="N257" t="s">
        <v>504</v>
      </c>
      <c r="O257" t="s">
        <v>522</v>
      </c>
      <c r="P257" s="7">
        <v>42542</v>
      </c>
      <c r="Q257" s="7" t="s">
        <v>1560</v>
      </c>
      <c r="R257" s="7">
        <v>1.9676</v>
      </c>
    </row>
    <row r="258" spans="1:18" hidden="1">
      <c r="A258" t="s">
        <v>482</v>
      </c>
      <c r="B258" t="s">
        <v>501</v>
      </c>
      <c r="C258" s="7">
        <v>41331</v>
      </c>
      <c r="D258" t="s">
        <v>92</v>
      </c>
      <c r="E258">
        <v>13140001</v>
      </c>
      <c r="F258" t="s">
        <v>521</v>
      </c>
      <c r="G258" s="7">
        <v>43054</v>
      </c>
      <c r="H258" t="s">
        <v>503</v>
      </c>
      <c r="I258">
        <v>196.39</v>
      </c>
      <c r="J258"/>
      <c r="K258">
        <v>196.39</v>
      </c>
      <c r="L258">
        <v>1</v>
      </c>
      <c r="M258">
        <v>196.39</v>
      </c>
      <c r="N258" t="s">
        <v>504</v>
      </c>
      <c r="O258" t="s">
        <v>522</v>
      </c>
      <c r="P258" s="7">
        <v>42542</v>
      </c>
      <c r="Q258" s="7" t="s">
        <v>1715</v>
      </c>
      <c r="R258" s="7">
        <v>1.9676</v>
      </c>
    </row>
    <row r="259" spans="1:18" hidden="1">
      <c r="A259" t="s">
        <v>482</v>
      </c>
      <c r="B259" t="s">
        <v>501</v>
      </c>
      <c r="C259" s="7">
        <v>41331</v>
      </c>
      <c r="D259" t="s">
        <v>92</v>
      </c>
      <c r="E259">
        <v>13140001</v>
      </c>
      <c r="F259" t="s">
        <v>521</v>
      </c>
      <c r="G259" s="7">
        <v>43235</v>
      </c>
      <c r="H259" t="s">
        <v>503</v>
      </c>
      <c r="I259">
        <v>47.51</v>
      </c>
      <c r="J259"/>
      <c r="K259">
        <v>47.51</v>
      </c>
      <c r="L259">
        <v>1</v>
      </c>
      <c r="M259">
        <v>47.51</v>
      </c>
      <c r="N259" t="s">
        <v>504</v>
      </c>
      <c r="O259" t="s">
        <v>522</v>
      </c>
      <c r="P259" s="7">
        <v>42542</v>
      </c>
      <c r="Q259" s="7" t="s">
        <v>2022</v>
      </c>
      <c r="R259" s="7">
        <v>1.9676</v>
      </c>
    </row>
    <row r="260" spans="1:18" hidden="1">
      <c r="A260" t="s">
        <v>482</v>
      </c>
      <c r="B260" t="s">
        <v>501</v>
      </c>
      <c r="C260" s="7">
        <v>41332</v>
      </c>
      <c r="D260" t="s">
        <v>92</v>
      </c>
      <c r="E260">
        <v>19105002</v>
      </c>
      <c r="F260" t="s">
        <v>521</v>
      </c>
      <c r="G260" s="7">
        <v>43115</v>
      </c>
      <c r="H260" t="s">
        <v>503</v>
      </c>
      <c r="I260">
        <v>5386.36</v>
      </c>
      <c r="J260"/>
      <c r="K260">
        <v>5386.36</v>
      </c>
      <c r="L260">
        <v>1</v>
      </c>
      <c r="M260">
        <v>5386.36</v>
      </c>
      <c r="N260" t="s">
        <v>529</v>
      </c>
      <c r="O260" t="s">
        <v>522</v>
      </c>
      <c r="P260" s="7">
        <v>42542</v>
      </c>
      <c r="Q260" s="7" t="s">
        <v>2023</v>
      </c>
      <c r="R260" s="7">
        <v>1.9818</v>
      </c>
    </row>
    <row r="261" spans="1:18" hidden="1">
      <c r="A261" t="s">
        <v>482</v>
      </c>
      <c r="B261" t="s">
        <v>501</v>
      </c>
      <c r="C261" s="7">
        <v>41331</v>
      </c>
      <c r="D261" t="s">
        <v>92</v>
      </c>
      <c r="E261">
        <v>13140001</v>
      </c>
      <c r="F261" t="s">
        <v>521</v>
      </c>
      <c r="G261" s="7">
        <v>42689</v>
      </c>
      <c r="H261" t="s">
        <v>503</v>
      </c>
      <c r="I261">
        <v>490.98</v>
      </c>
      <c r="J261"/>
      <c r="K261">
        <v>490.98</v>
      </c>
      <c r="L261">
        <v>1</v>
      </c>
      <c r="M261">
        <v>490.98</v>
      </c>
      <c r="N261" t="s">
        <v>504</v>
      </c>
      <c r="O261" t="s">
        <v>522</v>
      </c>
      <c r="P261" s="7">
        <v>42542</v>
      </c>
      <c r="Q261" s="7" t="s">
        <v>2292</v>
      </c>
      <c r="R261" s="7">
        <v>1.9676</v>
      </c>
    </row>
    <row r="262" spans="1:18" hidden="1">
      <c r="A262" t="s">
        <v>482</v>
      </c>
      <c r="B262" t="s">
        <v>501</v>
      </c>
      <c r="C262" s="7">
        <v>41331</v>
      </c>
      <c r="D262" t="s">
        <v>92</v>
      </c>
      <c r="E262">
        <v>13140001</v>
      </c>
      <c r="F262" t="s">
        <v>521</v>
      </c>
      <c r="G262" s="7">
        <v>42870</v>
      </c>
      <c r="H262" t="s">
        <v>503</v>
      </c>
      <c r="I262">
        <v>332.58</v>
      </c>
      <c r="J262"/>
      <c r="K262">
        <v>332.58</v>
      </c>
      <c r="L262">
        <v>1</v>
      </c>
      <c r="M262">
        <v>332.58</v>
      </c>
      <c r="N262" t="s">
        <v>504</v>
      </c>
      <c r="O262" t="s">
        <v>522</v>
      </c>
      <c r="P262" s="7">
        <v>42542</v>
      </c>
      <c r="Q262" s="7" t="s">
        <v>2025</v>
      </c>
      <c r="R262" s="7">
        <v>1.9676</v>
      </c>
    </row>
    <row r="263" spans="1:18" hidden="1">
      <c r="A263" t="s">
        <v>506</v>
      </c>
      <c r="B263" t="s">
        <v>501</v>
      </c>
      <c r="C263" s="7">
        <v>41246</v>
      </c>
      <c r="D263" t="s">
        <v>92</v>
      </c>
      <c r="E263">
        <v>13140001</v>
      </c>
      <c r="F263" t="s">
        <v>524</v>
      </c>
      <c r="G263" s="7">
        <v>43084</v>
      </c>
      <c r="H263" t="s">
        <v>503</v>
      </c>
      <c r="I263">
        <v>9879.9</v>
      </c>
      <c r="J263"/>
      <c r="K263">
        <v>9879.9</v>
      </c>
      <c r="L263">
        <v>1</v>
      </c>
      <c r="M263">
        <v>9879.9</v>
      </c>
      <c r="N263" t="s">
        <v>504</v>
      </c>
      <c r="O263" t="s">
        <v>525</v>
      </c>
      <c r="P263" s="7">
        <v>42542</v>
      </c>
      <c r="Q263" s="7" t="s">
        <v>1413</v>
      </c>
      <c r="R263" s="7">
        <v>2.1074000000000002</v>
      </c>
    </row>
    <row r="264" spans="1:18" hidden="1">
      <c r="A264" t="s">
        <v>506</v>
      </c>
      <c r="B264" t="s">
        <v>501</v>
      </c>
      <c r="C264" s="7">
        <v>41246</v>
      </c>
      <c r="D264" t="s">
        <v>92</v>
      </c>
      <c r="E264">
        <v>13140001</v>
      </c>
      <c r="F264" t="s">
        <v>734</v>
      </c>
      <c r="G264" s="7">
        <v>42597</v>
      </c>
      <c r="H264" t="s">
        <v>503</v>
      </c>
      <c r="I264">
        <v>62283.519999999997</v>
      </c>
      <c r="J264"/>
      <c r="K264">
        <v>62283.519999999997</v>
      </c>
      <c r="L264">
        <v>1</v>
      </c>
      <c r="M264">
        <v>62283.519999999997</v>
      </c>
      <c r="N264" t="s">
        <v>504</v>
      </c>
      <c r="O264" t="s">
        <v>735</v>
      </c>
      <c r="P264" s="7">
        <v>42542</v>
      </c>
      <c r="Q264" s="7" t="s">
        <v>2297</v>
      </c>
      <c r="R264" s="7">
        <v>2.1074000000000002</v>
      </c>
    </row>
    <row r="265" spans="1:18" hidden="1">
      <c r="A265" t="s">
        <v>506</v>
      </c>
      <c r="B265" t="s">
        <v>553</v>
      </c>
      <c r="C265" s="7">
        <v>41358</v>
      </c>
      <c r="D265" t="s">
        <v>92</v>
      </c>
      <c r="E265">
        <v>19105002</v>
      </c>
      <c r="F265" t="s">
        <v>554</v>
      </c>
      <c r="G265" s="7">
        <v>42689</v>
      </c>
      <c r="H265" t="s">
        <v>503</v>
      </c>
      <c r="I265">
        <v>51000</v>
      </c>
      <c r="J265"/>
      <c r="K265">
        <v>51000</v>
      </c>
      <c r="L265">
        <v>1</v>
      </c>
      <c r="M265">
        <v>51000</v>
      </c>
      <c r="N265" t="s">
        <v>529</v>
      </c>
      <c r="O265" t="s">
        <v>555</v>
      </c>
      <c r="P265" s="7">
        <v>42542</v>
      </c>
      <c r="Q265" s="7" t="s">
        <v>2033</v>
      </c>
      <c r="R265" s="7">
        <v>2.0125999999999999</v>
      </c>
    </row>
    <row r="266" spans="1:18" hidden="1">
      <c r="A266" t="s">
        <v>506</v>
      </c>
      <c r="B266" t="s">
        <v>501</v>
      </c>
      <c r="C266" s="7">
        <v>41183</v>
      </c>
      <c r="D266" t="s">
        <v>92</v>
      </c>
      <c r="E266">
        <v>19105002</v>
      </c>
      <c r="F266" t="s">
        <v>541</v>
      </c>
      <c r="G266" s="7">
        <v>43327</v>
      </c>
      <c r="H266" t="s">
        <v>503</v>
      </c>
      <c r="I266">
        <v>114112.5</v>
      </c>
      <c r="J266"/>
      <c r="K266">
        <v>114112.5</v>
      </c>
      <c r="L266">
        <v>1</v>
      </c>
      <c r="M266">
        <v>114112.5</v>
      </c>
      <c r="N266" t="s">
        <v>529</v>
      </c>
      <c r="O266" t="s">
        <v>542</v>
      </c>
      <c r="P266" s="7">
        <v>42542</v>
      </c>
      <c r="Q266" s="7" t="s">
        <v>1415</v>
      </c>
      <c r="R266" s="7">
        <v>2.0306000000000002</v>
      </c>
    </row>
    <row r="267" spans="1:18" hidden="1">
      <c r="A267" t="s">
        <v>506</v>
      </c>
      <c r="B267" t="s">
        <v>501</v>
      </c>
      <c r="C267" s="7">
        <v>41183</v>
      </c>
      <c r="D267" t="s">
        <v>92</v>
      </c>
      <c r="E267">
        <v>13140001</v>
      </c>
      <c r="F267" t="s">
        <v>541</v>
      </c>
      <c r="G267" s="7">
        <v>42962</v>
      </c>
      <c r="H267" t="s">
        <v>503</v>
      </c>
      <c r="I267">
        <v>18828.57</v>
      </c>
      <c r="J267"/>
      <c r="K267">
        <v>18828.57</v>
      </c>
      <c r="L267">
        <v>1</v>
      </c>
      <c r="M267">
        <v>18828.57</v>
      </c>
      <c r="N267" t="s">
        <v>504</v>
      </c>
      <c r="O267" t="s">
        <v>542</v>
      </c>
      <c r="P267" s="7">
        <v>42542</v>
      </c>
      <c r="Q267" s="7" t="s">
        <v>1870</v>
      </c>
      <c r="R267" s="7">
        <v>2.0306000000000002</v>
      </c>
    </row>
    <row r="268" spans="1:18" hidden="1">
      <c r="A268" t="s">
        <v>506</v>
      </c>
      <c r="B268" t="s">
        <v>501</v>
      </c>
      <c r="C268" s="7">
        <v>41320</v>
      </c>
      <c r="D268" t="s">
        <v>92</v>
      </c>
      <c r="E268">
        <v>19105002</v>
      </c>
      <c r="F268" t="s">
        <v>695</v>
      </c>
      <c r="G268" s="7">
        <v>42658</v>
      </c>
      <c r="H268" t="s">
        <v>503</v>
      </c>
      <c r="I268">
        <v>19500</v>
      </c>
      <c r="J268"/>
      <c r="K268">
        <v>19500</v>
      </c>
      <c r="L268">
        <v>1</v>
      </c>
      <c r="M268">
        <v>19500</v>
      </c>
      <c r="N268" t="s">
        <v>529</v>
      </c>
      <c r="O268" t="s">
        <v>696</v>
      </c>
      <c r="P268" s="7">
        <v>42542</v>
      </c>
      <c r="Q268" s="7" t="s">
        <v>2166</v>
      </c>
      <c r="R268" s="7">
        <v>1.9665999999999999</v>
      </c>
    </row>
    <row r="269" spans="1:18">
      <c r="A269" t="s">
        <v>482</v>
      </c>
      <c r="B269" t="s">
        <v>501</v>
      </c>
      <c r="C269" s="7">
        <v>41332</v>
      </c>
      <c r="D269" t="s">
        <v>92</v>
      </c>
      <c r="E269">
        <v>19105002</v>
      </c>
      <c r="F269" t="s">
        <v>521</v>
      </c>
      <c r="G269" s="7">
        <v>43023</v>
      </c>
      <c r="H269" t="s">
        <v>503</v>
      </c>
      <c r="I269">
        <v>5386.36</v>
      </c>
      <c r="J269"/>
      <c r="K269">
        <v>5386.36</v>
      </c>
      <c r="L269">
        <v>1</v>
      </c>
      <c r="M269">
        <v>5386.36</v>
      </c>
      <c r="N269" t="s">
        <v>529</v>
      </c>
      <c r="O269" t="s">
        <v>522</v>
      </c>
      <c r="P269" s="7">
        <v>42542</v>
      </c>
      <c r="Q269" s="7" t="s">
        <v>2046</v>
      </c>
      <c r="R269" s="7">
        <v>1.9818</v>
      </c>
    </row>
    <row r="270" spans="1:18" hidden="1">
      <c r="A270" t="s">
        <v>506</v>
      </c>
      <c r="B270" t="s">
        <v>501</v>
      </c>
      <c r="C270" s="7">
        <v>41327</v>
      </c>
      <c r="D270" t="s">
        <v>92</v>
      </c>
      <c r="E270">
        <v>13140001</v>
      </c>
      <c r="F270" t="s">
        <v>463</v>
      </c>
      <c r="G270" s="7">
        <v>42781</v>
      </c>
      <c r="H270" t="s">
        <v>503</v>
      </c>
      <c r="I270">
        <v>1993.33</v>
      </c>
      <c r="J270"/>
      <c r="K270">
        <v>1993.33</v>
      </c>
      <c r="L270">
        <v>1</v>
      </c>
      <c r="M270">
        <v>1993.33</v>
      </c>
      <c r="N270" t="s">
        <v>504</v>
      </c>
      <c r="O270" t="s">
        <v>558</v>
      </c>
      <c r="P270" s="7">
        <v>42542</v>
      </c>
      <c r="Q270" s="7" t="s">
        <v>2323</v>
      </c>
      <c r="R270" s="7">
        <v>1.972</v>
      </c>
    </row>
    <row r="271" spans="1:18" hidden="1">
      <c r="A271" t="s">
        <v>506</v>
      </c>
      <c r="B271" t="s">
        <v>501</v>
      </c>
      <c r="C271" s="7">
        <v>41435</v>
      </c>
      <c r="D271" t="s">
        <v>92</v>
      </c>
      <c r="E271">
        <v>19105002</v>
      </c>
      <c r="F271" t="s">
        <v>590</v>
      </c>
      <c r="G271" s="7">
        <v>42689</v>
      </c>
      <c r="H271" t="s">
        <v>503</v>
      </c>
      <c r="I271">
        <v>26910</v>
      </c>
      <c r="J271"/>
      <c r="K271">
        <v>26910</v>
      </c>
      <c r="L271">
        <v>1</v>
      </c>
      <c r="M271">
        <v>26910</v>
      </c>
      <c r="N271" t="s">
        <v>529</v>
      </c>
      <c r="O271" t="s">
        <v>591</v>
      </c>
      <c r="P271" s="7">
        <v>42542</v>
      </c>
      <c r="Q271" s="7" t="s">
        <v>1914</v>
      </c>
      <c r="R271" s="7">
        <v>2.1372</v>
      </c>
    </row>
    <row r="272" spans="1:18" hidden="1">
      <c r="A272" t="s">
        <v>506</v>
      </c>
      <c r="B272" t="s">
        <v>501</v>
      </c>
      <c r="C272" s="7">
        <v>41592</v>
      </c>
      <c r="D272" t="s">
        <v>92</v>
      </c>
      <c r="E272">
        <v>19105002</v>
      </c>
      <c r="F272" t="s">
        <v>601</v>
      </c>
      <c r="G272" s="7">
        <v>43327</v>
      </c>
      <c r="H272" t="s">
        <v>503</v>
      </c>
      <c r="I272">
        <v>28384.65</v>
      </c>
      <c r="J272"/>
      <c r="K272">
        <v>28384.65</v>
      </c>
      <c r="L272">
        <v>1</v>
      </c>
      <c r="M272">
        <v>28384.65</v>
      </c>
      <c r="N272" t="s">
        <v>529</v>
      </c>
      <c r="O272" t="s">
        <v>602</v>
      </c>
      <c r="P272" s="7">
        <v>42542</v>
      </c>
      <c r="Q272" s="7" t="s">
        <v>2198</v>
      </c>
      <c r="R272" s="7">
        <v>2.3233999999999999</v>
      </c>
    </row>
    <row r="273" spans="1:18" hidden="1">
      <c r="A273" t="s">
        <v>506</v>
      </c>
      <c r="B273" t="s">
        <v>501</v>
      </c>
      <c r="C273" s="7">
        <v>41592</v>
      </c>
      <c r="D273" t="s">
        <v>92</v>
      </c>
      <c r="E273">
        <v>13140001</v>
      </c>
      <c r="F273" t="s">
        <v>601</v>
      </c>
      <c r="G273" s="7">
        <v>42962</v>
      </c>
      <c r="H273" t="s">
        <v>503</v>
      </c>
      <c r="I273">
        <v>3973.85</v>
      </c>
      <c r="J273"/>
      <c r="K273">
        <v>3973.85</v>
      </c>
      <c r="L273">
        <v>1</v>
      </c>
      <c r="M273">
        <v>3973.85</v>
      </c>
      <c r="N273" t="s">
        <v>504</v>
      </c>
      <c r="O273" t="s">
        <v>602</v>
      </c>
      <c r="P273" s="7">
        <v>42542</v>
      </c>
      <c r="Q273" s="7" t="s">
        <v>1458</v>
      </c>
      <c r="R273" s="7">
        <v>2.3233999999999999</v>
      </c>
    </row>
    <row r="274" spans="1:18" hidden="1">
      <c r="A274" t="s">
        <v>506</v>
      </c>
      <c r="B274" t="s">
        <v>501</v>
      </c>
      <c r="C274" s="7">
        <v>41592</v>
      </c>
      <c r="D274" t="s">
        <v>92</v>
      </c>
      <c r="E274">
        <v>19105002</v>
      </c>
      <c r="F274" t="s">
        <v>603</v>
      </c>
      <c r="G274" s="7">
        <v>42597</v>
      </c>
      <c r="H274" t="s">
        <v>503</v>
      </c>
      <c r="I274">
        <v>15846.9</v>
      </c>
      <c r="J274"/>
      <c r="K274">
        <v>15846.9</v>
      </c>
      <c r="L274">
        <v>1</v>
      </c>
      <c r="M274">
        <v>15846.9</v>
      </c>
      <c r="N274" t="s">
        <v>529</v>
      </c>
      <c r="O274" t="s">
        <v>604</v>
      </c>
      <c r="P274" s="7">
        <v>42542</v>
      </c>
      <c r="Q274" s="7" t="s">
        <v>2358</v>
      </c>
      <c r="R274" s="7">
        <v>2.3233999999999999</v>
      </c>
    </row>
    <row r="275" spans="1:18">
      <c r="A275" t="s">
        <v>506</v>
      </c>
      <c r="B275" t="s">
        <v>501</v>
      </c>
      <c r="C275" s="7">
        <v>41592</v>
      </c>
      <c r="D275" t="s">
        <v>92</v>
      </c>
      <c r="E275">
        <v>19105002</v>
      </c>
      <c r="F275" t="s">
        <v>605</v>
      </c>
      <c r="G275" s="7">
        <v>42901</v>
      </c>
      <c r="H275" t="s">
        <v>503</v>
      </c>
      <c r="I275">
        <v>147927.45000000001</v>
      </c>
      <c r="J275"/>
      <c r="K275">
        <v>147927.45000000001</v>
      </c>
      <c r="L275">
        <v>1</v>
      </c>
      <c r="M275">
        <v>147927.45000000001</v>
      </c>
      <c r="N275" t="s">
        <v>529</v>
      </c>
      <c r="O275" t="s">
        <v>606</v>
      </c>
      <c r="P275" s="7">
        <v>42542</v>
      </c>
      <c r="Q275" s="7" t="s">
        <v>1294</v>
      </c>
      <c r="R275" s="7">
        <v>2.3233999999999999</v>
      </c>
    </row>
    <row r="276" spans="1:18" hidden="1">
      <c r="A276" t="s">
        <v>506</v>
      </c>
      <c r="B276" t="s">
        <v>501</v>
      </c>
      <c r="C276" s="7">
        <v>41621</v>
      </c>
      <c r="D276" t="s">
        <v>92</v>
      </c>
      <c r="E276">
        <v>13140001</v>
      </c>
      <c r="F276" t="s">
        <v>706</v>
      </c>
      <c r="G276" s="7">
        <v>43631</v>
      </c>
      <c r="H276" t="s">
        <v>503</v>
      </c>
      <c r="I276">
        <v>3675</v>
      </c>
      <c r="J276"/>
      <c r="K276">
        <v>3675</v>
      </c>
      <c r="L276">
        <v>1</v>
      </c>
      <c r="M276">
        <v>3675</v>
      </c>
      <c r="N276" t="s">
        <v>504</v>
      </c>
      <c r="O276" t="s">
        <v>707</v>
      </c>
      <c r="P276" s="7">
        <v>42542</v>
      </c>
      <c r="Q276" s="7" t="s">
        <v>1765</v>
      </c>
      <c r="R276" s="7">
        <v>2.3338000000000001</v>
      </c>
    </row>
    <row r="277" spans="1:18" hidden="1">
      <c r="A277" t="s">
        <v>506</v>
      </c>
      <c r="B277" t="s">
        <v>501</v>
      </c>
      <c r="C277" s="7">
        <v>41183</v>
      </c>
      <c r="D277" t="s">
        <v>92</v>
      </c>
      <c r="E277">
        <v>19105002</v>
      </c>
      <c r="F277" t="s">
        <v>691</v>
      </c>
      <c r="G277" s="7">
        <v>43327</v>
      </c>
      <c r="H277" t="s">
        <v>503</v>
      </c>
      <c r="I277">
        <v>114112.5</v>
      </c>
      <c r="J277"/>
      <c r="K277">
        <v>114112.5</v>
      </c>
      <c r="L277">
        <v>1</v>
      </c>
      <c r="M277">
        <v>114112.5</v>
      </c>
      <c r="N277" t="s">
        <v>529</v>
      </c>
      <c r="O277" t="s">
        <v>692</v>
      </c>
      <c r="P277" s="7">
        <v>42542</v>
      </c>
      <c r="Q277" s="7" t="s">
        <v>2241</v>
      </c>
      <c r="R277" s="7">
        <v>2.0306000000000002</v>
      </c>
    </row>
    <row r="278" spans="1:18" hidden="1">
      <c r="A278" t="s">
        <v>506</v>
      </c>
      <c r="B278" t="s">
        <v>501</v>
      </c>
      <c r="C278" s="7">
        <v>41978</v>
      </c>
      <c r="D278" t="s">
        <v>92</v>
      </c>
      <c r="E278">
        <v>13140003</v>
      </c>
      <c r="F278" t="s">
        <v>658</v>
      </c>
      <c r="G278" s="7">
        <v>43059</v>
      </c>
      <c r="H278" t="s">
        <v>533</v>
      </c>
      <c r="I278">
        <v>22900</v>
      </c>
      <c r="J278"/>
      <c r="K278">
        <v>22900</v>
      </c>
      <c r="L278">
        <v>3.3835000000000002</v>
      </c>
      <c r="M278">
        <v>77482.149999999994</v>
      </c>
      <c r="N278" t="s">
        <v>561</v>
      </c>
      <c r="O278" t="s">
        <v>659</v>
      </c>
      <c r="P278" s="7">
        <v>42542</v>
      </c>
      <c r="Q278" s="7" t="s">
        <v>2400</v>
      </c>
      <c r="R278" s="7">
        <v>2.5796999999999999</v>
      </c>
    </row>
    <row r="279" spans="1:18" hidden="1">
      <c r="A279" t="s">
        <v>506</v>
      </c>
      <c r="B279" t="s">
        <v>501</v>
      </c>
      <c r="C279" s="7">
        <v>42328</v>
      </c>
      <c r="D279" t="s">
        <v>92</v>
      </c>
      <c r="E279">
        <v>19105002</v>
      </c>
      <c r="F279" t="s">
        <v>2718</v>
      </c>
      <c r="G279" s="7">
        <v>43753</v>
      </c>
      <c r="H279" t="s">
        <v>503</v>
      </c>
      <c r="I279">
        <v>385714.29</v>
      </c>
      <c r="J279"/>
      <c r="K279">
        <v>385714.29</v>
      </c>
      <c r="L279">
        <v>1</v>
      </c>
      <c r="M279">
        <v>385714.29</v>
      </c>
      <c r="N279" t="s">
        <v>529</v>
      </c>
      <c r="O279" t="s">
        <v>2719</v>
      </c>
      <c r="P279" s="7">
        <v>42542</v>
      </c>
      <c r="Q279" s="7" t="s">
        <v>2720</v>
      </c>
      <c r="R279" s="7">
        <v>3.7442000000000002</v>
      </c>
    </row>
    <row r="280" spans="1:18" hidden="1">
      <c r="A280" t="s">
        <v>506</v>
      </c>
      <c r="B280" t="s">
        <v>501</v>
      </c>
      <c r="C280" s="7">
        <v>42328</v>
      </c>
      <c r="D280" t="s">
        <v>92</v>
      </c>
      <c r="E280">
        <v>13140001</v>
      </c>
      <c r="F280" t="s">
        <v>2718</v>
      </c>
      <c r="G280" s="7">
        <v>42658</v>
      </c>
      <c r="H280" t="s">
        <v>503</v>
      </c>
      <c r="I280">
        <v>182441.77</v>
      </c>
      <c r="J280"/>
      <c r="K280">
        <v>182441.77</v>
      </c>
      <c r="L280">
        <v>1</v>
      </c>
      <c r="M280">
        <v>182441.77</v>
      </c>
      <c r="N280" t="s">
        <v>504</v>
      </c>
      <c r="O280" t="s">
        <v>2719</v>
      </c>
      <c r="P280" s="7">
        <v>42542</v>
      </c>
      <c r="Q280" s="7" t="s">
        <v>2721</v>
      </c>
      <c r="R280" s="7">
        <v>3.7442000000000002</v>
      </c>
    </row>
    <row r="281" spans="1:18" hidden="1">
      <c r="A281" t="s">
        <v>506</v>
      </c>
      <c r="B281" t="s">
        <v>501</v>
      </c>
      <c r="C281" s="7">
        <v>42249</v>
      </c>
      <c r="D281" t="s">
        <v>92</v>
      </c>
      <c r="E281">
        <v>19105002</v>
      </c>
      <c r="F281" t="s">
        <v>2898</v>
      </c>
      <c r="G281" s="7">
        <v>44392</v>
      </c>
      <c r="H281" t="s">
        <v>503</v>
      </c>
      <c r="I281">
        <v>360000</v>
      </c>
      <c r="J281"/>
      <c r="K281">
        <v>360000</v>
      </c>
      <c r="L281">
        <v>1</v>
      </c>
      <c r="M281">
        <v>360000</v>
      </c>
      <c r="N281" t="s">
        <v>529</v>
      </c>
      <c r="O281" t="s">
        <v>2503</v>
      </c>
      <c r="P281" s="7">
        <v>42542</v>
      </c>
      <c r="Q281" s="7" t="s">
        <v>2899</v>
      </c>
      <c r="R281" s="7">
        <v>3.6724999999999999</v>
      </c>
    </row>
    <row r="282" spans="1:18" hidden="1">
      <c r="A282" t="s">
        <v>506</v>
      </c>
      <c r="B282" t="s">
        <v>501</v>
      </c>
      <c r="C282" s="7">
        <v>42249</v>
      </c>
      <c r="D282" t="s">
        <v>92</v>
      </c>
      <c r="E282">
        <v>13140001</v>
      </c>
      <c r="F282" t="s">
        <v>2898</v>
      </c>
      <c r="G282" s="7">
        <v>42931</v>
      </c>
      <c r="H282" t="s">
        <v>503</v>
      </c>
      <c r="I282">
        <v>137744.4</v>
      </c>
      <c r="J282"/>
      <c r="K282">
        <v>137744.4</v>
      </c>
      <c r="L282">
        <v>1</v>
      </c>
      <c r="M282">
        <v>137744.4</v>
      </c>
      <c r="N282" t="s">
        <v>504</v>
      </c>
      <c r="O282" t="s">
        <v>2503</v>
      </c>
      <c r="P282" s="7">
        <v>42542</v>
      </c>
      <c r="Q282" s="7" t="s">
        <v>2900</v>
      </c>
      <c r="R282" s="7">
        <v>3.6724999999999999</v>
      </c>
    </row>
    <row r="283" spans="1:18" hidden="1">
      <c r="A283" t="s">
        <v>506</v>
      </c>
      <c r="B283" t="s">
        <v>501</v>
      </c>
      <c r="C283" s="7">
        <v>42528</v>
      </c>
      <c r="D283" t="s">
        <v>92</v>
      </c>
      <c r="E283">
        <v>13140003</v>
      </c>
      <c r="F283" t="s">
        <v>3692</v>
      </c>
      <c r="G283" s="7">
        <v>42886</v>
      </c>
      <c r="H283" t="s">
        <v>533</v>
      </c>
      <c r="I283">
        <v>135513.06</v>
      </c>
      <c r="J283"/>
      <c r="K283">
        <v>135513.06</v>
      </c>
      <c r="L283">
        <v>3.3835000000000002</v>
      </c>
      <c r="M283">
        <v>458508.43851000001</v>
      </c>
      <c r="N283" t="s">
        <v>561</v>
      </c>
      <c r="O283" t="s">
        <v>3693</v>
      </c>
      <c r="P283" s="7">
        <v>42542</v>
      </c>
      <c r="Q283" s="7" t="s">
        <v>3694</v>
      </c>
      <c r="R283" s="7">
        <v>3.5097999999999998</v>
      </c>
    </row>
    <row r="284" spans="1:18" hidden="1">
      <c r="A284" t="s">
        <v>506</v>
      </c>
      <c r="B284" t="s">
        <v>501</v>
      </c>
      <c r="C284" s="7">
        <v>42528</v>
      </c>
      <c r="D284" t="s">
        <v>92</v>
      </c>
      <c r="E284">
        <v>13140003</v>
      </c>
      <c r="F284" t="s">
        <v>3692</v>
      </c>
      <c r="G284" s="7">
        <v>43616</v>
      </c>
      <c r="H284" t="s">
        <v>533</v>
      </c>
      <c r="I284">
        <v>45171.02</v>
      </c>
      <c r="J284"/>
      <c r="K284">
        <v>45171.02</v>
      </c>
      <c r="L284">
        <v>3.3835000000000002</v>
      </c>
      <c r="M284">
        <v>152836.14616999999</v>
      </c>
      <c r="N284" t="s">
        <v>561</v>
      </c>
      <c r="O284" t="s">
        <v>3693</v>
      </c>
      <c r="P284" s="7">
        <v>42542</v>
      </c>
      <c r="Q284" s="7" t="s">
        <v>3695</v>
      </c>
      <c r="R284" s="7">
        <v>3.5097999999999998</v>
      </c>
    </row>
    <row r="285" spans="1:18">
      <c r="A285" t="s">
        <v>506</v>
      </c>
      <c r="B285" t="s">
        <v>501</v>
      </c>
      <c r="C285" s="7">
        <v>40857</v>
      </c>
      <c r="D285" t="s">
        <v>92</v>
      </c>
      <c r="E285">
        <v>19105002</v>
      </c>
      <c r="F285" t="s">
        <v>734</v>
      </c>
      <c r="G285" s="7">
        <v>42962</v>
      </c>
      <c r="H285" t="s">
        <v>503</v>
      </c>
      <c r="I285">
        <v>471000</v>
      </c>
      <c r="J285"/>
      <c r="K285">
        <v>471000</v>
      </c>
      <c r="L285">
        <v>1</v>
      </c>
      <c r="M285">
        <v>471000</v>
      </c>
      <c r="N285" t="s">
        <v>529</v>
      </c>
      <c r="O285" t="s">
        <v>746</v>
      </c>
      <c r="P285" s="7">
        <v>42542</v>
      </c>
      <c r="Q285" s="7" t="s">
        <v>1398</v>
      </c>
      <c r="R285" s="7">
        <v>1.7516</v>
      </c>
    </row>
    <row r="286" spans="1:18">
      <c r="A286" t="s">
        <v>506</v>
      </c>
      <c r="B286" t="s">
        <v>501</v>
      </c>
      <c r="C286" s="7">
        <v>40941</v>
      </c>
      <c r="D286" t="s">
        <v>92</v>
      </c>
      <c r="E286">
        <v>19105002</v>
      </c>
      <c r="F286" t="s">
        <v>728</v>
      </c>
      <c r="G286" s="7">
        <v>42993</v>
      </c>
      <c r="H286" t="s">
        <v>503</v>
      </c>
      <c r="I286">
        <v>46800</v>
      </c>
      <c r="J286"/>
      <c r="K286">
        <v>46800</v>
      </c>
      <c r="L286">
        <v>1</v>
      </c>
      <c r="M286">
        <v>46800</v>
      </c>
      <c r="N286" t="s">
        <v>529</v>
      </c>
      <c r="O286" t="s">
        <v>729</v>
      </c>
      <c r="P286" s="7">
        <v>42542</v>
      </c>
      <c r="Q286" s="7" t="s">
        <v>1399</v>
      </c>
      <c r="R286" s="7">
        <v>1.7376</v>
      </c>
    </row>
    <row r="287" spans="1:18" hidden="1">
      <c r="A287" t="s">
        <v>482</v>
      </c>
      <c r="B287" t="s">
        <v>501</v>
      </c>
      <c r="C287" s="7">
        <v>41332</v>
      </c>
      <c r="D287" t="s">
        <v>92</v>
      </c>
      <c r="E287">
        <v>19105002</v>
      </c>
      <c r="F287" t="s">
        <v>521</v>
      </c>
      <c r="G287" s="7">
        <v>43174</v>
      </c>
      <c r="H287" t="s">
        <v>503</v>
      </c>
      <c r="I287">
        <v>5386.36</v>
      </c>
      <c r="J287"/>
      <c r="K287">
        <v>5386.36</v>
      </c>
      <c r="L287">
        <v>1</v>
      </c>
      <c r="M287">
        <v>5386.36</v>
      </c>
      <c r="N287" t="s">
        <v>529</v>
      </c>
      <c r="O287" t="s">
        <v>522</v>
      </c>
      <c r="P287" s="7">
        <v>42542</v>
      </c>
      <c r="Q287" s="7" t="s">
        <v>2019</v>
      </c>
      <c r="R287" s="7">
        <v>1.9818</v>
      </c>
    </row>
    <row r="288" spans="1:18" hidden="1">
      <c r="A288" t="s">
        <v>482</v>
      </c>
      <c r="B288" t="s">
        <v>501</v>
      </c>
      <c r="C288" s="7">
        <v>41332</v>
      </c>
      <c r="D288" t="s">
        <v>92</v>
      </c>
      <c r="E288">
        <v>19105002</v>
      </c>
      <c r="F288" t="s">
        <v>521</v>
      </c>
      <c r="G288" s="7">
        <v>43235</v>
      </c>
      <c r="H288" t="s">
        <v>503</v>
      </c>
      <c r="I288">
        <v>5386.36</v>
      </c>
      <c r="J288"/>
      <c r="K288">
        <v>5386.36</v>
      </c>
      <c r="L288">
        <v>1</v>
      </c>
      <c r="M288">
        <v>5386.36</v>
      </c>
      <c r="N288" t="s">
        <v>529</v>
      </c>
      <c r="O288" t="s">
        <v>522</v>
      </c>
      <c r="P288" s="7">
        <v>42542</v>
      </c>
      <c r="Q288" s="7" t="s">
        <v>2020</v>
      </c>
      <c r="R288" s="7">
        <v>1.9818</v>
      </c>
    </row>
    <row r="289" spans="1:18" hidden="1">
      <c r="A289" t="s">
        <v>482</v>
      </c>
      <c r="B289" t="s">
        <v>501</v>
      </c>
      <c r="C289" s="7">
        <v>41331</v>
      </c>
      <c r="D289" t="s">
        <v>92</v>
      </c>
      <c r="E289">
        <v>13140001</v>
      </c>
      <c r="F289" t="s">
        <v>521</v>
      </c>
      <c r="G289" s="7">
        <v>42597</v>
      </c>
      <c r="H289" t="s">
        <v>503</v>
      </c>
      <c r="I289">
        <v>564.63</v>
      </c>
      <c r="J289"/>
      <c r="K289">
        <v>564.63</v>
      </c>
      <c r="L289">
        <v>1</v>
      </c>
      <c r="M289">
        <v>564.63</v>
      </c>
      <c r="N289" t="s">
        <v>504</v>
      </c>
      <c r="O289" t="s">
        <v>522</v>
      </c>
      <c r="P289" s="7">
        <v>42542</v>
      </c>
      <c r="Q289" s="7" t="s">
        <v>1563</v>
      </c>
      <c r="R289" s="7">
        <v>1.9676</v>
      </c>
    </row>
    <row r="290" spans="1:18" hidden="1">
      <c r="A290" t="s">
        <v>482</v>
      </c>
      <c r="B290" t="s">
        <v>501</v>
      </c>
      <c r="C290" s="7">
        <v>41331</v>
      </c>
      <c r="D290" t="s">
        <v>92</v>
      </c>
      <c r="E290">
        <v>13140001</v>
      </c>
      <c r="F290" t="s">
        <v>521</v>
      </c>
      <c r="G290" s="7">
        <v>42658</v>
      </c>
      <c r="H290" t="s">
        <v>503</v>
      </c>
      <c r="I290">
        <v>498.87</v>
      </c>
      <c r="J290"/>
      <c r="K290">
        <v>498.87</v>
      </c>
      <c r="L290">
        <v>1</v>
      </c>
      <c r="M290">
        <v>498.87</v>
      </c>
      <c r="N290" t="s">
        <v>504</v>
      </c>
      <c r="O290" t="s">
        <v>522</v>
      </c>
      <c r="P290" s="7">
        <v>42542</v>
      </c>
      <c r="Q290" s="7" t="s">
        <v>1410</v>
      </c>
      <c r="R290" s="7">
        <v>1.9676</v>
      </c>
    </row>
    <row r="291" spans="1:18" hidden="1">
      <c r="A291" t="s">
        <v>482</v>
      </c>
      <c r="B291" t="s">
        <v>501</v>
      </c>
      <c r="C291" s="7">
        <v>41331</v>
      </c>
      <c r="D291" t="s">
        <v>92</v>
      </c>
      <c r="E291">
        <v>13140001</v>
      </c>
      <c r="F291" t="s">
        <v>521</v>
      </c>
      <c r="G291" s="7">
        <v>42809</v>
      </c>
      <c r="H291" t="s">
        <v>503</v>
      </c>
      <c r="I291">
        <v>354.7</v>
      </c>
      <c r="J291"/>
      <c r="K291">
        <v>354.7</v>
      </c>
      <c r="L291">
        <v>1</v>
      </c>
      <c r="M291">
        <v>354.7</v>
      </c>
      <c r="N291" t="s">
        <v>504</v>
      </c>
      <c r="O291" t="s">
        <v>522</v>
      </c>
      <c r="P291" s="7">
        <v>42542</v>
      </c>
      <c r="Q291" s="7" t="s">
        <v>1565</v>
      </c>
      <c r="R291" s="7">
        <v>1.9676</v>
      </c>
    </row>
    <row r="292" spans="1:18" hidden="1">
      <c r="A292" t="s">
        <v>482</v>
      </c>
      <c r="B292" t="s">
        <v>501</v>
      </c>
      <c r="C292" s="7">
        <v>41331</v>
      </c>
      <c r="D292" t="s">
        <v>92</v>
      </c>
      <c r="E292">
        <v>13140001</v>
      </c>
      <c r="F292" t="s">
        <v>521</v>
      </c>
      <c r="G292" s="7">
        <v>42901</v>
      </c>
      <c r="H292" t="s">
        <v>503</v>
      </c>
      <c r="I292">
        <v>319.14</v>
      </c>
      <c r="J292"/>
      <c r="K292">
        <v>319.14</v>
      </c>
      <c r="L292">
        <v>1</v>
      </c>
      <c r="M292">
        <v>319.14</v>
      </c>
      <c r="N292" t="s">
        <v>504</v>
      </c>
      <c r="O292" t="s">
        <v>522</v>
      </c>
      <c r="P292" s="7">
        <v>42542</v>
      </c>
      <c r="Q292" s="7" t="s">
        <v>2160</v>
      </c>
      <c r="R292" s="7">
        <v>1.9676</v>
      </c>
    </row>
    <row r="293" spans="1:18" hidden="1">
      <c r="A293" t="s">
        <v>506</v>
      </c>
      <c r="B293" t="s">
        <v>501</v>
      </c>
      <c r="C293" s="7">
        <v>41246</v>
      </c>
      <c r="D293" t="s">
        <v>92</v>
      </c>
      <c r="E293">
        <v>13140001</v>
      </c>
      <c r="F293" t="s">
        <v>526</v>
      </c>
      <c r="G293" s="7">
        <v>42597</v>
      </c>
      <c r="H293" t="s">
        <v>503</v>
      </c>
      <c r="I293">
        <v>12377.36</v>
      </c>
      <c r="J293"/>
      <c r="K293">
        <v>12377.36</v>
      </c>
      <c r="L293">
        <v>1</v>
      </c>
      <c r="M293">
        <v>12377.36</v>
      </c>
      <c r="N293" t="s">
        <v>504</v>
      </c>
      <c r="O293" t="s">
        <v>527</v>
      </c>
      <c r="P293" s="7">
        <v>42542</v>
      </c>
      <c r="Q293" s="7" t="s">
        <v>2296</v>
      </c>
      <c r="R293" s="7">
        <v>2.1074000000000002</v>
      </c>
    </row>
    <row r="294" spans="1:18" hidden="1">
      <c r="A294" t="s">
        <v>506</v>
      </c>
      <c r="B294" t="s">
        <v>501</v>
      </c>
      <c r="C294" s="7">
        <v>41320</v>
      </c>
      <c r="D294" t="s">
        <v>92</v>
      </c>
      <c r="E294">
        <v>13140001</v>
      </c>
      <c r="F294" t="s">
        <v>528</v>
      </c>
      <c r="G294" s="7">
        <v>42901</v>
      </c>
      <c r="H294" t="s">
        <v>503</v>
      </c>
      <c r="I294">
        <v>5003.8999999999996</v>
      </c>
      <c r="J294"/>
      <c r="K294">
        <v>5003.8999999999996</v>
      </c>
      <c r="L294">
        <v>1</v>
      </c>
      <c r="M294">
        <v>5003.8999999999996</v>
      </c>
      <c r="N294" t="s">
        <v>504</v>
      </c>
      <c r="O294" t="s">
        <v>530</v>
      </c>
      <c r="P294" s="7">
        <v>42542</v>
      </c>
      <c r="Q294" s="7" t="s">
        <v>1231</v>
      </c>
      <c r="R294" s="7">
        <v>1.9665999999999999</v>
      </c>
    </row>
    <row r="295" spans="1:18" hidden="1">
      <c r="A295" t="s">
        <v>506</v>
      </c>
      <c r="B295" t="s">
        <v>501</v>
      </c>
      <c r="C295" s="7">
        <v>41320</v>
      </c>
      <c r="D295" t="s">
        <v>92</v>
      </c>
      <c r="E295">
        <v>13140001</v>
      </c>
      <c r="F295" t="s">
        <v>537</v>
      </c>
      <c r="G295" s="7">
        <v>43266</v>
      </c>
      <c r="H295" t="s">
        <v>503</v>
      </c>
      <c r="I295">
        <v>1506.19</v>
      </c>
      <c r="J295"/>
      <c r="K295">
        <v>1506.19</v>
      </c>
      <c r="L295">
        <v>1</v>
      </c>
      <c r="M295">
        <v>1506.19</v>
      </c>
      <c r="N295" t="s">
        <v>504</v>
      </c>
      <c r="O295" t="s">
        <v>538</v>
      </c>
      <c r="P295" s="7">
        <v>42542</v>
      </c>
      <c r="Q295" s="7" t="s">
        <v>2299</v>
      </c>
      <c r="R295" s="7">
        <v>1.9665999999999999</v>
      </c>
    </row>
    <row r="296" spans="1:18" hidden="1">
      <c r="A296" t="s">
        <v>506</v>
      </c>
      <c r="B296" t="s">
        <v>501</v>
      </c>
      <c r="C296" s="7">
        <v>41320</v>
      </c>
      <c r="D296" t="s">
        <v>92</v>
      </c>
      <c r="E296">
        <v>13140001</v>
      </c>
      <c r="F296" t="s">
        <v>697</v>
      </c>
      <c r="G296" s="7">
        <v>43327</v>
      </c>
      <c r="H296" t="s">
        <v>503</v>
      </c>
      <c r="I296">
        <v>12731.49</v>
      </c>
      <c r="J296"/>
      <c r="K296">
        <v>12731.49</v>
      </c>
      <c r="L296">
        <v>1</v>
      </c>
      <c r="M296">
        <v>12731.49</v>
      </c>
      <c r="N296" t="s">
        <v>504</v>
      </c>
      <c r="O296" t="s">
        <v>547</v>
      </c>
      <c r="P296" s="7">
        <v>42542</v>
      </c>
      <c r="Q296" s="7" t="s">
        <v>2036</v>
      </c>
      <c r="R296" s="7">
        <v>1.9665999999999999</v>
      </c>
    </row>
    <row r="297" spans="1:18" hidden="1">
      <c r="A297" t="s">
        <v>506</v>
      </c>
      <c r="B297" t="s">
        <v>501</v>
      </c>
      <c r="C297" s="7">
        <v>41320</v>
      </c>
      <c r="D297" t="s">
        <v>92</v>
      </c>
      <c r="E297">
        <v>13140001</v>
      </c>
      <c r="F297" t="s">
        <v>546</v>
      </c>
      <c r="G297" s="7">
        <v>43388</v>
      </c>
      <c r="H297" t="s">
        <v>503</v>
      </c>
      <c r="I297">
        <v>6943.28</v>
      </c>
      <c r="J297"/>
      <c r="K297">
        <v>6943.28</v>
      </c>
      <c r="L297">
        <v>1</v>
      </c>
      <c r="M297">
        <v>6943.28</v>
      </c>
      <c r="N297" t="s">
        <v>504</v>
      </c>
      <c r="O297" t="s">
        <v>547</v>
      </c>
      <c r="P297" s="7">
        <v>42542</v>
      </c>
      <c r="Q297" s="7" t="s">
        <v>2168</v>
      </c>
      <c r="R297" s="7">
        <v>1.9665999999999999</v>
      </c>
    </row>
    <row r="298" spans="1:18" hidden="1">
      <c r="A298" t="s">
        <v>506</v>
      </c>
      <c r="B298" t="s">
        <v>553</v>
      </c>
      <c r="C298" s="7">
        <v>41358</v>
      </c>
      <c r="D298" t="s">
        <v>92</v>
      </c>
      <c r="E298">
        <v>13140001</v>
      </c>
      <c r="F298" t="s">
        <v>554</v>
      </c>
      <c r="G298" s="7">
        <v>43054</v>
      </c>
      <c r="H298" t="s">
        <v>503</v>
      </c>
      <c r="I298">
        <v>4590</v>
      </c>
      <c r="J298"/>
      <c r="K298">
        <v>4590</v>
      </c>
      <c r="L298">
        <v>1</v>
      </c>
      <c r="M298">
        <v>4590</v>
      </c>
      <c r="N298" t="s">
        <v>504</v>
      </c>
      <c r="O298" t="s">
        <v>555</v>
      </c>
      <c r="P298" s="7">
        <v>42542</v>
      </c>
      <c r="Q298" s="7" t="s">
        <v>1248</v>
      </c>
      <c r="R298" s="7">
        <v>2.0125999999999999</v>
      </c>
    </row>
    <row r="299" spans="1:18" hidden="1">
      <c r="A299" t="s">
        <v>482</v>
      </c>
      <c r="B299" t="s">
        <v>501</v>
      </c>
      <c r="C299" s="7">
        <v>41332</v>
      </c>
      <c r="D299" t="s">
        <v>92</v>
      </c>
      <c r="E299">
        <v>19105002</v>
      </c>
      <c r="F299" t="s">
        <v>521</v>
      </c>
      <c r="G299" s="7">
        <v>42536</v>
      </c>
      <c r="H299" t="s">
        <v>503</v>
      </c>
      <c r="I299">
        <v>5386.36</v>
      </c>
      <c r="J299"/>
      <c r="K299">
        <v>5386.36</v>
      </c>
      <c r="L299">
        <v>1</v>
      </c>
      <c r="M299">
        <v>5386.36</v>
      </c>
      <c r="N299" t="s">
        <v>529</v>
      </c>
      <c r="O299" t="s">
        <v>522</v>
      </c>
      <c r="P299" s="7">
        <v>42542</v>
      </c>
      <c r="Q299" s="7" t="s">
        <v>2043</v>
      </c>
      <c r="R299" s="7">
        <v>1.9818</v>
      </c>
    </row>
    <row r="300" spans="1:18" hidden="1">
      <c r="A300" t="s">
        <v>482</v>
      </c>
      <c r="B300" t="s">
        <v>501</v>
      </c>
      <c r="C300" s="7">
        <v>41332</v>
      </c>
      <c r="D300" t="s">
        <v>92</v>
      </c>
      <c r="E300">
        <v>19105002</v>
      </c>
      <c r="F300" t="s">
        <v>521</v>
      </c>
      <c r="G300" s="7">
        <v>42597</v>
      </c>
      <c r="H300" t="s">
        <v>503</v>
      </c>
      <c r="I300">
        <v>5386.36</v>
      </c>
      <c r="J300"/>
      <c r="K300">
        <v>5386.36</v>
      </c>
      <c r="L300">
        <v>1</v>
      </c>
      <c r="M300">
        <v>5386.36</v>
      </c>
      <c r="N300" t="s">
        <v>529</v>
      </c>
      <c r="O300" t="s">
        <v>522</v>
      </c>
      <c r="P300" s="7">
        <v>42542</v>
      </c>
      <c r="Q300" s="7" t="s">
        <v>1249</v>
      </c>
      <c r="R300" s="7">
        <v>1.9818</v>
      </c>
    </row>
    <row r="301" spans="1:18">
      <c r="A301" t="s">
        <v>482</v>
      </c>
      <c r="B301" t="s">
        <v>501</v>
      </c>
      <c r="C301" s="7">
        <v>41332</v>
      </c>
      <c r="D301" t="s">
        <v>92</v>
      </c>
      <c r="E301">
        <v>19105002</v>
      </c>
      <c r="F301" t="s">
        <v>521</v>
      </c>
      <c r="G301" s="7">
        <v>42901</v>
      </c>
      <c r="H301" t="s">
        <v>503</v>
      </c>
      <c r="I301">
        <v>5386.36</v>
      </c>
      <c r="J301"/>
      <c r="K301">
        <v>5386.36</v>
      </c>
      <c r="L301">
        <v>1</v>
      </c>
      <c r="M301">
        <v>5386.36</v>
      </c>
      <c r="N301" t="s">
        <v>529</v>
      </c>
      <c r="O301" t="s">
        <v>522</v>
      </c>
      <c r="P301" s="7">
        <v>42542</v>
      </c>
      <c r="Q301" s="7" t="s">
        <v>1882</v>
      </c>
      <c r="R301" s="7">
        <v>1.9818</v>
      </c>
    </row>
    <row r="302" spans="1:18">
      <c r="A302" t="s">
        <v>482</v>
      </c>
      <c r="B302" t="s">
        <v>501</v>
      </c>
      <c r="C302" s="7">
        <v>41332</v>
      </c>
      <c r="D302" t="s">
        <v>92</v>
      </c>
      <c r="E302">
        <v>19105002</v>
      </c>
      <c r="F302" t="s">
        <v>521</v>
      </c>
      <c r="G302" s="7">
        <v>42993</v>
      </c>
      <c r="H302" t="s">
        <v>503</v>
      </c>
      <c r="I302">
        <v>5386.36</v>
      </c>
      <c r="J302"/>
      <c r="K302">
        <v>5386.36</v>
      </c>
      <c r="L302">
        <v>1</v>
      </c>
      <c r="M302">
        <v>5386.36</v>
      </c>
      <c r="N302" t="s">
        <v>529</v>
      </c>
      <c r="O302" t="s">
        <v>522</v>
      </c>
      <c r="P302" s="7">
        <v>42542</v>
      </c>
      <c r="Q302" s="7" t="s">
        <v>1586</v>
      </c>
      <c r="R302" s="7">
        <v>1.9818</v>
      </c>
    </row>
    <row r="303" spans="1:18" hidden="1">
      <c r="A303" t="s">
        <v>506</v>
      </c>
      <c r="B303" t="s">
        <v>501</v>
      </c>
      <c r="C303" s="7">
        <v>41327</v>
      </c>
      <c r="D303" t="s">
        <v>92</v>
      </c>
      <c r="E303">
        <v>13140001</v>
      </c>
      <c r="F303" t="s">
        <v>459</v>
      </c>
      <c r="G303" s="7">
        <v>42781</v>
      </c>
      <c r="H303" t="s">
        <v>503</v>
      </c>
      <c r="I303">
        <v>18645.419999999998</v>
      </c>
      <c r="J303"/>
      <c r="K303">
        <v>18645.419999999998</v>
      </c>
      <c r="L303">
        <v>1</v>
      </c>
      <c r="M303">
        <v>18645.419999999998</v>
      </c>
      <c r="N303" t="s">
        <v>504</v>
      </c>
      <c r="O303" t="s">
        <v>570</v>
      </c>
      <c r="P303" s="7">
        <v>42542</v>
      </c>
      <c r="Q303" s="7" t="s">
        <v>1260</v>
      </c>
      <c r="R303" s="7">
        <v>1.972</v>
      </c>
    </row>
    <row r="304" spans="1:18" hidden="1">
      <c r="A304" t="s">
        <v>506</v>
      </c>
      <c r="B304" t="s">
        <v>501</v>
      </c>
      <c r="C304" s="7">
        <v>41438</v>
      </c>
      <c r="D304" t="s">
        <v>92</v>
      </c>
      <c r="E304">
        <v>13140001</v>
      </c>
      <c r="F304" t="s">
        <v>457</v>
      </c>
      <c r="G304" s="7">
        <v>42781</v>
      </c>
      <c r="H304" t="s">
        <v>503</v>
      </c>
      <c r="I304">
        <v>8374.32</v>
      </c>
      <c r="J304"/>
      <c r="K304">
        <v>8374.32</v>
      </c>
      <c r="L304">
        <v>1</v>
      </c>
      <c r="M304">
        <v>8374.32</v>
      </c>
      <c r="N304" t="s">
        <v>504</v>
      </c>
      <c r="O304" t="s">
        <v>580</v>
      </c>
      <c r="P304" s="7">
        <v>42542</v>
      </c>
      <c r="Q304" s="7" t="s">
        <v>1450</v>
      </c>
      <c r="R304" s="7">
        <v>2.1419999999999999</v>
      </c>
    </row>
    <row r="305" spans="1:18" hidden="1">
      <c r="A305" t="s">
        <v>506</v>
      </c>
      <c r="B305" t="s">
        <v>501</v>
      </c>
      <c r="C305" s="7">
        <v>41436</v>
      </c>
      <c r="D305" t="s">
        <v>92</v>
      </c>
      <c r="E305">
        <v>13140001</v>
      </c>
      <c r="F305" t="s">
        <v>594</v>
      </c>
      <c r="G305" s="7">
        <v>42689</v>
      </c>
      <c r="H305" t="s">
        <v>503</v>
      </c>
      <c r="I305">
        <v>14277.53</v>
      </c>
      <c r="J305"/>
      <c r="K305">
        <v>14277.53</v>
      </c>
      <c r="L305">
        <v>1</v>
      </c>
      <c r="M305">
        <v>14277.53</v>
      </c>
      <c r="N305" t="s">
        <v>504</v>
      </c>
      <c r="O305" t="s">
        <v>595</v>
      </c>
      <c r="P305" s="7">
        <v>42542</v>
      </c>
      <c r="Q305" s="7" t="s">
        <v>1760</v>
      </c>
      <c r="R305" s="7">
        <v>2.1505999999999998</v>
      </c>
    </row>
    <row r="306" spans="1:18" hidden="1">
      <c r="A306" t="s">
        <v>506</v>
      </c>
      <c r="B306" t="s">
        <v>501</v>
      </c>
      <c r="C306" s="7">
        <v>41592</v>
      </c>
      <c r="D306" t="s">
        <v>92</v>
      </c>
      <c r="E306">
        <v>13140001</v>
      </c>
      <c r="F306" t="s">
        <v>601</v>
      </c>
      <c r="G306" s="7">
        <v>43327</v>
      </c>
      <c r="H306" t="s">
        <v>503</v>
      </c>
      <c r="I306">
        <v>2980.39</v>
      </c>
      <c r="J306"/>
      <c r="K306">
        <v>2980.39</v>
      </c>
      <c r="L306">
        <v>1</v>
      </c>
      <c r="M306">
        <v>2980.39</v>
      </c>
      <c r="N306" t="s">
        <v>504</v>
      </c>
      <c r="O306" t="s">
        <v>602</v>
      </c>
      <c r="P306" s="7">
        <v>42542</v>
      </c>
      <c r="Q306" s="7" t="s">
        <v>2357</v>
      </c>
      <c r="R306" s="7">
        <v>2.3233999999999999</v>
      </c>
    </row>
    <row r="307" spans="1:18" hidden="1">
      <c r="A307" t="s">
        <v>506</v>
      </c>
      <c r="B307" t="s">
        <v>501</v>
      </c>
      <c r="C307" s="7">
        <v>41592</v>
      </c>
      <c r="D307" t="s">
        <v>92</v>
      </c>
      <c r="E307">
        <v>19105002</v>
      </c>
      <c r="F307" t="s">
        <v>605</v>
      </c>
      <c r="G307" s="7">
        <v>43266</v>
      </c>
      <c r="H307" t="s">
        <v>503</v>
      </c>
      <c r="I307">
        <v>147927.45000000001</v>
      </c>
      <c r="J307"/>
      <c r="K307">
        <v>147927.45000000001</v>
      </c>
      <c r="L307">
        <v>1</v>
      </c>
      <c r="M307">
        <v>147927.45000000001</v>
      </c>
      <c r="N307" t="s">
        <v>529</v>
      </c>
      <c r="O307" t="s">
        <v>606</v>
      </c>
      <c r="P307" s="7">
        <v>42542</v>
      </c>
      <c r="Q307" s="7" t="s">
        <v>2075</v>
      </c>
      <c r="R307" s="7">
        <v>2.3233999999999999</v>
      </c>
    </row>
    <row r="308" spans="1:18" hidden="1">
      <c r="A308" t="s">
        <v>506</v>
      </c>
      <c r="B308" t="s">
        <v>501</v>
      </c>
      <c r="C308" s="7">
        <v>42328</v>
      </c>
      <c r="D308" t="s">
        <v>92</v>
      </c>
      <c r="E308">
        <v>19105002</v>
      </c>
      <c r="F308" t="s">
        <v>2718</v>
      </c>
      <c r="G308" s="7">
        <v>44484</v>
      </c>
      <c r="H308" t="s">
        <v>503</v>
      </c>
      <c r="I308">
        <v>385714.29</v>
      </c>
      <c r="J308"/>
      <c r="K308">
        <v>385714.29</v>
      </c>
      <c r="L308">
        <v>1</v>
      </c>
      <c r="M308">
        <v>385714.29</v>
      </c>
      <c r="N308" t="s">
        <v>529</v>
      </c>
      <c r="O308" t="s">
        <v>2719</v>
      </c>
      <c r="P308" s="7">
        <v>42542</v>
      </c>
      <c r="Q308" s="7" t="s">
        <v>2743</v>
      </c>
      <c r="R308" s="7">
        <v>3.7442000000000002</v>
      </c>
    </row>
    <row r="309" spans="1:18" hidden="1">
      <c r="A309" t="s">
        <v>506</v>
      </c>
      <c r="B309" t="s">
        <v>501</v>
      </c>
      <c r="C309" s="7">
        <v>42328</v>
      </c>
      <c r="D309" t="s">
        <v>92</v>
      </c>
      <c r="E309">
        <v>13140001</v>
      </c>
      <c r="F309" t="s">
        <v>2718</v>
      </c>
      <c r="G309" s="7">
        <v>44849</v>
      </c>
      <c r="H309" t="s">
        <v>503</v>
      </c>
      <c r="I309">
        <v>57857.14</v>
      </c>
      <c r="J309"/>
      <c r="K309">
        <v>57857.14</v>
      </c>
      <c r="L309">
        <v>1</v>
      </c>
      <c r="M309">
        <v>57857.14</v>
      </c>
      <c r="N309" t="s">
        <v>504</v>
      </c>
      <c r="O309" t="s">
        <v>2719</v>
      </c>
      <c r="P309" s="7">
        <v>42542</v>
      </c>
      <c r="Q309" s="7" t="s">
        <v>2744</v>
      </c>
      <c r="R309" s="7">
        <v>3.7442000000000002</v>
      </c>
    </row>
    <row r="310" spans="1:18" hidden="1">
      <c r="A310" t="s">
        <v>506</v>
      </c>
      <c r="B310" t="s">
        <v>501</v>
      </c>
      <c r="C310" s="7">
        <v>42249</v>
      </c>
      <c r="D310" t="s">
        <v>92</v>
      </c>
      <c r="E310">
        <v>19105002</v>
      </c>
      <c r="F310" t="s">
        <v>2898</v>
      </c>
      <c r="G310" s="7">
        <v>43661</v>
      </c>
      <c r="H310" t="s">
        <v>503</v>
      </c>
      <c r="I310">
        <v>360000</v>
      </c>
      <c r="J310"/>
      <c r="K310">
        <v>360000</v>
      </c>
      <c r="L310">
        <v>1</v>
      </c>
      <c r="M310">
        <v>360000</v>
      </c>
      <c r="N310" t="s">
        <v>529</v>
      </c>
      <c r="O310" t="s">
        <v>2503</v>
      </c>
      <c r="P310" s="7">
        <v>42542</v>
      </c>
      <c r="Q310" s="7" t="s">
        <v>2945</v>
      </c>
      <c r="R310" s="7">
        <v>3.6724999999999999</v>
      </c>
    </row>
    <row r="311" spans="1:18" hidden="1">
      <c r="A311" t="s">
        <v>506</v>
      </c>
      <c r="B311" t="s">
        <v>501</v>
      </c>
      <c r="C311" s="7">
        <v>42249</v>
      </c>
      <c r="D311" t="s">
        <v>92</v>
      </c>
      <c r="E311">
        <v>13140001</v>
      </c>
      <c r="F311" t="s">
        <v>2898</v>
      </c>
      <c r="G311" s="7">
        <v>44392</v>
      </c>
      <c r="H311" t="s">
        <v>503</v>
      </c>
      <c r="I311">
        <v>16705.419999999998</v>
      </c>
      <c r="J311"/>
      <c r="K311">
        <v>16705.419999999998</v>
      </c>
      <c r="L311">
        <v>1</v>
      </c>
      <c r="M311">
        <v>16705.419999999998</v>
      </c>
      <c r="N311" t="s">
        <v>504</v>
      </c>
      <c r="O311" t="s">
        <v>2503</v>
      </c>
      <c r="P311" s="7">
        <v>42542</v>
      </c>
      <c r="Q311" s="7" t="s">
        <v>2946</v>
      </c>
      <c r="R311" s="7">
        <v>3.6724999999999999</v>
      </c>
    </row>
    <row r="312" spans="1:18" hidden="1">
      <c r="A312" t="s">
        <v>506</v>
      </c>
      <c r="B312" t="s">
        <v>501</v>
      </c>
      <c r="C312" s="7">
        <v>42528</v>
      </c>
      <c r="D312" t="s">
        <v>92</v>
      </c>
      <c r="E312">
        <v>13140003</v>
      </c>
      <c r="F312" t="s">
        <v>3692</v>
      </c>
      <c r="G312" s="7">
        <v>43252</v>
      </c>
      <c r="H312" t="s">
        <v>533</v>
      </c>
      <c r="I312">
        <v>90838.42</v>
      </c>
      <c r="J312"/>
      <c r="K312">
        <v>90838.42</v>
      </c>
      <c r="L312">
        <v>3.3835000000000002</v>
      </c>
      <c r="M312">
        <v>307351.79407</v>
      </c>
      <c r="N312" t="s">
        <v>561</v>
      </c>
      <c r="O312" t="s">
        <v>3693</v>
      </c>
      <c r="P312" s="7">
        <v>42542</v>
      </c>
      <c r="Q312" s="7" t="s">
        <v>4179</v>
      </c>
      <c r="R312" s="7">
        <v>3.5097999999999998</v>
      </c>
    </row>
    <row r="313" spans="1:18" hidden="1">
      <c r="A313" t="s">
        <v>482</v>
      </c>
      <c r="B313" t="s">
        <v>501</v>
      </c>
      <c r="C313" s="7">
        <v>41331</v>
      </c>
      <c r="D313" t="s">
        <v>92</v>
      </c>
      <c r="E313">
        <v>13140001</v>
      </c>
      <c r="F313" t="s">
        <v>521</v>
      </c>
      <c r="G313" s="7">
        <v>42931</v>
      </c>
      <c r="H313" t="s">
        <v>503</v>
      </c>
      <c r="I313">
        <v>285.07</v>
      </c>
      <c r="J313"/>
      <c r="K313">
        <v>285.07</v>
      </c>
      <c r="L313">
        <v>1</v>
      </c>
      <c r="M313">
        <v>285.07</v>
      </c>
      <c r="N313" t="s">
        <v>504</v>
      </c>
      <c r="O313" t="s">
        <v>522</v>
      </c>
      <c r="P313" s="7">
        <v>42542</v>
      </c>
      <c r="Q313" s="7" t="s">
        <v>2289</v>
      </c>
      <c r="R313" s="7">
        <v>1.9676</v>
      </c>
    </row>
    <row r="314" spans="1:18" hidden="1">
      <c r="A314" t="s">
        <v>482</v>
      </c>
      <c r="B314" t="s">
        <v>501</v>
      </c>
      <c r="C314" s="7">
        <v>41331</v>
      </c>
      <c r="D314" t="s">
        <v>92</v>
      </c>
      <c r="E314">
        <v>13140001</v>
      </c>
      <c r="F314" t="s">
        <v>521</v>
      </c>
      <c r="G314" s="7">
        <v>43084</v>
      </c>
      <c r="H314" t="s">
        <v>503</v>
      </c>
      <c r="I314">
        <v>166.29</v>
      </c>
      <c r="J314"/>
      <c r="K314">
        <v>166.29</v>
      </c>
      <c r="L314">
        <v>1</v>
      </c>
      <c r="M314">
        <v>166.29</v>
      </c>
      <c r="N314" t="s">
        <v>504</v>
      </c>
      <c r="O314" t="s">
        <v>522</v>
      </c>
      <c r="P314" s="7">
        <v>42542</v>
      </c>
      <c r="Q314" s="7" t="s">
        <v>2290</v>
      </c>
      <c r="R314" s="7">
        <v>1.9676</v>
      </c>
    </row>
    <row r="315" spans="1:18" hidden="1">
      <c r="A315" t="s">
        <v>482</v>
      </c>
      <c r="B315" t="s">
        <v>501</v>
      </c>
      <c r="C315" s="7">
        <v>41331</v>
      </c>
      <c r="D315" t="s">
        <v>92</v>
      </c>
      <c r="E315">
        <v>13140001</v>
      </c>
      <c r="F315" t="s">
        <v>521</v>
      </c>
      <c r="G315" s="7">
        <v>42781</v>
      </c>
      <c r="H315" t="s">
        <v>503</v>
      </c>
      <c r="I315">
        <v>417.34</v>
      </c>
      <c r="J315"/>
      <c r="K315">
        <v>417.34</v>
      </c>
      <c r="L315">
        <v>1</v>
      </c>
      <c r="M315">
        <v>417.34</v>
      </c>
      <c r="N315" t="s">
        <v>504</v>
      </c>
      <c r="O315" t="s">
        <v>522</v>
      </c>
      <c r="P315" s="7">
        <v>42542</v>
      </c>
      <c r="Q315" s="7" t="s">
        <v>1564</v>
      </c>
      <c r="R315" s="7">
        <v>1.9676</v>
      </c>
    </row>
    <row r="316" spans="1:18" hidden="1">
      <c r="A316" t="s">
        <v>506</v>
      </c>
      <c r="B316" t="s">
        <v>501</v>
      </c>
      <c r="C316" s="7">
        <v>41246</v>
      </c>
      <c r="D316" t="s">
        <v>92</v>
      </c>
      <c r="E316">
        <v>13140003</v>
      </c>
      <c r="F316" t="s">
        <v>623</v>
      </c>
      <c r="G316" s="7">
        <v>42674</v>
      </c>
      <c r="H316" t="s">
        <v>533</v>
      </c>
      <c r="I316">
        <v>60927.38</v>
      </c>
      <c r="J316">
        <v>0</v>
      </c>
      <c r="K316">
        <v>60927.38</v>
      </c>
      <c r="L316">
        <v>3.3835000000000002</v>
      </c>
      <c r="M316">
        <v>206147.79023000001</v>
      </c>
      <c r="N316" t="s">
        <v>561</v>
      </c>
      <c r="O316" t="s">
        <v>773</v>
      </c>
      <c r="P316" s="7">
        <v>42542</v>
      </c>
      <c r="Q316" s="7" t="s">
        <v>1229</v>
      </c>
      <c r="R316" s="7">
        <v>2.1074000000000002</v>
      </c>
    </row>
    <row r="317" spans="1:18" hidden="1">
      <c r="A317" t="s">
        <v>506</v>
      </c>
      <c r="B317" t="s">
        <v>501</v>
      </c>
      <c r="C317" s="7">
        <v>41320</v>
      </c>
      <c r="D317" t="s">
        <v>92</v>
      </c>
      <c r="E317">
        <v>19105002</v>
      </c>
      <c r="F317" t="s">
        <v>693</v>
      </c>
      <c r="G317" s="7">
        <v>43266</v>
      </c>
      <c r="H317" t="s">
        <v>503</v>
      </c>
      <c r="I317">
        <v>58875</v>
      </c>
      <c r="J317"/>
      <c r="K317">
        <v>58875</v>
      </c>
      <c r="L317">
        <v>1</v>
      </c>
      <c r="M317">
        <v>58875</v>
      </c>
      <c r="N317" t="s">
        <v>529</v>
      </c>
      <c r="O317" t="s">
        <v>694</v>
      </c>
      <c r="P317" s="7">
        <v>42542</v>
      </c>
      <c r="Q317" s="7" t="s">
        <v>1571</v>
      </c>
      <c r="R317" s="7">
        <v>1.9665999999999999</v>
      </c>
    </row>
    <row r="318" spans="1:18" hidden="1">
      <c r="A318" t="s">
        <v>506</v>
      </c>
      <c r="B318" t="s">
        <v>501</v>
      </c>
      <c r="C318" s="7">
        <v>41320</v>
      </c>
      <c r="D318" t="s">
        <v>92</v>
      </c>
      <c r="E318">
        <v>19105002</v>
      </c>
      <c r="F318" t="s">
        <v>537</v>
      </c>
      <c r="G318" s="7">
        <v>43266</v>
      </c>
      <c r="H318" t="s">
        <v>503</v>
      </c>
      <c r="I318">
        <v>27000</v>
      </c>
      <c r="J318"/>
      <c r="K318">
        <v>27000</v>
      </c>
      <c r="L318">
        <v>1</v>
      </c>
      <c r="M318">
        <v>27000</v>
      </c>
      <c r="N318" t="s">
        <v>529</v>
      </c>
      <c r="O318" t="s">
        <v>538</v>
      </c>
      <c r="P318" s="7">
        <v>42542</v>
      </c>
      <c r="Q318" s="7" t="s">
        <v>1869</v>
      </c>
      <c r="R318" s="7">
        <v>1.9665999999999999</v>
      </c>
    </row>
    <row r="319" spans="1:18" hidden="1">
      <c r="A319" t="s">
        <v>506</v>
      </c>
      <c r="B319" t="s">
        <v>501</v>
      </c>
      <c r="C319" s="7">
        <v>41320</v>
      </c>
      <c r="D319" t="s">
        <v>92</v>
      </c>
      <c r="E319">
        <v>19105002</v>
      </c>
      <c r="F319" t="s">
        <v>698</v>
      </c>
      <c r="G319" s="7">
        <v>43388</v>
      </c>
      <c r="H319" t="s">
        <v>503</v>
      </c>
      <c r="I319">
        <v>228225</v>
      </c>
      <c r="J319"/>
      <c r="K319">
        <v>228225</v>
      </c>
      <c r="L319">
        <v>1</v>
      </c>
      <c r="M319">
        <v>228225</v>
      </c>
      <c r="N319" t="s">
        <v>529</v>
      </c>
      <c r="O319" t="s">
        <v>547</v>
      </c>
      <c r="P319" s="7">
        <v>42542</v>
      </c>
      <c r="Q319" s="7" t="s">
        <v>1876</v>
      </c>
      <c r="R319" s="7">
        <v>1.9665999999999999</v>
      </c>
    </row>
    <row r="320" spans="1:18">
      <c r="A320" t="s">
        <v>482</v>
      </c>
      <c r="B320" t="s">
        <v>501</v>
      </c>
      <c r="C320" s="7">
        <v>41332</v>
      </c>
      <c r="D320" t="s">
        <v>92</v>
      </c>
      <c r="E320">
        <v>19105002</v>
      </c>
      <c r="F320" t="s">
        <v>521</v>
      </c>
      <c r="G320" s="7">
        <v>42809</v>
      </c>
      <c r="H320" t="s">
        <v>503</v>
      </c>
      <c r="I320">
        <v>5386.36</v>
      </c>
      <c r="J320"/>
      <c r="K320">
        <v>5386.36</v>
      </c>
      <c r="L320">
        <v>1</v>
      </c>
      <c r="M320">
        <v>5386.36</v>
      </c>
      <c r="N320" t="s">
        <v>529</v>
      </c>
      <c r="O320" t="s">
        <v>522</v>
      </c>
      <c r="P320" s="7">
        <v>42542</v>
      </c>
      <c r="Q320" s="7" t="s">
        <v>2039</v>
      </c>
      <c r="R320" s="7">
        <v>1.9818</v>
      </c>
    </row>
    <row r="321" spans="1:18" hidden="1">
      <c r="A321" t="s">
        <v>506</v>
      </c>
      <c r="B321" t="s">
        <v>501</v>
      </c>
      <c r="C321" s="7">
        <v>41327</v>
      </c>
      <c r="D321" t="s">
        <v>92</v>
      </c>
      <c r="E321">
        <v>19105002</v>
      </c>
      <c r="F321" t="s">
        <v>749</v>
      </c>
      <c r="G321" s="7">
        <v>42566</v>
      </c>
      <c r="H321" t="s">
        <v>503</v>
      </c>
      <c r="I321">
        <v>43333.33</v>
      </c>
      <c r="J321"/>
      <c r="K321">
        <v>43333.33</v>
      </c>
      <c r="L321">
        <v>1</v>
      </c>
      <c r="M321">
        <v>43333.33</v>
      </c>
      <c r="N321" t="s">
        <v>529</v>
      </c>
      <c r="O321" t="s">
        <v>750</v>
      </c>
      <c r="P321" s="7">
        <v>42542</v>
      </c>
      <c r="Q321" s="7" t="s">
        <v>2049</v>
      </c>
      <c r="R321" s="7">
        <v>1.972</v>
      </c>
    </row>
    <row r="322" spans="1:18" hidden="1">
      <c r="A322" t="s">
        <v>482</v>
      </c>
      <c r="B322" t="s">
        <v>501</v>
      </c>
      <c r="C322" s="7">
        <v>41331</v>
      </c>
      <c r="D322" t="s">
        <v>92</v>
      </c>
      <c r="E322">
        <v>13140001</v>
      </c>
      <c r="F322" t="s">
        <v>521</v>
      </c>
      <c r="G322" s="7">
        <v>43266</v>
      </c>
      <c r="H322" t="s">
        <v>503</v>
      </c>
      <c r="I322">
        <v>24.55</v>
      </c>
      <c r="J322"/>
      <c r="K322">
        <v>24.55</v>
      </c>
      <c r="L322">
        <v>1</v>
      </c>
      <c r="M322">
        <v>24.55</v>
      </c>
      <c r="N322" t="s">
        <v>504</v>
      </c>
      <c r="O322" t="s">
        <v>522</v>
      </c>
      <c r="P322" s="7">
        <v>42542</v>
      </c>
      <c r="Q322" s="7" t="s">
        <v>2055</v>
      </c>
      <c r="R322" s="7">
        <v>1.9676</v>
      </c>
    </row>
    <row r="323" spans="1:18" hidden="1">
      <c r="A323" t="s">
        <v>506</v>
      </c>
      <c r="B323" t="s">
        <v>501</v>
      </c>
      <c r="C323" s="7">
        <v>41438</v>
      </c>
      <c r="D323" t="s">
        <v>92</v>
      </c>
      <c r="E323">
        <v>19105002</v>
      </c>
      <c r="F323" t="s">
        <v>457</v>
      </c>
      <c r="G323" s="7">
        <v>43511</v>
      </c>
      <c r="H323" t="s">
        <v>503</v>
      </c>
      <c r="I323">
        <v>91500</v>
      </c>
      <c r="J323"/>
      <c r="K323">
        <v>91500</v>
      </c>
      <c r="L323">
        <v>1</v>
      </c>
      <c r="M323">
        <v>91500</v>
      </c>
      <c r="N323" t="s">
        <v>529</v>
      </c>
      <c r="O323" t="s">
        <v>580</v>
      </c>
      <c r="P323" s="7">
        <v>42542</v>
      </c>
      <c r="Q323" s="7" t="s">
        <v>1900</v>
      </c>
      <c r="R323" s="7">
        <v>2.1419999999999999</v>
      </c>
    </row>
    <row r="324" spans="1:18" hidden="1">
      <c r="A324" t="s">
        <v>506</v>
      </c>
      <c r="B324" t="s">
        <v>501</v>
      </c>
      <c r="C324" s="7">
        <v>41438</v>
      </c>
      <c r="D324" t="s">
        <v>92</v>
      </c>
      <c r="E324">
        <v>13140001</v>
      </c>
      <c r="F324" t="s">
        <v>457</v>
      </c>
      <c r="G324" s="7">
        <v>43146</v>
      </c>
      <c r="H324" t="s">
        <v>503</v>
      </c>
      <c r="I324">
        <v>5567.4</v>
      </c>
      <c r="J324"/>
      <c r="K324">
        <v>5567.4</v>
      </c>
      <c r="L324">
        <v>1</v>
      </c>
      <c r="M324">
        <v>5567.4</v>
      </c>
      <c r="N324" t="s">
        <v>504</v>
      </c>
      <c r="O324" t="s">
        <v>580</v>
      </c>
      <c r="P324" s="7">
        <v>42542</v>
      </c>
      <c r="Q324" s="7" t="s">
        <v>1748</v>
      </c>
      <c r="R324" s="7">
        <v>2.1419999999999999</v>
      </c>
    </row>
    <row r="325" spans="1:18" hidden="1">
      <c r="A325" t="s">
        <v>506</v>
      </c>
      <c r="B325" t="s">
        <v>501</v>
      </c>
      <c r="C325" s="7">
        <v>41435</v>
      </c>
      <c r="D325" t="s">
        <v>92</v>
      </c>
      <c r="E325">
        <v>13140001</v>
      </c>
      <c r="F325" t="s">
        <v>590</v>
      </c>
      <c r="G325" s="7">
        <v>42689</v>
      </c>
      <c r="H325" t="s">
        <v>503</v>
      </c>
      <c r="I325">
        <v>2462.87</v>
      </c>
      <c r="J325"/>
      <c r="K325">
        <v>2462.87</v>
      </c>
      <c r="L325">
        <v>1</v>
      </c>
      <c r="M325">
        <v>2462.87</v>
      </c>
      <c r="N325" t="s">
        <v>504</v>
      </c>
      <c r="O325" t="s">
        <v>591</v>
      </c>
      <c r="P325" s="7">
        <v>42542</v>
      </c>
      <c r="Q325" s="7" t="s">
        <v>1757</v>
      </c>
      <c r="R325" s="7">
        <v>2.1372</v>
      </c>
    </row>
    <row r="326" spans="1:18">
      <c r="A326" t="s">
        <v>506</v>
      </c>
      <c r="B326" t="s">
        <v>501</v>
      </c>
      <c r="C326" s="7">
        <v>41592</v>
      </c>
      <c r="D326" t="s">
        <v>92</v>
      </c>
      <c r="E326">
        <v>19105002</v>
      </c>
      <c r="F326" t="s">
        <v>601</v>
      </c>
      <c r="G326" s="7">
        <v>42962</v>
      </c>
      <c r="H326" t="s">
        <v>503</v>
      </c>
      <c r="I326">
        <v>28384.65</v>
      </c>
      <c r="J326"/>
      <c r="K326">
        <v>28384.65</v>
      </c>
      <c r="L326">
        <v>1</v>
      </c>
      <c r="M326">
        <v>28384.65</v>
      </c>
      <c r="N326" t="s">
        <v>529</v>
      </c>
      <c r="O326" t="s">
        <v>602</v>
      </c>
      <c r="P326" s="7">
        <v>42542</v>
      </c>
      <c r="Q326" s="7" t="s">
        <v>1457</v>
      </c>
      <c r="R326" s="7">
        <v>2.3233999999999999</v>
      </c>
    </row>
    <row r="327" spans="1:18" hidden="1">
      <c r="A327" t="s">
        <v>506</v>
      </c>
      <c r="B327" t="s">
        <v>501</v>
      </c>
      <c r="C327" s="7">
        <v>41592</v>
      </c>
      <c r="D327" t="s">
        <v>92</v>
      </c>
      <c r="E327">
        <v>13140001</v>
      </c>
      <c r="F327" t="s">
        <v>601</v>
      </c>
      <c r="G327" s="7">
        <v>43692</v>
      </c>
      <c r="H327" t="s">
        <v>503</v>
      </c>
      <c r="I327">
        <v>1986.92</v>
      </c>
      <c r="J327"/>
      <c r="K327">
        <v>1986.92</v>
      </c>
      <c r="L327">
        <v>1</v>
      </c>
      <c r="M327">
        <v>1986.92</v>
      </c>
      <c r="N327" t="s">
        <v>504</v>
      </c>
      <c r="O327" t="s">
        <v>602</v>
      </c>
      <c r="P327" s="7">
        <v>42542</v>
      </c>
      <c r="Q327" s="7" t="s">
        <v>2071</v>
      </c>
      <c r="R327" s="7">
        <v>2.3233999999999999</v>
      </c>
    </row>
    <row r="328" spans="1:18" hidden="1">
      <c r="A328" t="s">
        <v>506</v>
      </c>
      <c r="B328" t="s">
        <v>501</v>
      </c>
      <c r="C328" s="7">
        <v>41592</v>
      </c>
      <c r="D328" t="s">
        <v>92</v>
      </c>
      <c r="E328">
        <v>13140001</v>
      </c>
      <c r="F328" t="s">
        <v>603</v>
      </c>
      <c r="G328" s="7">
        <v>42597</v>
      </c>
      <c r="H328" t="s">
        <v>503</v>
      </c>
      <c r="I328">
        <v>2780.97</v>
      </c>
      <c r="J328"/>
      <c r="K328">
        <v>2780.97</v>
      </c>
      <c r="L328">
        <v>1</v>
      </c>
      <c r="M328">
        <v>2780.97</v>
      </c>
      <c r="N328" t="s">
        <v>504</v>
      </c>
      <c r="O328" t="s">
        <v>604</v>
      </c>
      <c r="P328" s="7">
        <v>42542</v>
      </c>
      <c r="Q328" s="7" t="s">
        <v>2073</v>
      </c>
      <c r="R328" s="7">
        <v>2.3233999999999999</v>
      </c>
    </row>
    <row r="329" spans="1:18" hidden="1">
      <c r="A329" t="s">
        <v>506</v>
      </c>
      <c r="B329" t="s">
        <v>501</v>
      </c>
      <c r="C329" s="7">
        <v>41621</v>
      </c>
      <c r="D329" t="s">
        <v>92</v>
      </c>
      <c r="E329">
        <v>19105002</v>
      </c>
      <c r="F329" t="s">
        <v>706</v>
      </c>
      <c r="G329" s="7">
        <v>43266</v>
      </c>
      <c r="H329" t="s">
        <v>503</v>
      </c>
      <c r="I329">
        <v>52500</v>
      </c>
      <c r="J329"/>
      <c r="K329">
        <v>52500</v>
      </c>
      <c r="L329">
        <v>1</v>
      </c>
      <c r="M329">
        <v>52500</v>
      </c>
      <c r="N329" t="s">
        <v>529</v>
      </c>
      <c r="O329" t="s">
        <v>707</v>
      </c>
      <c r="P329" s="7">
        <v>42542</v>
      </c>
      <c r="Q329" s="7" t="s">
        <v>1626</v>
      </c>
      <c r="R329" s="7">
        <v>2.3338000000000001</v>
      </c>
    </row>
    <row r="330" spans="1:18" hidden="1">
      <c r="A330" t="s">
        <v>506</v>
      </c>
      <c r="B330" t="s">
        <v>501</v>
      </c>
      <c r="C330" s="7">
        <v>41621</v>
      </c>
      <c r="D330" t="s">
        <v>92</v>
      </c>
      <c r="E330">
        <v>13140001</v>
      </c>
      <c r="F330" t="s">
        <v>706</v>
      </c>
      <c r="G330" s="7">
        <v>42901</v>
      </c>
      <c r="H330" t="s">
        <v>503</v>
      </c>
      <c r="I330">
        <v>7350</v>
      </c>
      <c r="J330"/>
      <c r="K330">
        <v>7350</v>
      </c>
      <c r="L330">
        <v>1</v>
      </c>
      <c r="M330">
        <v>7350</v>
      </c>
      <c r="N330" t="s">
        <v>504</v>
      </c>
      <c r="O330" t="s">
        <v>707</v>
      </c>
      <c r="P330" s="7">
        <v>42542</v>
      </c>
      <c r="Q330" s="7" t="s">
        <v>1460</v>
      </c>
      <c r="R330" s="7">
        <v>2.3338000000000001</v>
      </c>
    </row>
    <row r="331" spans="1:18" hidden="1">
      <c r="A331" t="s">
        <v>506</v>
      </c>
      <c r="B331" t="s">
        <v>548</v>
      </c>
      <c r="C331" s="7">
        <v>41893</v>
      </c>
      <c r="D331" t="s">
        <v>92</v>
      </c>
      <c r="E331">
        <v>19105002</v>
      </c>
      <c r="F331" t="s">
        <v>649</v>
      </c>
      <c r="G331" s="7">
        <v>43631</v>
      </c>
      <c r="H331" t="s">
        <v>503</v>
      </c>
      <c r="I331">
        <v>47812.5</v>
      </c>
      <c r="J331"/>
      <c r="K331">
        <v>47812.5</v>
      </c>
      <c r="L331">
        <v>1</v>
      </c>
      <c r="M331">
        <v>47812.5</v>
      </c>
      <c r="N331" t="s">
        <v>529</v>
      </c>
      <c r="O331" t="s">
        <v>650</v>
      </c>
      <c r="P331" s="7">
        <v>42542</v>
      </c>
      <c r="Q331" s="7" t="s">
        <v>2242</v>
      </c>
      <c r="R331" s="7">
        <v>2.2967</v>
      </c>
    </row>
    <row r="332" spans="1:18" hidden="1">
      <c r="A332" t="s">
        <v>506</v>
      </c>
      <c r="B332" t="s">
        <v>548</v>
      </c>
      <c r="C332" s="7">
        <v>41893</v>
      </c>
      <c r="D332" t="s">
        <v>92</v>
      </c>
      <c r="E332">
        <v>19105002</v>
      </c>
      <c r="F332" t="s">
        <v>649</v>
      </c>
      <c r="G332" s="7">
        <v>43997</v>
      </c>
      <c r="H332" t="s">
        <v>503</v>
      </c>
      <c r="I332">
        <v>47812.5</v>
      </c>
      <c r="J332"/>
      <c r="K332">
        <v>47812.5</v>
      </c>
      <c r="L332">
        <v>1</v>
      </c>
      <c r="M332">
        <v>47812.5</v>
      </c>
      <c r="N332" t="s">
        <v>529</v>
      </c>
      <c r="O332" t="s">
        <v>650</v>
      </c>
      <c r="P332" s="7">
        <v>42542</v>
      </c>
      <c r="Q332" s="7" t="s">
        <v>2243</v>
      </c>
      <c r="R332" s="7">
        <v>2.2967</v>
      </c>
    </row>
    <row r="333" spans="1:18" hidden="1">
      <c r="A333" t="s">
        <v>506</v>
      </c>
      <c r="B333" t="s">
        <v>548</v>
      </c>
      <c r="C333" s="7">
        <v>41893</v>
      </c>
      <c r="D333" t="s">
        <v>92</v>
      </c>
      <c r="E333">
        <v>19105002</v>
      </c>
      <c r="F333" t="s">
        <v>649</v>
      </c>
      <c r="G333" s="7">
        <v>44362</v>
      </c>
      <c r="H333" t="s">
        <v>503</v>
      </c>
      <c r="I333">
        <v>47812.5</v>
      </c>
      <c r="J333"/>
      <c r="K333">
        <v>47812.5</v>
      </c>
      <c r="L333">
        <v>1</v>
      </c>
      <c r="M333">
        <v>47812.5</v>
      </c>
      <c r="N333" t="s">
        <v>529</v>
      </c>
      <c r="O333" t="s">
        <v>650</v>
      </c>
      <c r="P333" s="7">
        <v>42542</v>
      </c>
      <c r="Q333" s="7" t="s">
        <v>1814</v>
      </c>
      <c r="R333" s="7">
        <v>2.2967</v>
      </c>
    </row>
    <row r="334" spans="1:18" hidden="1">
      <c r="A334" t="s">
        <v>506</v>
      </c>
      <c r="B334" t="s">
        <v>548</v>
      </c>
      <c r="C334" s="7">
        <v>41893</v>
      </c>
      <c r="D334" t="s">
        <v>92</v>
      </c>
      <c r="E334">
        <v>13140001</v>
      </c>
      <c r="F334" t="s">
        <v>649</v>
      </c>
      <c r="G334" s="7">
        <v>43631</v>
      </c>
      <c r="H334" t="s">
        <v>503</v>
      </c>
      <c r="I334">
        <v>8728.4699999999993</v>
      </c>
      <c r="J334"/>
      <c r="K334">
        <v>8728.4699999999993</v>
      </c>
      <c r="L334">
        <v>1</v>
      </c>
      <c r="M334">
        <v>8728.4699999999993</v>
      </c>
      <c r="N334" t="s">
        <v>504</v>
      </c>
      <c r="O334" t="s">
        <v>650</v>
      </c>
      <c r="P334" s="7">
        <v>42542</v>
      </c>
      <c r="Q334" s="7" t="s">
        <v>2244</v>
      </c>
      <c r="R334" s="7">
        <v>2.2967</v>
      </c>
    </row>
    <row r="335" spans="1:18" hidden="1">
      <c r="A335" t="s">
        <v>506</v>
      </c>
      <c r="B335" t="s">
        <v>501</v>
      </c>
      <c r="C335" s="7">
        <v>41978</v>
      </c>
      <c r="D335" t="s">
        <v>92</v>
      </c>
      <c r="E335">
        <v>13140003</v>
      </c>
      <c r="F335" t="s">
        <v>658</v>
      </c>
      <c r="G335" s="7">
        <v>42697</v>
      </c>
      <c r="H335" t="s">
        <v>533</v>
      </c>
      <c r="I335">
        <v>91500</v>
      </c>
      <c r="J335"/>
      <c r="K335">
        <v>91500</v>
      </c>
      <c r="L335">
        <v>3.3835000000000002</v>
      </c>
      <c r="M335">
        <v>309590.25</v>
      </c>
      <c r="N335" t="s">
        <v>561</v>
      </c>
      <c r="O335" t="s">
        <v>659</v>
      </c>
      <c r="P335" s="7">
        <v>42542</v>
      </c>
      <c r="Q335" s="7" t="s">
        <v>1973</v>
      </c>
      <c r="R335" s="7">
        <v>2.5796999999999999</v>
      </c>
    </row>
    <row r="336" spans="1:18" hidden="1">
      <c r="A336" t="s">
        <v>506</v>
      </c>
      <c r="B336" t="s">
        <v>501</v>
      </c>
      <c r="C336" s="7">
        <v>42328</v>
      </c>
      <c r="D336" t="s">
        <v>92</v>
      </c>
      <c r="E336">
        <v>19105002</v>
      </c>
      <c r="F336" t="s">
        <v>2718</v>
      </c>
      <c r="G336" s="7">
        <v>43388</v>
      </c>
      <c r="H336" t="s">
        <v>503</v>
      </c>
      <c r="I336">
        <v>385714.29</v>
      </c>
      <c r="J336"/>
      <c r="K336">
        <v>385714.29</v>
      </c>
      <c r="L336">
        <v>1</v>
      </c>
      <c r="M336">
        <v>385714.29</v>
      </c>
      <c r="N336" t="s">
        <v>529</v>
      </c>
      <c r="O336" t="s">
        <v>2719</v>
      </c>
      <c r="P336" s="7">
        <v>42542</v>
      </c>
      <c r="Q336" s="7" t="s">
        <v>2757</v>
      </c>
      <c r="R336" s="7">
        <v>3.7442000000000002</v>
      </c>
    </row>
    <row r="337" spans="1:18" hidden="1">
      <c r="A337" t="s">
        <v>506</v>
      </c>
      <c r="B337" t="s">
        <v>501</v>
      </c>
      <c r="C337" s="7">
        <v>42328</v>
      </c>
      <c r="D337" t="s">
        <v>92</v>
      </c>
      <c r="E337">
        <v>13140001</v>
      </c>
      <c r="F337" t="s">
        <v>2718</v>
      </c>
      <c r="G337" s="7">
        <v>43388</v>
      </c>
      <c r="H337" t="s">
        <v>503</v>
      </c>
      <c r="I337">
        <v>173571.43</v>
      </c>
      <c r="J337"/>
      <c r="K337">
        <v>173571.43</v>
      </c>
      <c r="L337">
        <v>1</v>
      </c>
      <c r="M337">
        <v>173571.43</v>
      </c>
      <c r="N337" t="s">
        <v>504</v>
      </c>
      <c r="O337" t="s">
        <v>2719</v>
      </c>
      <c r="P337" s="7">
        <v>42542</v>
      </c>
      <c r="Q337" s="7" t="s">
        <v>2758</v>
      </c>
      <c r="R337" s="7">
        <v>3.7442000000000002</v>
      </c>
    </row>
    <row r="338" spans="1:18" hidden="1">
      <c r="A338" t="s">
        <v>506</v>
      </c>
      <c r="B338" t="s">
        <v>501</v>
      </c>
      <c r="C338" s="7">
        <v>42328</v>
      </c>
      <c r="D338" t="s">
        <v>92</v>
      </c>
      <c r="E338">
        <v>13140001</v>
      </c>
      <c r="F338" t="s">
        <v>2718</v>
      </c>
      <c r="G338" s="7">
        <v>43753</v>
      </c>
      <c r="H338" t="s">
        <v>503</v>
      </c>
      <c r="I338">
        <v>144642.85999999999</v>
      </c>
      <c r="J338"/>
      <c r="K338">
        <v>144642.85999999999</v>
      </c>
      <c r="L338">
        <v>1</v>
      </c>
      <c r="M338">
        <v>144642.85999999999</v>
      </c>
      <c r="N338" t="s">
        <v>504</v>
      </c>
      <c r="O338" t="s">
        <v>2719</v>
      </c>
      <c r="P338" s="7">
        <v>42542</v>
      </c>
      <c r="Q338" s="7" t="s">
        <v>2759</v>
      </c>
      <c r="R338" s="7">
        <v>3.7442000000000002</v>
      </c>
    </row>
    <row r="339" spans="1:18">
      <c r="A339" t="s">
        <v>506</v>
      </c>
      <c r="B339" t="s">
        <v>501</v>
      </c>
      <c r="C339" s="7">
        <v>42249</v>
      </c>
      <c r="D339" t="s">
        <v>92</v>
      </c>
      <c r="E339">
        <v>19105002</v>
      </c>
      <c r="F339" t="s">
        <v>2502</v>
      </c>
      <c r="G339" s="7">
        <v>42931</v>
      </c>
      <c r="H339" t="s">
        <v>503</v>
      </c>
      <c r="I339">
        <v>360000</v>
      </c>
      <c r="J339"/>
      <c r="K339">
        <v>360000</v>
      </c>
      <c r="L339">
        <v>1</v>
      </c>
      <c r="M339">
        <v>360000</v>
      </c>
      <c r="N339" t="s">
        <v>529</v>
      </c>
      <c r="O339" t="s">
        <v>2503</v>
      </c>
      <c r="P339" s="7">
        <v>42542</v>
      </c>
      <c r="Q339" s="7" t="s">
        <v>2969</v>
      </c>
      <c r="R339" s="7">
        <v>3.6724999999999999</v>
      </c>
    </row>
    <row r="340" spans="1:18" hidden="1">
      <c r="A340" t="s">
        <v>506</v>
      </c>
      <c r="B340" t="s">
        <v>501</v>
      </c>
      <c r="C340" s="7">
        <v>42249</v>
      </c>
      <c r="D340" t="s">
        <v>92</v>
      </c>
      <c r="E340">
        <v>19105002</v>
      </c>
      <c r="F340" t="s">
        <v>2898</v>
      </c>
      <c r="G340" s="7">
        <v>44027</v>
      </c>
      <c r="H340" t="s">
        <v>503</v>
      </c>
      <c r="I340">
        <v>360000</v>
      </c>
      <c r="J340"/>
      <c r="K340">
        <v>360000</v>
      </c>
      <c r="L340">
        <v>1</v>
      </c>
      <c r="M340">
        <v>360000</v>
      </c>
      <c r="N340" t="s">
        <v>529</v>
      </c>
      <c r="O340" t="s">
        <v>2503</v>
      </c>
      <c r="P340" s="7">
        <v>42542</v>
      </c>
      <c r="Q340" s="7" t="s">
        <v>2970</v>
      </c>
      <c r="R340" s="7">
        <v>3.6724999999999999</v>
      </c>
    </row>
    <row r="341" spans="1:18" hidden="1">
      <c r="A341" t="s">
        <v>506</v>
      </c>
      <c r="B341" t="s">
        <v>501</v>
      </c>
      <c r="C341" s="7">
        <v>42249</v>
      </c>
      <c r="D341" t="s">
        <v>92</v>
      </c>
      <c r="E341">
        <v>13140001</v>
      </c>
      <c r="F341" t="s">
        <v>2898</v>
      </c>
      <c r="G341" s="7">
        <v>43296</v>
      </c>
      <c r="H341" t="s">
        <v>503</v>
      </c>
      <c r="I341">
        <v>67490.289999999994</v>
      </c>
      <c r="J341"/>
      <c r="K341">
        <v>67490.289999999994</v>
      </c>
      <c r="L341">
        <v>1</v>
      </c>
      <c r="M341">
        <v>67490.289999999994</v>
      </c>
      <c r="N341" t="s">
        <v>504</v>
      </c>
      <c r="O341" t="s">
        <v>2503</v>
      </c>
      <c r="P341" s="7">
        <v>42542</v>
      </c>
      <c r="Q341" s="7" t="s">
        <v>2971</v>
      </c>
      <c r="R341" s="7">
        <v>3.6724999999999999</v>
      </c>
    </row>
    <row r="342" spans="1:18" hidden="1">
      <c r="A342" t="s">
        <v>506</v>
      </c>
      <c r="B342" t="s">
        <v>501</v>
      </c>
      <c r="C342" s="7">
        <v>42249</v>
      </c>
      <c r="D342" t="s">
        <v>92</v>
      </c>
      <c r="E342">
        <v>13140001</v>
      </c>
      <c r="F342" t="s">
        <v>2502</v>
      </c>
      <c r="G342" s="7">
        <v>43661</v>
      </c>
      <c r="H342" t="s">
        <v>503</v>
      </c>
      <c r="I342">
        <v>50617.72</v>
      </c>
      <c r="J342"/>
      <c r="K342">
        <v>50617.72</v>
      </c>
      <c r="L342">
        <v>1</v>
      </c>
      <c r="M342">
        <v>50617.72</v>
      </c>
      <c r="N342" t="s">
        <v>504</v>
      </c>
      <c r="O342" t="s">
        <v>2503</v>
      </c>
      <c r="P342" s="7">
        <v>42542</v>
      </c>
      <c r="Q342" s="7" t="s">
        <v>2972</v>
      </c>
      <c r="R342" s="7">
        <v>3.6724999999999999</v>
      </c>
    </row>
    <row r="343" spans="1:18" hidden="1">
      <c r="A343" t="s">
        <v>506</v>
      </c>
      <c r="B343" t="s">
        <v>501</v>
      </c>
      <c r="C343" s="7">
        <v>42514</v>
      </c>
      <c r="D343" t="s">
        <v>92</v>
      </c>
      <c r="E343">
        <v>19105006</v>
      </c>
      <c r="F343" t="s">
        <v>4563</v>
      </c>
      <c r="G343" s="7">
        <v>42886</v>
      </c>
      <c r="H343" t="s">
        <v>533</v>
      </c>
      <c r="I343">
        <v>1290000</v>
      </c>
      <c r="J343"/>
      <c r="K343">
        <v>1290000</v>
      </c>
      <c r="L343">
        <v>3.3835000000000002</v>
      </c>
      <c r="M343">
        <v>4364715</v>
      </c>
      <c r="N343" t="s">
        <v>624</v>
      </c>
      <c r="O343" t="s">
        <v>3693</v>
      </c>
      <c r="P343" s="7">
        <v>42542</v>
      </c>
      <c r="Q343" s="7" t="s">
        <v>4564</v>
      </c>
      <c r="R343" s="7">
        <v>3.5659999999999998</v>
      </c>
    </row>
    <row r="344" spans="1:18" hidden="1">
      <c r="A344" t="s">
        <v>506</v>
      </c>
      <c r="B344" t="s">
        <v>501</v>
      </c>
      <c r="C344" s="7">
        <v>40857</v>
      </c>
      <c r="D344" t="s">
        <v>92</v>
      </c>
      <c r="E344">
        <v>19105002</v>
      </c>
      <c r="F344" t="s">
        <v>734</v>
      </c>
      <c r="G344" s="7">
        <v>42597</v>
      </c>
      <c r="H344" t="s">
        <v>503</v>
      </c>
      <c r="I344">
        <v>471000</v>
      </c>
      <c r="J344"/>
      <c r="K344">
        <v>471000</v>
      </c>
      <c r="L344">
        <v>1</v>
      </c>
      <c r="M344">
        <v>471000</v>
      </c>
      <c r="N344" t="s">
        <v>529</v>
      </c>
      <c r="O344" t="s">
        <v>746</v>
      </c>
      <c r="P344" s="7">
        <v>42542</v>
      </c>
      <c r="Q344" s="7" t="s">
        <v>1397</v>
      </c>
      <c r="R344" s="7">
        <v>1.7516</v>
      </c>
    </row>
    <row r="345" spans="1:18" hidden="1">
      <c r="A345" t="s">
        <v>482</v>
      </c>
      <c r="B345" t="s">
        <v>501</v>
      </c>
      <c r="C345" s="7">
        <v>41332</v>
      </c>
      <c r="D345" t="s">
        <v>92</v>
      </c>
      <c r="E345">
        <v>19105002</v>
      </c>
      <c r="F345" t="s">
        <v>521</v>
      </c>
      <c r="G345" s="7">
        <v>43205</v>
      </c>
      <c r="H345" t="s">
        <v>503</v>
      </c>
      <c r="I345">
        <v>5386.36</v>
      </c>
      <c r="J345"/>
      <c r="K345">
        <v>5386.36</v>
      </c>
      <c r="L345">
        <v>1</v>
      </c>
      <c r="M345">
        <v>5386.36</v>
      </c>
      <c r="N345" t="s">
        <v>529</v>
      </c>
      <c r="O345" t="s">
        <v>522</v>
      </c>
      <c r="P345" s="7">
        <v>42542</v>
      </c>
      <c r="Q345" s="7" t="s">
        <v>1561</v>
      </c>
      <c r="R345" s="7">
        <v>1.9818</v>
      </c>
    </row>
    <row r="346" spans="1:18">
      <c r="A346" t="s">
        <v>482</v>
      </c>
      <c r="B346" t="s">
        <v>501</v>
      </c>
      <c r="C346" s="7">
        <v>41332</v>
      </c>
      <c r="D346" t="s">
        <v>92</v>
      </c>
      <c r="E346">
        <v>19105002</v>
      </c>
      <c r="F346" t="s">
        <v>521</v>
      </c>
      <c r="G346" s="7">
        <v>43084</v>
      </c>
      <c r="H346" t="s">
        <v>503</v>
      </c>
      <c r="I346">
        <v>5386.36</v>
      </c>
      <c r="J346"/>
      <c r="K346">
        <v>5386.36</v>
      </c>
      <c r="L346">
        <v>1</v>
      </c>
      <c r="M346">
        <v>5386.36</v>
      </c>
      <c r="N346" t="s">
        <v>529</v>
      </c>
      <c r="O346" t="s">
        <v>522</v>
      </c>
      <c r="P346" s="7">
        <v>42542</v>
      </c>
      <c r="Q346" s="7" t="s">
        <v>1562</v>
      </c>
      <c r="R346" s="7">
        <v>1.9818</v>
      </c>
    </row>
    <row r="347" spans="1:18">
      <c r="A347" t="s">
        <v>506</v>
      </c>
      <c r="B347" t="s">
        <v>553</v>
      </c>
      <c r="C347" s="7">
        <v>41358</v>
      </c>
      <c r="D347" t="s">
        <v>92</v>
      </c>
      <c r="E347">
        <v>19105002</v>
      </c>
      <c r="F347" t="s">
        <v>554</v>
      </c>
      <c r="G347" s="7">
        <v>43054</v>
      </c>
      <c r="H347" t="s">
        <v>503</v>
      </c>
      <c r="I347">
        <v>51000</v>
      </c>
      <c r="J347"/>
      <c r="K347">
        <v>51000</v>
      </c>
      <c r="L347">
        <v>1</v>
      </c>
      <c r="M347">
        <v>51000</v>
      </c>
      <c r="N347" t="s">
        <v>529</v>
      </c>
      <c r="O347" t="s">
        <v>555</v>
      </c>
      <c r="P347" s="7">
        <v>42542</v>
      </c>
      <c r="Q347" s="7" t="s">
        <v>1232</v>
      </c>
      <c r="R347" s="7">
        <v>2.0125999999999999</v>
      </c>
    </row>
    <row r="348" spans="1:18" hidden="1">
      <c r="A348" t="s">
        <v>506</v>
      </c>
      <c r="B348" t="s">
        <v>501</v>
      </c>
      <c r="C348" s="7">
        <v>41320</v>
      </c>
      <c r="D348" t="s">
        <v>92</v>
      </c>
      <c r="E348">
        <v>13140001</v>
      </c>
      <c r="F348" t="s">
        <v>693</v>
      </c>
      <c r="G348" s="7">
        <v>42901</v>
      </c>
      <c r="H348" t="s">
        <v>503</v>
      </c>
      <c r="I348">
        <v>6568.66</v>
      </c>
      <c r="J348"/>
      <c r="K348">
        <v>6568.66</v>
      </c>
      <c r="L348">
        <v>1</v>
      </c>
      <c r="M348">
        <v>6568.66</v>
      </c>
      <c r="N348" t="s">
        <v>504</v>
      </c>
      <c r="O348" t="s">
        <v>694</v>
      </c>
      <c r="P348" s="7">
        <v>42542</v>
      </c>
      <c r="Q348" s="7" t="s">
        <v>1867</v>
      </c>
      <c r="R348" s="7">
        <v>1.9665999999999999</v>
      </c>
    </row>
    <row r="349" spans="1:18" hidden="1">
      <c r="A349" t="s">
        <v>506</v>
      </c>
      <c r="B349" t="s">
        <v>501</v>
      </c>
      <c r="C349" s="7">
        <v>41320</v>
      </c>
      <c r="D349" t="s">
        <v>92</v>
      </c>
      <c r="E349">
        <v>13140001</v>
      </c>
      <c r="F349" t="s">
        <v>539</v>
      </c>
      <c r="G349" s="7">
        <v>43266</v>
      </c>
      <c r="H349" t="s">
        <v>503</v>
      </c>
      <c r="I349">
        <v>6091.7</v>
      </c>
      <c r="J349"/>
      <c r="K349">
        <v>6091.7</v>
      </c>
      <c r="L349">
        <v>1</v>
      </c>
      <c r="M349">
        <v>6091.7</v>
      </c>
      <c r="N349" t="s">
        <v>504</v>
      </c>
      <c r="O349" t="s">
        <v>540</v>
      </c>
      <c r="P349" s="7">
        <v>42542</v>
      </c>
      <c r="Q349" s="7" t="s">
        <v>1572</v>
      </c>
      <c r="R349" s="7">
        <v>1.9665999999999999</v>
      </c>
    </row>
    <row r="350" spans="1:18">
      <c r="A350" t="s">
        <v>506</v>
      </c>
      <c r="B350" t="s">
        <v>501</v>
      </c>
      <c r="C350" s="7">
        <v>41320</v>
      </c>
      <c r="D350" t="s">
        <v>92</v>
      </c>
      <c r="E350">
        <v>19105002</v>
      </c>
      <c r="F350" t="s">
        <v>537</v>
      </c>
      <c r="G350" s="7">
        <v>42901</v>
      </c>
      <c r="H350" t="s">
        <v>503</v>
      </c>
      <c r="I350">
        <v>27000</v>
      </c>
      <c r="J350"/>
      <c r="K350">
        <v>27000</v>
      </c>
      <c r="L350">
        <v>1</v>
      </c>
      <c r="M350">
        <v>27000</v>
      </c>
      <c r="N350" t="s">
        <v>529</v>
      </c>
      <c r="O350" t="s">
        <v>538</v>
      </c>
      <c r="P350" s="7">
        <v>42542</v>
      </c>
      <c r="Q350" s="7" t="s">
        <v>2300</v>
      </c>
      <c r="R350" s="7">
        <v>1.9665999999999999</v>
      </c>
    </row>
    <row r="351" spans="1:18">
      <c r="A351" t="s">
        <v>506</v>
      </c>
      <c r="B351" t="s">
        <v>501</v>
      </c>
      <c r="C351" s="7">
        <v>41183</v>
      </c>
      <c r="D351" t="s">
        <v>92</v>
      </c>
      <c r="E351">
        <v>19105002</v>
      </c>
      <c r="F351" t="s">
        <v>541</v>
      </c>
      <c r="G351" s="7">
        <v>42962</v>
      </c>
      <c r="H351" t="s">
        <v>503</v>
      </c>
      <c r="I351">
        <v>114112.5</v>
      </c>
      <c r="J351"/>
      <c r="K351">
        <v>114112.5</v>
      </c>
      <c r="L351">
        <v>1</v>
      </c>
      <c r="M351">
        <v>114112.5</v>
      </c>
      <c r="N351" t="s">
        <v>529</v>
      </c>
      <c r="O351" t="s">
        <v>542</v>
      </c>
      <c r="P351" s="7">
        <v>42542</v>
      </c>
      <c r="Q351" s="7" t="s">
        <v>1236</v>
      </c>
      <c r="R351" s="7">
        <v>2.0306000000000002</v>
      </c>
    </row>
    <row r="352" spans="1:18" hidden="1">
      <c r="A352" t="s">
        <v>506</v>
      </c>
      <c r="B352" t="s">
        <v>501</v>
      </c>
      <c r="C352" s="7">
        <v>41320</v>
      </c>
      <c r="D352" t="s">
        <v>92</v>
      </c>
      <c r="E352">
        <v>19105002</v>
      </c>
      <c r="F352" t="s">
        <v>697</v>
      </c>
      <c r="G352" s="7">
        <v>42597</v>
      </c>
      <c r="H352" t="s">
        <v>503</v>
      </c>
      <c r="I352">
        <v>228225</v>
      </c>
      <c r="J352"/>
      <c r="K352">
        <v>228225</v>
      </c>
      <c r="L352">
        <v>1</v>
      </c>
      <c r="M352">
        <v>228225</v>
      </c>
      <c r="N352" t="s">
        <v>529</v>
      </c>
      <c r="O352" t="s">
        <v>547</v>
      </c>
      <c r="P352" s="7">
        <v>42542</v>
      </c>
      <c r="Q352" s="7" t="s">
        <v>1578</v>
      </c>
      <c r="R352" s="7">
        <v>1.9665999999999999</v>
      </c>
    </row>
    <row r="353" spans="1:18" hidden="1">
      <c r="A353" t="s">
        <v>506</v>
      </c>
      <c r="B353" t="s">
        <v>501</v>
      </c>
      <c r="C353" s="7">
        <v>41320</v>
      </c>
      <c r="D353" t="s">
        <v>92</v>
      </c>
      <c r="E353">
        <v>13140001</v>
      </c>
      <c r="F353" t="s">
        <v>697</v>
      </c>
      <c r="G353" s="7">
        <v>42962</v>
      </c>
      <c r="H353" t="s">
        <v>503</v>
      </c>
      <c r="I353">
        <v>12731.49</v>
      </c>
      <c r="J353"/>
      <c r="K353">
        <v>12731.49</v>
      </c>
      <c r="L353">
        <v>1</v>
      </c>
      <c r="M353">
        <v>12731.49</v>
      </c>
      <c r="N353" t="s">
        <v>504</v>
      </c>
      <c r="O353" t="s">
        <v>547</v>
      </c>
      <c r="P353" s="7">
        <v>42542</v>
      </c>
      <c r="Q353" s="7" t="s">
        <v>1425</v>
      </c>
      <c r="R353" s="7">
        <v>1.9665999999999999</v>
      </c>
    </row>
    <row r="354" spans="1:18" hidden="1">
      <c r="A354" t="s">
        <v>506</v>
      </c>
      <c r="B354" t="s">
        <v>501</v>
      </c>
      <c r="C354" s="7">
        <v>41320</v>
      </c>
      <c r="D354" t="s">
        <v>92</v>
      </c>
      <c r="E354">
        <v>13140001</v>
      </c>
      <c r="F354" t="s">
        <v>546</v>
      </c>
      <c r="G354" s="7">
        <v>42658</v>
      </c>
      <c r="H354" t="s">
        <v>503</v>
      </c>
      <c r="I354">
        <v>20887.759999999998</v>
      </c>
      <c r="J354"/>
      <c r="K354">
        <v>20887.759999999998</v>
      </c>
      <c r="L354">
        <v>1</v>
      </c>
      <c r="M354">
        <v>20887.759999999998</v>
      </c>
      <c r="N354" t="s">
        <v>504</v>
      </c>
      <c r="O354" t="s">
        <v>547</v>
      </c>
      <c r="P354" s="7">
        <v>42542</v>
      </c>
      <c r="Q354" s="7" t="s">
        <v>1874</v>
      </c>
      <c r="R354" s="7">
        <v>1.9665999999999999</v>
      </c>
    </row>
    <row r="355" spans="1:18" hidden="1">
      <c r="A355" t="s">
        <v>506</v>
      </c>
      <c r="B355" t="s">
        <v>501</v>
      </c>
      <c r="C355" s="7">
        <v>41320</v>
      </c>
      <c r="D355" t="s">
        <v>92</v>
      </c>
      <c r="E355">
        <v>19105002</v>
      </c>
      <c r="F355" t="s">
        <v>698</v>
      </c>
      <c r="G355" s="7">
        <v>42658</v>
      </c>
      <c r="H355" t="s">
        <v>503</v>
      </c>
      <c r="I355">
        <v>228225</v>
      </c>
      <c r="J355"/>
      <c r="K355">
        <v>228225</v>
      </c>
      <c r="L355">
        <v>1</v>
      </c>
      <c r="M355">
        <v>228225</v>
      </c>
      <c r="N355" t="s">
        <v>529</v>
      </c>
      <c r="O355" t="s">
        <v>547</v>
      </c>
      <c r="P355" s="7">
        <v>42542</v>
      </c>
      <c r="Q355" s="7" t="s">
        <v>2307</v>
      </c>
      <c r="R355" s="7">
        <v>1.9665999999999999</v>
      </c>
    </row>
    <row r="356" spans="1:18">
      <c r="A356" t="s">
        <v>506</v>
      </c>
      <c r="B356" t="s">
        <v>548</v>
      </c>
      <c r="C356" s="7">
        <v>41333</v>
      </c>
      <c r="D356" t="s">
        <v>92</v>
      </c>
      <c r="E356">
        <v>19105002</v>
      </c>
      <c r="F356" t="s">
        <v>549</v>
      </c>
      <c r="G356" s="7">
        <v>43023</v>
      </c>
      <c r="H356" t="s">
        <v>503</v>
      </c>
      <c r="I356">
        <v>18600</v>
      </c>
      <c r="J356"/>
      <c r="K356">
        <v>18600</v>
      </c>
      <c r="L356">
        <v>1</v>
      </c>
      <c r="M356">
        <v>18600</v>
      </c>
      <c r="N356" t="s">
        <v>529</v>
      </c>
      <c r="O356" t="s">
        <v>550</v>
      </c>
      <c r="P356" s="7">
        <v>42542</v>
      </c>
      <c r="Q356" s="7" t="s">
        <v>1730</v>
      </c>
      <c r="R356" s="7">
        <v>1.9806999999999999</v>
      </c>
    </row>
    <row r="357" spans="1:18" hidden="1">
      <c r="A357" t="s">
        <v>506</v>
      </c>
      <c r="B357" t="s">
        <v>548</v>
      </c>
      <c r="C357" s="7">
        <v>41333</v>
      </c>
      <c r="D357" t="s">
        <v>92</v>
      </c>
      <c r="E357">
        <v>19105002</v>
      </c>
      <c r="F357" t="s">
        <v>549</v>
      </c>
      <c r="G357" s="7">
        <v>43388</v>
      </c>
      <c r="H357" t="s">
        <v>503</v>
      </c>
      <c r="I357">
        <v>18600</v>
      </c>
      <c r="J357"/>
      <c r="K357">
        <v>18600</v>
      </c>
      <c r="L357">
        <v>1</v>
      </c>
      <c r="M357">
        <v>18600</v>
      </c>
      <c r="N357" t="s">
        <v>529</v>
      </c>
      <c r="O357" t="s">
        <v>550</v>
      </c>
      <c r="P357" s="7">
        <v>42542</v>
      </c>
      <c r="Q357" s="7" t="s">
        <v>2308</v>
      </c>
      <c r="R357" s="7">
        <v>1.9806999999999999</v>
      </c>
    </row>
    <row r="358" spans="1:18" hidden="1">
      <c r="A358" t="s">
        <v>506</v>
      </c>
      <c r="B358" t="s">
        <v>548</v>
      </c>
      <c r="C358" s="7">
        <v>41333</v>
      </c>
      <c r="D358" t="s">
        <v>92</v>
      </c>
      <c r="E358">
        <v>13140001</v>
      </c>
      <c r="F358" t="s">
        <v>764</v>
      </c>
      <c r="G358" s="7">
        <v>43023</v>
      </c>
      <c r="H358" t="s">
        <v>503</v>
      </c>
      <c r="I358">
        <v>565.87</v>
      </c>
      <c r="J358"/>
      <c r="K358">
        <v>565.87</v>
      </c>
      <c r="L358">
        <v>1</v>
      </c>
      <c r="M358">
        <v>565.87</v>
      </c>
      <c r="N358" t="s">
        <v>504</v>
      </c>
      <c r="O358" t="s">
        <v>550</v>
      </c>
      <c r="P358" s="7">
        <v>42542</v>
      </c>
      <c r="Q358" s="7" t="s">
        <v>1731</v>
      </c>
      <c r="R358" s="7">
        <v>1.9806999999999999</v>
      </c>
    </row>
    <row r="359" spans="1:18" hidden="1">
      <c r="A359" t="s">
        <v>506</v>
      </c>
      <c r="B359" t="s">
        <v>501</v>
      </c>
      <c r="C359" s="7">
        <v>41320</v>
      </c>
      <c r="D359" t="s">
        <v>92</v>
      </c>
      <c r="E359">
        <v>13140001</v>
      </c>
      <c r="F359" t="s">
        <v>698</v>
      </c>
      <c r="G359" s="7">
        <v>42658</v>
      </c>
      <c r="H359" t="s">
        <v>503</v>
      </c>
      <c r="I359">
        <v>17405.75</v>
      </c>
      <c r="J359"/>
      <c r="K359">
        <v>17405.75</v>
      </c>
      <c r="L359">
        <v>1</v>
      </c>
      <c r="M359">
        <v>17405.75</v>
      </c>
      <c r="N359" t="s">
        <v>504</v>
      </c>
      <c r="O359" t="s">
        <v>547</v>
      </c>
      <c r="P359" s="7">
        <v>42542</v>
      </c>
      <c r="Q359" s="7" t="s">
        <v>1427</v>
      </c>
      <c r="R359" s="7">
        <v>1.9665999999999999</v>
      </c>
    </row>
    <row r="360" spans="1:18" hidden="1">
      <c r="A360" t="s">
        <v>506</v>
      </c>
      <c r="B360" t="s">
        <v>501</v>
      </c>
      <c r="C360" s="7">
        <v>41320</v>
      </c>
      <c r="D360" t="s">
        <v>92</v>
      </c>
      <c r="E360">
        <v>13140001</v>
      </c>
      <c r="F360" t="s">
        <v>698</v>
      </c>
      <c r="G360" s="7">
        <v>43388</v>
      </c>
      <c r="H360" t="s">
        <v>503</v>
      </c>
      <c r="I360">
        <v>5785.87</v>
      </c>
      <c r="J360"/>
      <c r="K360">
        <v>5785.87</v>
      </c>
      <c r="L360">
        <v>1</v>
      </c>
      <c r="M360">
        <v>5785.87</v>
      </c>
      <c r="N360" t="s">
        <v>504</v>
      </c>
      <c r="O360" t="s">
        <v>547</v>
      </c>
      <c r="P360" s="7">
        <v>42542</v>
      </c>
      <c r="Q360" s="7" t="s">
        <v>1732</v>
      </c>
      <c r="R360" s="7">
        <v>1.9665999999999999</v>
      </c>
    </row>
    <row r="361" spans="1:18" hidden="1">
      <c r="A361" t="s">
        <v>482</v>
      </c>
      <c r="B361" t="s">
        <v>501</v>
      </c>
      <c r="C361" s="7">
        <v>41332</v>
      </c>
      <c r="D361" t="s">
        <v>92</v>
      </c>
      <c r="E361">
        <v>19105002</v>
      </c>
      <c r="F361" t="s">
        <v>521</v>
      </c>
      <c r="G361" s="7">
        <v>42719</v>
      </c>
      <c r="H361" t="s">
        <v>503</v>
      </c>
      <c r="I361">
        <v>5386.36</v>
      </c>
      <c r="J361"/>
      <c r="K361">
        <v>5386.36</v>
      </c>
      <c r="L361">
        <v>1</v>
      </c>
      <c r="M361">
        <v>5386.36</v>
      </c>
      <c r="N361" t="s">
        <v>529</v>
      </c>
      <c r="O361" t="s">
        <v>522</v>
      </c>
      <c r="P361" s="7">
        <v>42542</v>
      </c>
      <c r="Q361" s="7" t="s">
        <v>2310</v>
      </c>
      <c r="R361" s="7">
        <v>1.9818</v>
      </c>
    </row>
    <row r="362" spans="1:18" hidden="1">
      <c r="A362" t="s">
        <v>506</v>
      </c>
      <c r="B362" t="s">
        <v>501</v>
      </c>
      <c r="C362" s="7">
        <v>41327</v>
      </c>
      <c r="D362" t="s">
        <v>92</v>
      </c>
      <c r="E362">
        <v>19105002</v>
      </c>
      <c r="F362" t="s">
        <v>751</v>
      </c>
      <c r="G362" s="7">
        <v>42597</v>
      </c>
      <c r="H362" t="s">
        <v>503</v>
      </c>
      <c r="I362">
        <v>16500</v>
      </c>
      <c r="J362"/>
      <c r="K362">
        <v>16500</v>
      </c>
      <c r="L362">
        <v>1</v>
      </c>
      <c r="M362">
        <v>16500</v>
      </c>
      <c r="N362" t="s">
        <v>529</v>
      </c>
      <c r="O362" t="s">
        <v>752</v>
      </c>
      <c r="P362" s="7">
        <v>42542</v>
      </c>
      <c r="Q362" s="7" t="s">
        <v>1886</v>
      </c>
      <c r="R362" s="7">
        <v>1.972</v>
      </c>
    </row>
    <row r="363" spans="1:18">
      <c r="A363" t="s">
        <v>506</v>
      </c>
      <c r="B363" t="s">
        <v>501</v>
      </c>
      <c r="C363" s="7">
        <v>41327</v>
      </c>
      <c r="D363" t="s">
        <v>92</v>
      </c>
      <c r="E363">
        <v>19105002</v>
      </c>
      <c r="F363" t="s">
        <v>463</v>
      </c>
      <c r="G363" s="7">
        <v>42781</v>
      </c>
      <c r="H363" t="s">
        <v>503</v>
      </c>
      <c r="I363">
        <v>41700</v>
      </c>
      <c r="J363"/>
      <c r="K363">
        <v>41700</v>
      </c>
      <c r="L363">
        <v>1</v>
      </c>
      <c r="M363">
        <v>41700</v>
      </c>
      <c r="N363" t="s">
        <v>529</v>
      </c>
      <c r="O363" t="s">
        <v>558</v>
      </c>
      <c r="P363" s="7">
        <v>42542</v>
      </c>
      <c r="Q363" s="7" t="s">
        <v>1437</v>
      </c>
      <c r="R363" s="7">
        <v>1.972</v>
      </c>
    </row>
    <row r="364" spans="1:18" hidden="1">
      <c r="A364" t="s">
        <v>506</v>
      </c>
      <c r="B364" t="s">
        <v>501</v>
      </c>
      <c r="C364" s="7">
        <v>41327</v>
      </c>
      <c r="D364" t="s">
        <v>92</v>
      </c>
      <c r="E364">
        <v>13140001</v>
      </c>
      <c r="F364" t="s">
        <v>464</v>
      </c>
      <c r="G364" s="7">
        <v>42781</v>
      </c>
      <c r="H364" t="s">
        <v>503</v>
      </c>
      <c r="I364">
        <v>1148.1600000000001</v>
      </c>
      <c r="J364"/>
      <c r="K364">
        <v>1148.1600000000001</v>
      </c>
      <c r="L364">
        <v>1</v>
      </c>
      <c r="M364">
        <v>1148.1600000000001</v>
      </c>
      <c r="N364" t="s">
        <v>504</v>
      </c>
      <c r="O364" t="s">
        <v>566</v>
      </c>
      <c r="P364" s="7">
        <v>42542</v>
      </c>
      <c r="Q364" s="7" t="s">
        <v>2057</v>
      </c>
      <c r="R364" s="7">
        <v>1.972</v>
      </c>
    </row>
    <row r="365" spans="1:18">
      <c r="A365" t="s">
        <v>506</v>
      </c>
      <c r="B365" t="s">
        <v>501</v>
      </c>
      <c r="C365" s="7">
        <v>41438</v>
      </c>
      <c r="D365" t="s">
        <v>92</v>
      </c>
      <c r="E365">
        <v>19105002</v>
      </c>
      <c r="F365" t="s">
        <v>457</v>
      </c>
      <c r="G365" s="7">
        <v>42781</v>
      </c>
      <c r="H365" t="s">
        <v>503</v>
      </c>
      <c r="I365">
        <v>91500</v>
      </c>
      <c r="J365"/>
      <c r="K365">
        <v>91500</v>
      </c>
      <c r="L365">
        <v>1</v>
      </c>
      <c r="M365">
        <v>91500</v>
      </c>
      <c r="N365" t="s">
        <v>529</v>
      </c>
      <c r="O365" t="s">
        <v>580</v>
      </c>
      <c r="P365" s="7">
        <v>42542</v>
      </c>
      <c r="Q365" s="7" t="s">
        <v>1899</v>
      </c>
      <c r="R365" s="7">
        <v>2.1419999999999999</v>
      </c>
    </row>
    <row r="366" spans="1:18" hidden="1">
      <c r="A366" t="s">
        <v>506</v>
      </c>
      <c r="B366" t="s">
        <v>501</v>
      </c>
      <c r="C366" s="7">
        <v>41438</v>
      </c>
      <c r="D366" t="s">
        <v>92</v>
      </c>
      <c r="E366">
        <v>19105002</v>
      </c>
      <c r="F366" t="s">
        <v>457</v>
      </c>
      <c r="G366" s="7">
        <v>43146</v>
      </c>
      <c r="H366" t="s">
        <v>503</v>
      </c>
      <c r="I366">
        <v>91500</v>
      </c>
      <c r="J366"/>
      <c r="K366">
        <v>91500</v>
      </c>
      <c r="L366">
        <v>1</v>
      </c>
      <c r="M366">
        <v>91500</v>
      </c>
      <c r="N366" t="s">
        <v>529</v>
      </c>
      <c r="O366" t="s">
        <v>580</v>
      </c>
      <c r="P366" s="7">
        <v>42542</v>
      </c>
      <c r="Q366" s="7" t="s">
        <v>1449</v>
      </c>
      <c r="R366" s="7">
        <v>2.1419999999999999</v>
      </c>
    </row>
    <row r="367" spans="1:18" hidden="1">
      <c r="A367" t="s">
        <v>506</v>
      </c>
      <c r="B367" t="s">
        <v>501</v>
      </c>
      <c r="C367" s="7">
        <v>41435</v>
      </c>
      <c r="D367" t="s">
        <v>92</v>
      </c>
      <c r="E367">
        <v>19105002</v>
      </c>
      <c r="F367" t="s">
        <v>590</v>
      </c>
      <c r="G367" s="7">
        <v>43419</v>
      </c>
      <c r="H367" t="s">
        <v>503</v>
      </c>
      <c r="I367">
        <v>26910</v>
      </c>
      <c r="J367"/>
      <c r="K367">
        <v>26910</v>
      </c>
      <c r="L367">
        <v>1</v>
      </c>
      <c r="M367">
        <v>26910</v>
      </c>
      <c r="N367" t="s">
        <v>529</v>
      </c>
      <c r="O367" t="s">
        <v>591</v>
      </c>
      <c r="P367" s="7">
        <v>42542</v>
      </c>
      <c r="Q367" s="7" t="s">
        <v>1916</v>
      </c>
      <c r="R367" s="7">
        <v>2.1372</v>
      </c>
    </row>
    <row r="368" spans="1:18" hidden="1">
      <c r="A368" t="s">
        <v>506</v>
      </c>
      <c r="B368" t="s">
        <v>501</v>
      </c>
      <c r="C368" s="7">
        <v>41592</v>
      </c>
      <c r="D368" t="s">
        <v>92</v>
      </c>
      <c r="E368">
        <v>19105002</v>
      </c>
      <c r="F368" t="s">
        <v>603</v>
      </c>
      <c r="G368" s="7">
        <v>43327</v>
      </c>
      <c r="H368" t="s">
        <v>503</v>
      </c>
      <c r="I368">
        <v>15846.9</v>
      </c>
      <c r="J368"/>
      <c r="K368">
        <v>15846.9</v>
      </c>
      <c r="L368">
        <v>1</v>
      </c>
      <c r="M368">
        <v>15846.9</v>
      </c>
      <c r="N368" t="s">
        <v>529</v>
      </c>
      <c r="O368" t="s">
        <v>604</v>
      </c>
      <c r="P368" s="7">
        <v>42542</v>
      </c>
      <c r="Q368" s="7" t="s">
        <v>2072</v>
      </c>
      <c r="R368" s="7">
        <v>2.3233999999999999</v>
      </c>
    </row>
    <row r="369" spans="1:18" hidden="1">
      <c r="A369" t="s">
        <v>506</v>
      </c>
      <c r="B369" t="s">
        <v>501</v>
      </c>
      <c r="C369" s="7">
        <v>41592</v>
      </c>
      <c r="D369" t="s">
        <v>92</v>
      </c>
      <c r="E369">
        <v>19105002</v>
      </c>
      <c r="F369" t="s">
        <v>603</v>
      </c>
      <c r="G369" s="7">
        <v>43692</v>
      </c>
      <c r="H369" t="s">
        <v>503</v>
      </c>
      <c r="I369">
        <v>15846.9</v>
      </c>
      <c r="J369"/>
      <c r="K369">
        <v>15846.9</v>
      </c>
      <c r="L369">
        <v>1</v>
      </c>
      <c r="M369">
        <v>15846.9</v>
      </c>
      <c r="N369" t="s">
        <v>529</v>
      </c>
      <c r="O369" t="s">
        <v>604</v>
      </c>
      <c r="P369" s="7">
        <v>42542</v>
      </c>
      <c r="Q369" s="7" t="s">
        <v>1293</v>
      </c>
      <c r="R369" s="7">
        <v>2.3233999999999999</v>
      </c>
    </row>
    <row r="370" spans="1:18" hidden="1">
      <c r="A370" t="s">
        <v>506</v>
      </c>
      <c r="B370" t="s">
        <v>501</v>
      </c>
      <c r="C370" s="7">
        <v>41592</v>
      </c>
      <c r="D370" t="s">
        <v>92</v>
      </c>
      <c r="E370">
        <v>13140001</v>
      </c>
      <c r="F370" t="s">
        <v>603</v>
      </c>
      <c r="G370" s="7">
        <v>43692</v>
      </c>
      <c r="H370" t="s">
        <v>503</v>
      </c>
      <c r="I370">
        <v>1109.29</v>
      </c>
      <c r="J370"/>
      <c r="K370">
        <v>1109.29</v>
      </c>
      <c r="L370">
        <v>1</v>
      </c>
      <c r="M370">
        <v>1109.29</v>
      </c>
      <c r="N370" t="s">
        <v>504</v>
      </c>
      <c r="O370" t="s">
        <v>604</v>
      </c>
      <c r="P370" s="7">
        <v>42542</v>
      </c>
      <c r="Q370" s="7" t="s">
        <v>2360</v>
      </c>
      <c r="R370" s="7">
        <v>2.3233999999999999</v>
      </c>
    </row>
    <row r="371" spans="1:18">
      <c r="A371" t="s">
        <v>506</v>
      </c>
      <c r="B371" t="s">
        <v>501</v>
      </c>
      <c r="C371" s="7">
        <v>41621</v>
      </c>
      <c r="D371" t="s">
        <v>92</v>
      </c>
      <c r="E371">
        <v>19105002</v>
      </c>
      <c r="F371" t="s">
        <v>706</v>
      </c>
      <c r="G371" s="7">
        <v>42901</v>
      </c>
      <c r="H371" t="s">
        <v>503</v>
      </c>
      <c r="I371">
        <v>52500</v>
      </c>
      <c r="J371"/>
      <c r="K371">
        <v>52500</v>
      </c>
      <c r="L371">
        <v>1</v>
      </c>
      <c r="M371">
        <v>52500</v>
      </c>
      <c r="N371" t="s">
        <v>529</v>
      </c>
      <c r="O371" t="s">
        <v>707</v>
      </c>
      <c r="P371" s="7">
        <v>42542</v>
      </c>
      <c r="Q371" s="7" t="s">
        <v>1925</v>
      </c>
      <c r="R371" s="7">
        <v>2.3338000000000001</v>
      </c>
    </row>
    <row r="372" spans="1:18" hidden="1">
      <c r="A372" t="s">
        <v>506</v>
      </c>
      <c r="B372" t="s">
        <v>501</v>
      </c>
      <c r="C372" s="7">
        <v>41621</v>
      </c>
      <c r="D372" t="s">
        <v>92</v>
      </c>
      <c r="E372">
        <v>19105002</v>
      </c>
      <c r="F372" t="s">
        <v>706</v>
      </c>
      <c r="G372" s="7">
        <v>43631</v>
      </c>
      <c r="H372" t="s">
        <v>503</v>
      </c>
      <c r="I372">
        <v>52500</v>
      </c>
      <c r="J372"/>
      <c r="K372">
        <v>52500</v>
      </c>
      <c r="L372">
        <v>1</v>
      </c>
      <c r="M372">
        <v>52500</v>
      </c>
      <c r="N372" t="s">
        <v>529</v>
      </c>
      <c r="O372" t="s">
        <v>707</v>
      </c>
      <c r="P372" s="7">
        <v>42542</v>
      </c>
      <c r="Q372" s="7" t="s">
        <v>1627</v>
      </c>
      <c r="R372" s="7">
        <v>2.3338000000000001</v>
      </c>
    </row>
    <row r="373" spans="1:18">
      <c r="A373" t="s">
        <v>506</v>
      </c>
      <c r="B373" t="s">
        <v>548</v>
      </c>
      <c r="C373" s="7">
        <v>41893</v>
      </c>
      <c r="D373" t="s">
        <v>92</v>
      </c>
      <c r="E373">
        <v>19105002</v>
      </c>
      <c r="F373" t="s">
        <v>649</v>
      </c>
      <c r="G373" s="7">
        <v>42901</v>
      </c>
      <c r="H373" t="s">
        <v>503</v>
      </c>
      <c r="I373">
        <v>47812.5</v>
      </c>
      <c r="J373"/>
      <c r="K373">
        <v>47812.5</v>
      </c>
      <c r="L373">
        <v>1</v>
      </c>
      <c r="M373">
        <v>47812.5</v>
      </c>
      <c r="N373" t="s">
        <v>529</v>
      </c>
      <c r="O373" t="s">
        <v>650</v>
      </c>
      <c r="P373" s="7">
        <v>42542</v>
      </c>
      <c r="Q373" s="7" t="s">
        <v>1813</v>
      </c>
      <c r="R373" s="7">
        <v>2.2967</v>
      </c>
    </row>
    <row r="374" spans="1:18" hidden="1">
      <c r="A374" t="s">
        <v>506</v>
      </c>
      <c r="B374" t="s">
        <v>501</v>
      </c>
      <c r="C374" s="7">
        <v>41977</v>
      </c>
      <c r="D374" t="s">
        <v>92</v>
      </c>
      <c r="E374">
        <v>19105006</v>
      </c>
      <c r="F374" t="s">
        <v>658</v>
      </c>
      <c r="G374" s="7">
        <v>42697</v>
      </c>
      <c r="H374" t="s">
        <v>533</v>
      </c>
      <c r="I374">
        <v>1866666.67</v>
      </c>
      <c r="J374"/>
      <c r="K374">
        <v>1866666.67</v>
      </c>
      <c r="L374">
        <v>3.3835000000000002</v>
      </c>
      <c r="M374">
        <v>6315866.6779450001</v>
      </c>
      <c r="N374" t="s">
        <v>624</v>
      </c>
      <c r="O374" t="s">
        <v>659</v>
      </c>
      <c r="P374" s="7">
        <v>42542</v>
      </c>
      <c r="Q374" s="7" t="s">
        <v>2420</v>
      </c>
      <c r="R374" s="7">
        <v>2.5607000000000002</v>
      </c>
    </row>
    <row r="375" spans="1:18">
      <c r="A375" t="s">
        <v>506</v>
      </c>
      <c r="B375" t="s">
        <v>501</v>
      </c>
      <c r="C375" s="7">
        <v>42328</v>
      </c>
      <c r="D375" t="s">
        <v>92</v>
      </c>
      <c r="E375">
        <v>19105002</v>
      </c>
      <c r="F375" t="s">
        <v>2767</v>
      </c>
      <c r="G375" s="7">
        <v>43023</v>
      </c>
      <c r="H375" t="s">
        <v>503</v>
      </c>
      <c r="I375">
        <v>385714.29</v>
      </c>
      <c r="J375"/>
      <c r="K375">
        <v>385714.29</v>
      </c>
      <c r="L375">
        <v>1</v>
      </c>
      <c r="M375">
        <v>385714.29</v>
      </c>
      <c r="N375" t="s">
        <v>529</v>
      </c>
      <c r="O375" t="s">
        <v>2719</v>
      </c>
      <c r="P375" s="7">
        <v>42542</v>
      </c>
      <c r="Q375" s="7" t="s">
        <v>2768</v>
      </c>
      <c r="R375" s="7">
        <v>3.7442000000000002</v>
      </c>
    </row>
    <row r="376" spans="1:18" hidden="1">
      <c r="A376" t="s">
        <v>506</v>
      </c>
      <c r="B376" t="s">
        <v>501</v>
      </c>
      <c r="C376" s="7">
        <v>42328</v>
      </c>
      <c r="D376" t="s">
        <v>92</v>
      </c>
      <c r="E376">
        <v>19105002</v>
      </c>
      <c r="F376" t="s">
        <v>2767</v>
      </c>
      <c r="G376" s="7">
        <v>44849</v>
      </c>
      <c r="H376" t="s">
        <v>503</v>
      </c>
      <c r="I376">
        <v>385714.29</v>
      </c>
      <c r="J376"/>
      <c r="K376">
        <v>385714.29</v>
      </c>
      <c r="L376">
        <v>1</v>
      </c>
      <c r="M376">
        <v>385714.29</v>
      </c>
      <c r="N376" t="s">
        <v>529</v>
      </c>
      <c r="O376" t="s">
        <v>2719</v>
      </c>
      <c r="P376" s="7">
        <v>42542</v>
      </c>
      <c r="Q376" s="7" t="s">
        <v>2769</v>
      </c>
      <c r="R376" s="7">
        <v>3.7442000000000002</v>
      </c>
    </row>
    <row r="377" spans="1:18" hidden="1">
      <c r="A377" t="s">
        <v>506</v>
      </c>
      <c r="B377" t="s">
        <v>501</v>
      </c>
      <c r="C377" s="7">
        <v>42328</v>
      </c>
      <c r="D377" t="s">
        <v>92</v>
      </c>
      <c r="E377">
        <v>13140001</v>
      </c>
      <c r="F377" t="s">
        <v>2767</v>
      </c>
      <c r="G377" s="7">
        <v>43023</v>
      </c>
      <c r="H377" t="s">
        <v>503</v>
      </c>
      <c r="I377">
        <v>202500</v>
      </c>
      <c r="J377"/>
      <c r="K377">
        <v>202500</v>
      </c>
      <c r="L377">
        <v>1</v>
      </c>
      <c r="M377">
        <v>202500</v>
      </c>
      <c r="N377" t="s">
        <v>504</v>
      </c>
      <c r="O377" t="s">
        <v>2719</v>
      </c>
      <c r="P377" s="7">
        <v>42542</v>
      </c>
      <c r="Q377" s="7" t="s">
        <v>2770</v>
      </c>
      <c r="R377" s="7">
        <v>3.7442000000000002</v>
      </c>
    </row>
    <row r="378" spans="1:18" hidden="1">
      <c r="A378" t="s">
        <v>506</v>
      </c>
      <c r="B378" t="s">
        <v>501</v>
      </c>
      <c r="C378" s="7">
        <v>42249</v>
      </c>
      <c r="D378" t="s">
        <v>92</v>
      </c>
      <c r="E378">
        <v>13140001</v>
      </c>
      <c r="F378" t="s">
        <v>2898</v>
      </c>
      <c r="G378" s="7">
        <v>44027</v>
      </c>
      <c r="H378" t="s">
        <v>503</v>
      </c>
      <c r="I378">
        <v>33496.46</v>
      </c>
      <c r="J378"/>
      <c r="K378">
        <v>33496.46</v>
      </c>
      <c r="L378">
        <v>1</v>
      </c>
      <c r="M378">
        <v>33496.46</v>
      </c>
      <c r="N378" t="s">
        <v>504</v>
      </c>
      <c r="O378" t="s">
        <v>2503</v>
      </c>
      <c r="P378" s="7">
        <v>42542</v>
      </c>
      <c r="Q378" s="7" t="s">
        <v>2991</v>
      </c>
      <c r="R378" s="7">
        <v>3.6724999999999999</v>
      </c>
    </row>
    <row r="379" spans="1:18">
      <c r="A379" t="s">
        <v>506</v>
      </c>
      <c r="B379" t="s">
        <v>501</v>
      </c>
      <c r="C379" s="7">
        <v>40844</v>
      </c>
      <c r="D379" t="s">
        <v>92</v>
      </c>
      <c r="E379">
        <v>19105002</v>
      </c>
      <c r="F379" t="s">
        <v>526</v>
      </c>
      <c r="G379" s="7">
        <v>42962</v>
      </c>
      <c r="H379" t="s">
        <v>503</v>
      </c>
      <c r="I379">
        <v>93600</v>
      </c>
      <c r="J379"/>
      <c r="K379">
        <v>93600</v>
      </c>
      <c r="L379">
        <v>1</v>
      </c>
      <c r="M379">
        <v>93600</v>
      </c>
      <c r="N379" t="s">
        <v>529</v>
      </c>
      <c r="O379" t="s">
        <v>687</v>
      </c>
      <c r="P379" s="7">
        <v>42542</v>
      </c>
      <c r="Q379" s="7" t="s">
        <v>1396</v>
      </c>
      <c r="R379" s="7">
        <v>1.7323</v>
      </c>
    </row>
    <row r="380" spans="1:18" hidden="1">
      <c r="A380" t="s">
        <v>506</v>
      </c>
      <c r="B380" t="s">
        <v>501</v>
      </c>
      <c r="C380" s="7">
        <v>41246</v>
      </c>
      <c r="D380" t="s">
        <v>92</v>
      </c>
      <c r="E380">
        <v>13140001</v>
      </c>
      <c r="F380" t="s">
        <v>734</v>
      </c>
      <c r="G380" s="7">
        <v>42962</v>
      </c>
      <c r="H380" t="s">
        <v>503</v>
      </c>
      <c r="I380">
        <v>31053.93</v>
      </c>
      <c r="J380"/>
      <c r="K380">
        <v>31053.93</v>
      </c>
      <c r="L380">
        <v>1</v>
      </c>
      <c r="M380">
        <v>31053.93</v>
      </c>
      <c r="N380" t="s">
        <v>504</v>
      </c>
      <c r="O380" t="s">
        <v>735</v>
      </c>
      <c r="P380" s="7">
        <v>42542</v>
      </c>
      <c r="Q380" s="7" t="s">
        <v>1230</v>
      </c>
      <c r="R380" s="7">
        <v>2.1074000000000002</v>
      </c>
    </row>
    <row r="381" spans="1:18">
      <c r="A381" t="s">
        <v>506</v>
      </c>
      <c r="B381" t="s">
        <v>501</v>
      </c>
      <c r="C381" s="7">
        <v>41320</v>
      </c>
      <c r="D381" t="s">
        <v>92</v>
      </c>
      <c r="E381">
        <v>19105002</v>
      </c>
      <c r="F381" t="s">
        <v>693</v>
      </c>
      <c r="G381" s="7">
        <v>42901</v>
      </c>
      <c r="H381" t="s">
        <v>503</v>
      </c>
      <c r="I381">
        <v>58875</v>
      </c>
      <c r="J381"/>
      <c r="K381">
        <v>58875</v>
      </c>
      <c r="L381">
        <v>1</v>
      </c>
      <c r="M381">
        <v>58875</v>
      </c>
      <c r="N381" t="s">
        <v>529</v>
      </c>
      <c r="O381" t="s">
        <v>694</v>
      </c>
      <c r="P381" s="7">
        <v>42542</v>
      </c>
      <c r="Q381" s="7" t="s">
        <v>1233</v>
      </c>
      <c r="R381" s="7">
        <v>1.9665999999999999</v>
      </c>
    </row>
    <row r="382" spans="1:18" hidden="1">
      <c r="A382" t="s">
        <v>506</v>
      </c>
      <c r="B382" t="s">
        <v>501</v>
      </c>
      <c r="C382" s="7">
        <v>41320</v>
      </c>
      <c r="D382" t="s">
        <v>92</v>
      </c>
      <c r="E382">
        <v>13140001</v>
      </c>
      <c r="F382" t="s">
        <v>537</v>
      </c>
      <c r="G382" s="7">
        <v>42901</v>
      </c>
      <c r="H382" t="s">
        <v>503</v>
      </c>
      <c r="I382">
        <v>3012.38</v>
      </c>
      <c r="J382"/>
      <c r="K382">
        <v>3012.38</v>
      </c>
      <c r="L382">
        <v>1</v>
      </c>
      <c r="M382">
        <v>3012.38</v>
      </c>
      <c r="N382" t="s">
        <v>504</v>
      </c>
      <c r="O382" t="s">
        <v>538</v>
      </c>
      <c r="P382" s="7">
        <v>42542</v>
      </c>
      <c r="Q382" s="7" t="s">
        <v>1414</v>
      </c>
      <c r="R382" s="7">
        <v>1.9665999999999999</v>
      </c>
    </row>
    <row r="383" spans="1:18">
      <c r="A383" t="s">
        <v>506</v>
      </c>
      <c r="B383" t="s">
        <v>501</v>
      </c>
      <c r="C383" s="7">
        <v>41183</v>
      </c>
      <c r="D383" t="s">
        <v>92</v>
      </c>
      <c r="E383">
        <v>19105002</v>
      </c>
      <c r="F383" t="s">
        <v>691</v>
      </c>
      <c r="G383" s="7">
        <v>42962</v>
      </c>
      <c r="H383" t="s">
        <v>503</v>
      </c>
      <c r="I383">
        <v>114112.5</v>
      </c>
      <c r="J383"/>
      <c r="K383">
        <v>114112.5</v>
      </c>
      <c r="L383">
        <v>1</v>
      </c>
      <c r="M383">
        <v>114112.5</v>
      </c>
      <c r="N383" t="s">
        <v>529</v>
      </c>
      <c r="O383" t="s">
        <v>692</v>
      </c>
      <c r="P383" s="7">
        <v>42542</v>
      </c>
      <c r="Q383" s="7" t="s">
        <v>2164</v>
      </c>
      <c r="R383" s="7">
        <v>2.0306000000000002</v>
      </c>
    </row>
    <row r="384" spans="1:18" hidden="1">
      <c r="A384" t="s">
        <v>506</v>
      </c>
      <c r="B384" t="s">
        <v>501</v>
      </c>
      <c r="C384" s="7">
        <v>41320</v>
      </c>
      <c r="D384" t="s">
        <v>92</v>
      </c>
      <c r="E384">
        <v>13140001</v>
      </c>
      <c r="F384" t="s">
        <v>697</v>
      </c>
      <c r="G384" s="7">
        <v>42597</v>
      </c>
      <c r="H384" t="s">
        <v>503</v>
      </c>
      <c r="I384">
        <v>38301.980000000003</v>
      </c>
      <c r="J384"/>
      <c r="K384">
        <v>38301.980000000003</v>
      </c>
      <c r="L384">
        <v>1</v>
      </c>
      <c r="M384">
        <v>38301.980000000003</v>
      </c>
      <c r="N384" t="s">
        <v>504</v>
      </c>
      <c r="O384" t="s">
        <v>547</v>
      </c>
      <c r="P384" s="7">
        <v>42542</v>
      </c>
      <c r="Q384" s="7" t="s">
        <v>1241</v>
      </c>
      <c r="R384" s="7">
        <v>1.9665999999999999</v>
      </c>
    </row>
    <row r="385" spans="1:18">
      <c r="A385" t="s">
        <v>506</v>
      </c>
      <c r="B385" t="s">
        <v>501</v>
      </c>
      <c r="C385" s="7">
        <v>41320</v>
      </c>
      <c r="D385" t="s">
        <v>92</v>
      </c>
      <c r="E385">
        <v>19105002</v>
      </c>
      <c r="F385" t="s">
        <v>698</v>
      </c>
      <c r="G385" s="7">
        <v>43023</v>
      </c>
      <c r="H385" t="s">
        <v>503</v>
      </c>
      <c r="I385">
        <v>228225</v>
      </c>
      <c r="J385"/>
      <c r="K385">
        <v>228225</v>
      </c>
      <c r="L385">
        <v>1</v>
      </c>
      <c r="M385">
        <v>228225</v>
      </c>
      <c r="N385" t="s">
        <v>529</v>
      </c>
      <c r="O385" t="s">
        <v>547</v>
      </c>
      <c r="P385" s="7">
        <v>42542</v>
      </c>
      <c r="Q385" s="7" t="s">
        <v>1729</v>
      </c>
      <c r="R385" s="7">
        <v>1.9665999999999999</v>
      </c>
    </row>
    <row r="386" spans="1:18" hidden="1">
      <c r="A386" t="s">
        <v>506</v>
      </c>
      <c r="B386" t="s">
        <v>548</v>
      </c>
      <c r="C386" s="7">
        <v>41333</v>
      </c>
      <c r="D386" t="s">
        <v>92</v>
      </c>
      <c r="E386">
        <v>19105002</v>
      </c>
      <c r="F386" t="s">
        <v>549</v>
      </c>
      <c r="G386" s="7">
        <v>42658</v>
      </c>
      <c r="H386" t="s">
        <v>503</v>
      </c>
      <c r="I386">
        <v>18600</v>
      </c>
      <c r="J386"/>
      <c r="K386">
        <v>18600</v>
      </c>
      <c r="L386">
        <v>1</v>
      </c>
      <c r="M386">
        <v>18600</v>
      </c>
      <c r="N386" t="s">
        <v>529</v>
      </c>
      <c r="O386" t="s">
        <v>550</v>
      </c>
      <c r="P386" s="7">
        <v>42542</v>
      </c>
      <c r="Q386" s="7" t="s">
        <v>2169</v>
      </c>
      <c r="R386" s="7">
        <v>1.9806999999999999</v>
      </c>
    </row>
    <row r="387" spans="1:18" hidden="1">
      <c r="A387" t="s">
        <v>482</v>
      </c>
      <c r="B387" t="s">
        <v>501</v>
      </c>
      <c r="C387" s="7">
        <v>41332</v>
      </c>
      <c r="D387" t="s">
        <v>92</v>
      </c>
      <c r="E387">
        <v>19105002</v>
      </c>
      <c r="F387" t="s">
        <v>521</v>
      </c>
      <c r="G387" s="7">
        <v>42658</v>
      </c>
      <c r="H387" t="s">
        <v>503</v>
      </c>
      <c r="I387">
        <v>5386.36</v>
      </c>
      <c r="J387"/>
      <c r="K387">
        <v>5386.36</v>
      </c>
      <c r="L387">
        <v>1</v>
      </c>
      <c r="M387">
        <v>5386.36</v>
      </c>
      <c r="N387" t="s">
        <v>529</v>
      </c>
      <c r="O387" t="s">
        <v>522</v>
      </c>
      <c r="P387" s="7">
        <v>42542</v>
      </c>
      <c r="Q387" s="7" t="s">
        <v>1581</v>
      </c>
      <c r="R387" s="7">
        <v>1.9818</v>
      </c>
    </row>
    <row r="388" spans="1:18">
      <c r="A388" t="s">
        <v>482</v>
      </c>
      <c r="B388" t="s">
        <v>501</v>
      </c>
      <c r="C388" s="7">
        <v>41332</v>
      </c>
      <c r="D388" t="s">
        <v>92</v>
      </c>
      <c r="E388">
        <v>19105002</v>
      </c>
      <c r="F388" t="s">
        <v>521</v>
      </c>
      <c r="G388" s="7">
        <v>42781</v>
      </c>
      <c r="H388" t="s">
        <v>503</v>
      </c>
      <c r="I388">
        <v>5386.36</v>
      </c>
      <c r="J388"/>
      <c r="K388">
        <v>5386.36</v>
      </c>
      <c r="L388">
        <v>1</v>
      </c>
      <c r="M388">
        <v>5386.36</v>
      </c>
      <c r="N388" t="s">
        <v>529</v>
      </c>
      <c r="O388" t="s">
        <v>522</v>
      </c>
      <c r="P388" s="7">
        <v>42542</v>
      </c>
      <c r="Q388" s="7" t="s">
        <v>2311</v>
      </c>
      <c r="R388" s="7">
        <v>1.9818</v>
      </c>
    </row>
    <row r="389" spans="1:18" hidden="1">
      <c r="A389" t="s">
        <v>506</v>
      </c>
      <c r="B389" t="s">
        <v>553</v>
      </c>
      <c r="C389" s="7">
        <v>41358</v>
      </c>
      <c r="D389" t="s">
        <v>92</v>
      </c>
      <c r="E389">
        <v>13140001</v>
      </c>
      <c r="F389" t="s">
        <v>554</v>
      </c>
      <c r="G389" s="7">
        <v>43419</v>
      </c>
      <c r="H389" t="s">
        <v>503</v>
      </c>
      <c r="I389">
        <v>3060</v>
      </c>
      <c r="J389"/>
      <c r="K389">
        <v>3060</v>
      </c>
      <c r="L389">
        <v>1</v>
      </c>
      <c r="M389">
        <v>3060</v>
      </c>
      <c r="N389" t="s">
        <v>504</v>
      </c>
      <c r="O389" t="s">
        <v>555</v>
      </c>
      <c r="P389" s="7">
        <v>42542</v>
      </c>
      <c r="Q389" s="7" t="s">
        <v>2313</v>
      </c>
      <c r="R389" s="7">
        <v>2.0125999999999999</v>
      </c>
    </row>
    <row r="390" spans="1:18" hidden="1">
      <c r="A390" t="s">
        <v>482</v>
      </c>
      <c r="B390" t="s">
        <v>501</v>
      </c>
      <c r="C390" s="7">
        <v>41332</v>
      </c>
      <c r="D390" t="s">
        <v>92</v>
      </c>
      <c r="E390">
        <v>19105002</v>
      </c>
      <c r="F390" t="s">
        <v>521</v>
      </c>
      <c r="G390" s="7">
        <v>42628</v>
      </c>
      <c r="H390" t="s">
        <v>503</v>
      </c>
      <c r="I390">
        <v>5386.36</v>
      </c>
      <c r="J390"/>
      <c r="K390">
        <v>5386.36</v>
      </c>
      <c r="L390">
        <v>1</v>
      </c>
      <c r="M390">
        <v>5386.36</v>
      </c>
      <c r="N390" t="s">
        <v>529</v>
      </c>
      <c r="O390" t="s">
        <v>522</v>
      </c>
      <c r="P390" s="7">
        <v>42542</v>
      </c>
      <c r="Q390" s="7" t="s">
        <v>1431</v>
      </c>
      <c r="R390" s="7">
        <v>1.9818</v>
      </c>
    </row>
    <row r="391" spans="1:18" hidden="1">
      <c r="A391" t="s">
        <v>506</v>
      </c>
      <c r="B391" t="s">
        <v>501</v>
      </c>
      <c r="C391" s="7">
        <v>41320</v>
      </c>
      <c r="D391" t="s">
        <v>92</v>
      </c>
      <c r="E391">
        <v>13140001</v>
      </c>
      <c r="F391" t="s">
        <v>695</v>
      </c>
      <c r="G391" s="7">
        <v>42658</v>
      </c>
      <c r="H391" t="s">
        <v>503</v>
      </c>
      <c r="I391">
        <v>1784.69</v>
      </c>
      <c r="J391"/>
      <c r="K391">
        <v>1784.69</v>
      </c>
      <c r="L391">
        <v>1</v>
      </c>
      <c r="M391">
        <v>1784.69</v>
      </c>
      <c r="N391" t="s">
        <v>504</v>
      </c>
      <c r="O391" t="s">
        <v>696</v>
      </c>
      <c r="P391" s="7">
        <v>42542</v>
      </c>
      <c r="Q391" s="7" t="s">
        <v>1434</v>
      </c>
      <c r="R391" s="7">
        <v>1.9665999999999999</v>
      </c>
    </row>
    <row r="392" spans="1:18" hidden="1">
      <c r="A392" t="s">
        <v>506</v>
      </c>
      <c r="B392" t="s">
        <v>501</v>
      </c>
      <c r="C392" s="7">
        <v>41320</v>
      </c>
      <c r="D392" t="s">
        <v>92</v>
      </c>
      <c r="E392">
        <v>13140001</v>
      </c>
      <c r="F392" t="s">
        <v>695</v>
      </c>
      <c r="G392" s="7">
        <v>43388</v>
      </c>
      <c r="H392" t="s">
        <v>503</v>
      </c>
      <c r="I392">
        <v>593.25</v>
      </c>
      <c r="J392"/>
      <c r="K392">
        <v>593.25</v>
      </c>
      <c r="L392">
        <v>1</v>
      </c>
      <c r="M392">
        <v>593.25</v>
      </c>
      <c r="N392" t="s">
        <v>504</v>
      </c>
      <c r="O392" t="s">
        <v>696</v>
      </c>
      <c r="P392" s="7">
        <v>42542</v>
      </c>
      <c r="Q392" s="7" t="s">
        <v>2176</v>
      </c>
      <c r="R392" s="7">
        <v>1.9665999999999999</v>
      </c>
    </row>
    <row r="393" spans="1:18" hidden="1">
      <c r="A393" t="s">
        <v>506</v>
      </c>
      <c r="B393" t="s">
        <v>501</v>
      </c>
      <c r="C393" s="7">
        <v>41327</v>
      </c>
      <c r="D393" t="s">
        <v>92</v>
      </c>
      <c r="E393">
        <v>13140001</v>
      </c>
      <c r="F393" t="s">
        <v>516</v>
      </c>
      <c r="G393" s="7">
        <v>42901</v>
      </c>
      <c r="H393" t="s">
        <v>503</v>
      </c>
      <c r="I393">
        <v>24843.14</v>
      </c>
      <c r="J393"/>
      <c r="K393">
        <v>24843.14</v>
      </c>
      <c r="L393">
        <v>1</v>
      </c>
      <c r="M393">
        <v>24843.14</v>
      </c>
      <c r="N393" t="s">
        <v>504</v>
      </c>
      <c r="O393" t="s">
        <v>517</v>
      </c>
      <c r="P393" s="7">
        <v>42542</v>
      </c>
      <c r="Q393" s="7" t="s">
        <v>1436</v>
      </c>
      <c r="R393" s="7">
        <v>1.972</v>
      </c>
    </row>
    <row r="394" spans="1:18">
      <c r="A394" t="s">
        <v>506</v>
      </c>
      <c r="B394" t="s">
        <v>501</v>
      </c>
      <c r="C394" s="7">
        <v>41327</v>
      </c>
      <c r="D394" t="s">
        <v>92</v>
      </c>
      <c r="E394">
        <v>19105002</v>
      </c>
      <c r="F394" t="s">
        <v>464</v>
      </c>
      <c r="G394" s="7">
        <v>42781</v>
      </c>
      <c r="H394" t="s">
        <v>503</v>
      </c>
      <c r="I394">
        <v>24019.200000000001</v>
      </c>
      <c r="J394"/>
      <c r="K394">
        <v>24019.200000000001</v>
      </c>
      <c r="L394">
        <v>1</v>
      </c>
      <c r="M394">
        <v>24019.200000000001</v>
      </c>
      <c r="N394" t="s">
        <v>529</v>
      </c>
      <c r="O394" t="s">
        <v>566</v>
      </c>
      <c r="P394" s="7">
        <v>42542</v>
      </c>
      <c r="Q394" s="7" t="s">
        <v>1597</v>
      </c>
      <c r="R394" s="7">
        <v>1.972</v>
      </c>
    </row>
    <row r="395" spans="1:18" hidden="1">
      <c r="A395" t="s">
        <v>506</v>
      </c>
      <c r="B395" t="s">
        <v>501</v>
      </c>
      <c r="C395" s="7">
        <v>41327</v>
      </c>
      <c r="D395" t="s">
        <v>92</v>
      </c>
      <c r="E395">
        <v>13140001</v>
      </c>
      <c r="F395" t="s">
        <v>458</v>
      </c>
      <c r="G395" s="7">
        <v>42783</v>
      </c>
      <c r="H395" t="s">
        <v>503</v>
      </c>
      <c r="I395">
        <v>870.66</v>
      </c>
      <c r="J395"/>
      <c r="K395">
        <v>870.66</v>
      </c>
      <c r="L395">
        <v>1</v>
      </c>
      <c r="M395">
        <v>870.66</v>
      </c>
      <c r="N395" t="s">
        <v>504</v>
      </c>
      <c r="O395" t="s">
        <v>569</v>
      </c>
      <c r="P395" s="7">
        <v>42542</v>
      </c>
      <c r="Q395" s="7" t="s">
        <v>1598</v>
      </c>
      <c r="R395" s="7">
        <v>1.972</v>
      </c>
    </row>
    <row r="396" spans="1:18">
      <c r="A396" t="s">
        <v>506</v>
      </c>
      <c r="B396" t="s">
        <v>501</v>
      </c>
      <c r="C396" s="7">
        <v>41327</v>
      </c>
      <c r="D396" t="s">
        <v>92</v>
      </c>
      <c r="E396">
        <v>19105002</v>
      </c>
      <c r="F396" t="s">
        <v>459</v>
      </c>
      <c r="G396" s="7">
        <v>42781</v>
      </c>
      <c r="H396" t="s">
        <v>503</v>
      </c>
      <c r="I396">
        <v>333300</v>
      </c>
      <c r="J396"/>
      <c r="K396">
        <v>333300</v>
      </c>
      <c r="L396">
        <v>1</v>
      </c>
      <c r="M396">
        <v>333300</v>
      </c>
      <c r="N396" t="s">
        <v>529</v>
      </c>
      <c r="O396" t="s">
        <v>570</v>
      </c>
      <c r="P396" s="7">
        <v>42542</v>
      </c>
      <c r="Q396" s="7" t="s">
        <v>1261</v>
      </c>
      <c r="R396" s="7">
        <v>1.972</v>
      </c>
    </row>
    <row r="397" spans="1:18">
      <c r="A397" t="s">
        <v>506</v>
      </c>
      <c r="B397" t="s">
        <v>501</v>
      </c>
      <c r="C397" s="7">
        <v>41435</v>
      </c>
      <c r="D397" t="s">
        <v>92</v>
      </c>
      <c r="E397">
        <v>19105002</v>
      </c>
      <c r="F397" t="s">
        <v>590</v>
      </c>
      <c r="G397" s="7">
        <v>43054</v>
      </c>
      <c r="H397" t="s">
        <v>503</v>
      </c>
      <c r="I397">
        <v>26910</v>
      </c>
      <c r="J397"/>
      <c r="K397">
        <v>26910</v>
      </c>
      <c r="L397">
        <v>1</v>
      </c>
      <c r="M397">
        <v>26910</v>
      </c>
      <c r="N397" t="s">
        <v>529</v>
      </c>
      <c r="O397" t="s">
        <v>591</v>
      </c>
      <c r="P397" s="7">
        <v>42542</v>
      </c>
      <c r="Q397" s="7" t="s">
        <v>1618</v>
      </c>
      <c r="R397" s="7">
        <v>2.1372</v>
      </c>
    </row>
    <row r="398" spans="1:18" hidden="1">
      <c r="A398" t="s">
        <v>506</v>
      </c>
      <c r="B398" t="s">
        <v>501</v>
      </c>
      <c r="C398" s="7">
        <v>41435</v>
      </c>
      <c r="D398" t="s">
        <v>92</v>
      </c>
      <c r="E398">
        <v>13140001</v>
      </c>
      <c r="F398" t="s">
        <v>590</v>
      </c>
      <c r="G398" s="7">
        <v>43419</v>
      </c>
      <c r="H398" t="s">
        <v>503</v>
      </c>
      <c r="I398">
        <v>818.68</v>
      </c>
      <c r="J398"/>
      <c r="K398">
        <v>818.68</v>
      </c>
      <c r="L398">
        <v>1</v>
      </c>
      <c r="M398">
        <v>818.68</v>
      </c>
      <c r="N398" t="s">
        <v>504</v>
      </c>
      <c r="O398" t="s">
        <v>591</v>
      </c>
      <c r="P398" s="7">
        <v>42542</v>
      </c>
      <c r="Q398" s="7" t="s">
        <v>2065</v>
      </c>
      <c r="R398" s="7">
        <v>2.1372</v>
      </c>
    </row>
    <row r="399" spans="1:18">
      <c r="A399" t="s">
        <v>506</v>
      </c>
      <c r="B399" t="s">
        <v>501</v>
      </c>
      <c r="C399" s="7">
        <v>41436</v>
      </c>
      <c r="D399" t="s">
        <v>92</v>
      </c>
      <c r="E399">
        <v>19105002</v>
      </c>
      <c r="F399" t="s">
        <v>594</v>
      </c>
      <c r="G399" s="7">
        <v>43054</v>
      </c>
      <c r="H399" t="s">
        <v>503</v>
      </c>
      <c r="I399">
        <v>156000</v>
      </c>
      <c r="J399"/>
      <c r="K399">
        <v>156000</v>
      </c>
      <c r="L399">
        <v>1</v>
      </c>
      <c r="M399">
        <v>156000</v>
      </c>
      <c r="N399" t="s">
        <v>529</v>
      </c>
      <c r="O399" t="s">
        <v>595</v>
      </c>
      <c r="P399" s="7">
        <v>42542</v>
      </c>
      <c r="Q399" s="7" t="s">
        <v>1290</v>
      </c>
      <c r="R399" s="7">
        <v>2.1505999999999998</v>
      </c>
    </row>
    <row r="400" spans="1:18" hidden="1">
      <c r="A400" t="s">
        <v>506</v>
      </c>
      <c r="B400" t="s">
        <v>501</v>
      </c>
      <c r="C400" s="7">
        <v>41592</v>
      </c>
      <c r="D400" t="s">
        <v>92</v>
      </c>
      <c r="E400">
        <v>19105002</v>
      </c>
      <c r="F400" t="s">
        <v>601</v>
      </c>
      <c r="G400" s="7">
        <v>43692</v>
      </c>
      <c r="H400" t="s">
        <v>503</v>
      </c>
      <c r="I400">
        <v>28384.65</v>
      </c>
      <c r="J400"/>
      <c r="K400">
        <v>28384.65</v>
      </c>
      <c r="L400">
        <v>1</v>
      </c>
      <c r="M400">
        <v>28384.65</v>
      </c>
      <c r="N400" t="s">
        <v>529</v>
      </c>
      <c r="O400" t="s">
        <v>602</v>
      </c>
      <c r="P400" s="7">
        <v>42542</v>
      </c>
      <c r="Q400" s="7" t="s">
        <v>1621</v>
      </c>
      <c r="R400" s="7">
        <v>2.3233999999999999</v>
      </c>
    </row>
    <row r="401" spans="1:18" hidden="1">
      <c r="A401" t="s">
        <v>506</v>
      </c>
      <c r="B401" t="s">
        <v>501</v>
      </c>
      <c r="C401" s="7">
        <v>41621</v>
      </c>
      <c r="D401" t="s">
        <v>92</v>
      </c>
      <c r="E401">
        <v>13140001</v>
      </c>
      <c r="F401" t="s">
        <v>706</v>
      </c>
      <c r="G401" s="7">
        <v>43266</v>
      </c>
      <c r="H401" t="s">
        <v>503</v>
      </c>
      <c r="I401">
        <v>5512.5</v>
      </c>
      <c r="J401"/>
      <c r="K401">
        <v>5512.5</v>
      </c>
      <c r="L401">
        <v>1</v>
      </c>
      <c r="M401">
        <v>5512.5</v>
      </c>
      <c r="N401" t="s">
        <v>504</v>
      </c>
      <c r="O401" t="s">
        <v>707</v>
      </c>
      <c r="P401" s="7">
        <v>42542</v>
      </c>
      <c r="Q401" s="7" t="s">
        <v>1628</v>
      </c>
      <c r="R401" s="7">
        <v>2.3338000000000001</v>
      </c>
    </row>
    <row r="402" spans="1:18" hidden="1">
      <c r="A402" t="s">
        <v>506</v>
      </c>
      <c r="B402" t="s">
        <v>501</v>
      </c>
      <c r="C402" s="7">
        <v>40879</v>
      </c>
      <c r="D402" t="s">
        <v>92</v>
      </c>
      <c r="E402">
        <v>19105006</v>
      </c>
      <c r="F402" t="s">
        <v>623</v>
      </c>
      <c r="G402" s="7">
        <v>42674</v>
      </c>
      <c r="H402" t="s">
        <v>533</v>
      </c>
      <c r="I402">
        <v>1660000</v>
      </c>
      <c r="J402"/>
      <c r="K402">
        <v>1660000</v>
      </c>
      <c r="L402">
        <v>3.3835000000000002</v>
      </c>
      <c r="M402">
        <v>5616610</v>
      </c>
      <c r="N402" t="s">
        <v>624</v>
      </c>
      <c r="O402" t="s">
        <v>625</v>
      </c>
      <c r="P402" s="7">
        <v>42542</v>
      </c>
      <c r="Q402" s="7" t="s">
        <v>2208</v>
      </c>
      <c r="R402" s="7">
        <v>1.7928999999999999</v>
      </c>
    </row>
    <row r="403" spans="1:18" hidden="1">
      <c r="A403" t="s">
        <v>506</v>
      </c>
      <c r="B403" t="s">
        <v>548</v>
      </c>
      <c r="C403" s="7">
        <v>41893</v>
      </c>
      <c r="D403" t="s">
        <v>92</v>
      </c>
      <c r="E403">
        <v>19105002</v>
      </c>
      <c r="F403" t="s">
        <v>649</v>
      </c>
      <c r="G403" s="7">
        <v>43266</v>
      </c>
      <c r="H403" t="s">
        <v>503</v>
      </c>
      <c r="I403">
        <v>47812.5</v>
      </c>
      <c r="J403"/>
      <c r="K403">
        <v>47812.5</v>
      </c>
      <c r="L403">
        <v>1</v>
      </c>
      <c r="M403">
        <v>47812.5</v>
      </c>
      <c r="N403" t="s">
        <v>529</v>
      </c>
      <c r="O403" t="s">
        <v>650</v>
      </c>
      <c r="P403" s="7">
        <v>42542</v>
      </c>
      <c r="Q403" s="7" t="s">
        <v>1660</v>
      </c>
      <c r="R403" s="7">
        <v>2.2967</v>
      </c>
    </row>
    <row r="404" spans="1:18" hidden="1">
      <c r="A404" t="s">
        <v>506</v>
      </c>
      <c r="B404" t="s">
        <v>501</v>
      </c>
      <c r="C404" s="7">
        <v>42226</v>
      </c>
      <c r="D404" t="s">
        <v>92</v>
      </c>
      <c r="E404">
        <v>13140002</v>
      </c>
      <c r="F404" t="s">
        <v>1547</v>
      </c>
      <c r="G404" s="7">
        <v>42584</v>
      </c>
      <c r="H404" t="s">
        <v>503</v>
      </c>
      <c r="I404">
        <v>102986.3</v>
      </c>
      <c r="J404"/>
      <c r="K404">
        <v>102986.3</v>
      </c>
      <c r="L404">
        <v>1</v>
      </c>
      <c r="M404">
        <v>102986.3</v>
      </c>
      <c r="N404" t="s">
        <v>565</v>
      </c>
      <c r="O404" t="s">
        <v>1548</v>
      </c>
      <c r="P404" s="7">
        <v>42542</v>
      </c>
      <c r="Q404" s="7" t="s">
        <v>2146</v>
      </c>
      <c r="R404" s="7">
        <v>3.5181</v>
      </c>
    </row>
    <row r="405" spans="1:18" hidden="1">
      <c r="A405" t="s">
        <v>506</v>
      </c>
      <c r="B405" t="s">
        <v>501</v>
      </c>
      <c r="C405" s="7">
        <v>42328</v>
      </c>
      <c r="D405" t="s">
        <v>92</v>
      </c>
      <c r="E405">
        <v>13140001</v>
      </c>
      <c r="F405" t="s">
        <v>2718</v>
      </c>
      <c r="G405" s="7">
        <v>44119</v>
      </c>
      <c r="H405" t="s">
        <v>503</v>
      </c>
      <c r="I405">
        <v>116042.92</v>
      </c>
      <c r="J405"/>
      <c r="K405">
        <v>116042.92</v>
      </c>
      <c r="L405">
        <v>1</v>
      </c>
      <c r="M405">
        <v>116042.92</v>
      </c>
      <c r="N405" t="s">
        <v>504</v>
      </c>
      <c r="O405" t="s">
        <v>2719</v>
      </c>
      <c r="P405" s="7">
        <v>42542</v>
      </c>
      <c r="Q405" s="7" t="s">
        <v>2778</v>
      </c>
      <c r="R405" s="7">
        <v>3.7442000000000002</v>
      </c>
    </row>
    <row r="406" spans="1:18" hidden="1">
      <c r="A406" t="s">
        <v>506</v>
      </c>
      <c r="B406" t="s">
        <v>501</v>
      </c>
      <c r="C406" s="7">
        <v>42514</v>
      </c>
      <c r="D406" t="s">
        <v>92</v>
      </c>
      <c r="E406">
        <v>19105006</v>
      </c>
      <c r="F406" t="s">
        <v>4563</v>
      </c>
      <c r="G406" s="7">
        <v>43252</v>
      </c>
      <c r="H406" t="s">
        <v>533</v>
      </c>
      <c r="I406">
        <v>1290000</v>
      </c>
      <c r="J406"/>
      <c r="K406">
        <v>1290000</v>
      </c>
      <c r="L406">
        <v>3.3835000000000002</v>
      </c>
      <c r="M406">
        <v>4364715</v>
      </c>
      <c r="N406" t="s">
        <v>624</v>
      </c>
      <c r="O406" t="s">
        <v>3693</v>
      </c>
      <c r="P406" s="7">
        <v>42542</v>
      </c>
      <c r="Q406" s="7" t="s">
        <v>5405</v>
      </c>
      <c r="R406" s="7">
        <v>3.5659999999999998</v>
      </c>
    </row>
    <row r="407" spans="1:18" hidden="1">
      <c r="A407" t="s">
        <v>506</v>
      </c>
      <c r="B407" t="s">
        <v>501</v>
      </c>
      <c r="C407" s="7">
        <v>40941</v>
      </c>
      <c r="D407" t="s">
        <v>92</v>
      </c>
      <c r="E407">
        <v>19105002</v>
      </c>
      <c r="F407" t="s">
        <v>524</v>
      </c>
      <c r="G407" s="7">
        <v>42719</v>
      </c>
      <c r="H407" t="s">
        <v>503</v>
      </c>
      <c r="I407">
        <v>149850</v>
      </c>
      <c r="J407"/>
      <c r="K407">
        <v>149850</v>
      </c>
      <c r="L407">
        <v>1</v>
      </c>
      <c r="M407">
        <v>149850</v>
      </c>
      <c r="N407" t="s">
        <v>529</v>
      </c>
      <c r="O407" t="s">
        <v>525</v>
      </c>
      <c r="P407" s="7">
        <v>42542</v>
      </c>
      <c r="Q407" s="7" t="s">
        <v>2012</v>
      </c>
      <c r="R407" s="7">
        <v>1.7376</v>
      </c>
    </row>
    <row r="408" spans="1:18" hidden="1">
      <c r="A408" t="s">
        <v>482</v>
      </c>
      <c r="B408" t="s">
        <v>501</v>
      </c>
      <c r="C408" s="7">
        <v>41331</v>
      </c>
      <c r="D408" t="s">
        <v>92</v>
      </c>
      <c r="E408">
        <v>13140001</v>
      </c>
      <c r="F408" t="s">
        <v>521</v>
      </c>
      <c r="G408" s="7">
        <v>42536</v>
      </c>
      <c r="H408" t="s">
        <v>503</v>
      </c>
      <c r="I408">
        <v>613.73</v>
      </c>
      <c r="J408"/>
      <c r="K408">
        <v>613.73</v>
      </c>
      <c r="L408">
        <v>1</v>
      </c>
      <c r="M408">
        <v>613.73</v>
      </c>
      <c r="N408" t="s">
        <v>504</v>
      </c>
      <c r="O408" t="s">
        <v>522</v>
      </c>
      <c r="P408" s="7">
        <v>42542</v>
      </c>
      <c r="Q408" s="7" t="s">
        <v>2024</v>
      </c>
      <c r="R408" s="7">
        <v>1.9676</v>
      </c>
    </row>
    <row r="409" spans="1:18" hidden="1">
      <c r="A409" t="s">
        <v>482</v>
      </c>
      <c r="B409" t="s">
        <v>501</v>
      </c>
      <c r="C409" s="7">
        <v>41331</v>
      </c>
      <c r="D409" t="s">
        <v>92</v>
      </c>
      <c r="E409">
        <v>13140001</v>
      </c>
      <c r="F409" t="s">
        <v>521</v>
      </c>
      <c r="G409" s="7">
        <v>42628</v>
      </c>
      <c r="H409" t="s">
        <v>503</v>
      </c>
      <c r="I409">
        <v>540.08000000000004</v>
      </c>
      <c r="J409"/>
      <c r="K409">
        <v>540.08000000000004</v>
      </c>
      <c r="L409">
        <v>1</v>
      </c>
      <c r="M409">
        <v>540.08000000000004</v>
      </c>
      <c r="N409" t="s">
        <v>504</v>
      </c>
      <c r="O409" t="s">
        <v>522</v>
      </c>
      <c r="P409" s="7">
        <v>42542</v>
      </c>
      <c r="Q409" s="7" t="s">
        <v>2159</v>
      </c>
      <c r="R409" s="7">
        <v>1.9676</v>
      </c>
    </row>
    <row r="410" spans="1:18" hidden="1">
      <c r="A410" t="s">
        <v>482</v>
      </c>
      <c r="B410" t="s">
        <v>501</v>
      </c>
      <c r="C410" s="7">
        <v>41331</v>
      </c>
      <c r="D410" t="s">
        <v>92</v>
      </c>
      <c r="E410">
        <v>13140001</v>
      </c>
      <c r="F410" t="s">
        <v>521</v>
      </c>
      <c r="G410" s="7">
        <v>42840</v>
      </c>
      <c r="H410" t="s">
        <v>503</v>
      </c>
      <c r="I410">
        <v>368.24</v>
      </c>
      <c r="J410"/>
      <c r="K410">
        <v>368.24</v>
      </c>
      <c r="L410">
        <v>1</v>
      </c>
      <c r="M410">
        <v>368.24</v>
      </c>
      <c r="N410" t="s">
        <v>504</v>
      </c>
      <c r="O410" t="s">
        <v>522</v>
      </c>
      <c r="P410" s="7">
        <v>42542</v>
      </c>
      <c r="Q410" s="7" t="s">
        <v>1226</v>
      </c>
      <c r="R410" s="7">
        <v>1.9676</v>
      </c>
    </row>
    <row r="411" spans="1:18" hidden="1">
      <c r="A411" t="s">
        <v>506</v>
      </c>
      <c r="B411" t="s">
        <v>501</v>
      </c>
      <c r="C411" s="7">
        <v>41246</v>
      </c>
      <c r="D411" t="s">
        <v>92</v>
      </c>
      <c r="E411">
        <v>13140001</v>
      </c>
      <c r="F411" t="s">
        <v>524</v>
      </c>
      <c r="G411" s="7">
        <v>42719</v>
      </c>
      <c r="H411" t="s">
        <v>503</v>
      </c>
      <c r="I411">
        <v>19815.68</v>
      </c>
      <c r="J411"/>
      <c r="K411">
        <v>19815.68</v>
      </c>
      <c r="L411">
        <v>1</v>
      </c>
      <c r="M411">
        <v>19815.68</v>
      </c>
      <c r="N411" t="s">
        <v>504</v>
      </c>
      <c r="O411" t="s">
        <v>525</v>
      </c>
      <c r="P411" s="7">
        <v>42542</v>
      </c>
      <c r="Q411" s="7" t="s">
        <v>2295</v>
      </c>
      <c r="R411" s="7">
        <v>2.1074000000000002</v>
      </c>
    </row>
    <row r="412" spans="1:18" hidden="1">
      <c r="A412" t="s">
        <v>506</v>
      </c>
      <c r="B412" t="s">
        <v>501</v>
      </c>
      <c r="C412" s="7">
        <v>41246</v>
      </c>
      <c r="D412" t="s">
        <v>92</v>
      </c>
      <c r="E412">
        <v>13140001</v>
      </c>
      <c r="F412" t="s">
        <v>526</v>
      </c>
      <c r="G412" s="7">
        <v>42962</v>
      </c>
      <c r="H412" t="s">
        <v>503</v>
      </c>
      <c r="I412">
        <v>6171.23</v>
      </c>
      <c r="J412"/>
      <c r="K412">
        <v>6171.23</v>
      </c>
      <c r="L412">
        <v>1</v>
      </c>
      <c r="M412">
        <v>6171.23</v>
      </c>
      <c r="N412" t="s">
        <v>504</v>
      </c>
      <c r="O412" t="s">
        <v>527</v>
      </c>
      <c r="P412" s="7">
        <v>42542</v>
      </c>
      <c r="Q412" s="7" t="s">
        <v>1566</v>
      </c>
      <c r="R412" s="7">
        <v>2.1074000000000002</v>
      </c>
    </row>
    <row r="413" spans="1:18" hidden="1">
      <c r="A413" t="s">
        <v>506</v>
      </c>
      <c r="B413" t="s">
        <v>501</v>
      </c>
      <c r="C413" s="7">
        <v>41183</v>
      </c>
      <c r="D413" t="s">
        <v>92</v>
      </c>
      <c r="E413">
        <v>13140001</v>
      </c>
      <c r="F413" t="s">
        <v>691</v>
      </c>
      <c r="G413" s="7">
        <v>43327</v>
      </c>
      <c r="H413" t="s">
        <v>503</v>
      </c>
      <c r="I413">
        <v>12552.38</v>
      </c>
      <c r="J413"/>
      <c r="K413">
        <v>12552.38</v>
      </c>
      <c r="L413">
        <v>1</v>
      </c>
      <c r="M413">
        <v>12552.38</v>
      </c>
      <c r="N413" t="s">
        <v>504</v>
      </c>
      <c r="O413" t="s">
        <v>692</v>
      </c>
      <c r="P413" s="7">
        <v>42542</v>
      </c>
      <c r="Q413" s="7" t="s">
        <v>2163</v>
      </c>
      <c r="R413" s="7">
        <v>2.0306000000000002</v>
      </c>
    </row>
    <row r="414" spans="1:18" hidden="1">
      <c r="A414" t="s">
        <v>506</v>
      </c>
      <c r="B414" t="s">
        <v>501</v>
      </c>
      <c r="C414" s="7">
        <v>41320</v>
      </c>
      <c r="D414" t="s">
        <v>92</v>
      </c>
      <c r="E414">
        <v>13140001</v>
      </c>
      <c r="F414" t="s">
        <v>693</v>
      </c>
      <c r="G414" s="7">
        <v>43266</v>
      </c>
      <c r="H414" t="s">
        <v>503</v>
      </c>
      <c r="I414">
        <v>3284.33</v>
      </c>
      <c r="J414"/>
      <c r="K414">
        <v>3284.33</v>
      </c>
      <c r="L414">
        <v>1</v>
      </c>
      <c r="M414">
        <v>3284.33</v>
      </c>
      <c r="N414" t="s">
        <v>504</v>
      </c>
      <c r="O414" t="s">
        <v>694</v>
      </c>
      <c r="P414" s="7">
        <v>42542</v>
      </c>
      <c r="Q414" s="7" t="s">
        <v>1868</v>
      </c>
      <c r="R414" s="7">
        <v>1.9665999999999999</v>
      </c>
    </row>
    <row r="415" spans="1:18" hidden="1">
      <c r="A415" t="s">
        <v>506</v>
      </c>
      <c r="B415" t="s">
        <v>501</v>
      </c>
      <c r="C415" s="7">
        <v>41320</v>
      </c>
      <c r="D415" t="s">
        <v>92</v>
      </c>
      <c r="E415">
        <v>19105002</v>
      </c>
      <c r="F415" t="s">
        <v>539</v>
      </c>
      <c r="G415" s="7">
        <v>43266</v>
      </c>
      <c r="H415" t="s">
        <v>503</v>
      </c>
      <c r="I415">
        <v>109200</v>
      </c>
      <c r="J415"/>
      <c r="K415">
        <v>109200</v>
      </c>
      <c r="L415">
        <v>1</v>
      </c>
      <c r="M415">
        <v>109200</v>
      </c>
      <c r="N415" t="s">
        <v>529</v>
      </c>
      <c r="O415" t="s">
        <v>540</v>
      </c>
      <c r="P415" s="7">
        <v>42542</v>
      </c>
      <c r="Q415" s="7" t="s">
        <v>1234</v>
      </c>
      <c r="R415" s="7">
        <v>1.9665999999999999</v>
      </c>
    </row>
    <row r="416" spans="1:18" hidden="1">
      <c r="A416" t="s">
        <v>506</v>
      </c>
      <c r="B416" t="s">
        <v>501</v>
      </c>
      <c r="C416" s="7">
        <v>41183</v>
      </c>
      <c r="D416" t="s">
        <v>92</v>
      </c>
      <c r="E416">
        <v>19105002</v>
      </c>
      <c r="F416" t="s">
        <v>541</v>
      </c>
      <c r="G416" s="7">
        <v>42597</v>
      </c>
      <c r="H416" t="s">
        <v>503</v>
      </c>
      <c r="I416">
        <v>114112.5</v>
      </c>
      <c r="J416"/>
      <c r="K416">
        <v>114112.5</v>
      </c>
      <c r="L416">
        <v>1</v>
      </c>
      <c r="M416">
        <v>114112.5</v>
      </c>
      <c r="N416" t="s">
        <v>529</v>
      </c>
      <c r="O416" t="s">
        <v>542</v>
      </c>
      <c r="P416" s="7">
        <v>42542</v>
      </c>
      <c r="Q416" s="7" t="s">
        <v>1235</v>
      </c>
      <c r="R416" s="7">
        <v>2.0306000000000002</v>
      </c>
    </row>
    <row r="417" spans="1:18" hidden="1">
      <c r="A417" t="s">
        <v>506</v>
      </c>
      <c r="B417" t="s">
        <v>501</v>
      </c>
      <c r="C417" s="7">
        <v>41183</v>
      </c>
      <c r="D417" t="s">
        <v>92</v>
      </c>
      <c r="E417">
        <v>13140001</v>
      </c>
      <c r="F417" t="s">
        <v>541</v>
      </c>
      <c r="G417" s="7">
        <v>42597</v>
      </c>
      <c r="H417" t="s">
        <v>503</v>
      </c>
      <c r="I417">
        <v>25175.5</v>
      </c>
      <c r="J417"/>
      <c r="K417">
        <v>25175.5</v>
      </c>
      <c r="L417">
        <v>1</v>
      </c>
      <c r="M417">
        <v>25175.5</v>
      </c>
      <c r="N417" t="s">
        <v>504</v>
      </c>
      <c r="O417" t="s">
        <v>542</v>
      </c>
      <c r="P417" s="7">
        <v>42542</v>
      </c>
      <c r="Q417" s="7" t="s">
        <v>2302</v>
      </c>
      <c r="R417" s="7">
        <v>2.0306000000000002</v>
      </c>
    </row>
    <row r="418" spans="1:18" hidden="1">
      <c r="A418" t="s">
        <v>506</v>
      </c>
      <c r="B418" t="s">
        <v>501</v>
      </c>
      <c r="C418" s="7">
        <v>41183</v>
      </c>
      <c r="D418" t="s">
        <v>92</v>
      </c>
      <c r="E418">
        <v>13140001</v>
      </c>
      <c r="F418" t="s">
        <v>541</v>
      </c>
      <c r="G418" s="7">
        <v>43327</v>
      </c>
      <c r="H418" t="s">
        <v>503</v>
      </c>
      <c r="I418">
        <v>12552.38</v>
      </c>
      <c r="J418"/>
      <c r="K418">
        <v>12552.38</v>
      </c>
      <c r="L418">
        <v>1</v>
      </c>
      <c r="M418">
        <v>12552.38</v>
      </c>
      <c r="N418" t="s">
        <v>504</v>
      </c>
      <c r="O418" t="s">
        <v>542</v>
      </c>
      <c r="P418" s="7">
        <v>42542</v>
      </c>
      <c r="Q418" s="7" t="s">
        <v>1416</v>
      </c>
      <c r="R418" s="7">
        <v>2.0306000000000002</v>
      </c>
    </row>
    <row r="419" spans="1:18">
      <c r="A419" t="s">
        <v>482</v>
      </c>
      <c r="B419" t="s">
        <v>501</v>
      </c>
      <c r="C419" s="7">
        <v>41332</v>
      </c>
      <c r="D419" t="s">
        <v>92</v>
      </c>
      <c r="E419">
        <v>19105002</v>
      </c>
      <c r="F419" t="s">
        <v>521</v>
      </c>
      <c r="G419" s="7">
        <v>43054</v>
      </c>
      <c r="H419" t="s">
        <v>503</v>
      </c>
      <c r="I419">
        <v>5386.36</v>
      </c>
      <c r="J419"/>
      <c r="K419">
        <v>5386.36</v>
      </c>
      <c r="L419">
        <v>1</v>
      </c>
      <c r="M419">
        <v>5386.36</v>
      </c>
      <c r="N419" t="s">
        <v>529</v>
      </c>
      <c r="O419" t="s">
        <v>522</v>
      </c>
      <c r="P419" s="7">
        <v>42542</v>
      </c>
      <c r="Q419" s="7" t="s">
        <v>1421</v>
      </c>
      <c r="R419" s="7">
        <v>1.9818</v>
      </c>
    </row>
    <row r="420" spans="1:18">
      <c r="A420" t="s">
        <v>506</v>
      </c>
      <c r="B420" t="s">
        <v>501</v>
      </c>
      <c r="C420" s="7">
        <v>41320</v>
      </c>
      <c r="D420" t="s">
        <v>92</v>
      </c>
      <c r="E420">
        <v>19105002</v>
      </c>
      <c r="F420" t="s">
        <v>695</v>
      </c>
      <c r="G420" s="7">
        <v>43023</v>
      </c>
      <c r="H420" t="s">
        <v>503</v>
      </c>
      <c r="I420">
        <v>19500</v>
      </c>
      <c r="J420"/>
      <c r="K420">
        <v>19500</v>
      </c>
      <c r="L420">
        <v>1</v>
      </c>
      <c r="M420">
        <v>19500</v>
      </c>
      <c r="N420" t="s">
        <v>529</v>
      </c>
      <c r="O420" t="s">
        <v>696</v>
      </c>
      <c r="P420" s="7">
        <v>42542</v>
      </c>
      <c r="Q420" s="7" t="s">
        <v>1424</v>
      </c>
      <c r="R420" s="7">
        <v>1.9665999999999999</v>
      </c>
    </row>
    <row r="421" spans="1:18">
      <c r="A421" t="s">
        <v>506</v>
      </c>
      <c r="B421" t="s">
        <v>501</v>
      </c>
      <c r="C421" s="7">
        <v>41320</v>
      </c>
      <c r="D421" t="s">
        <v>92</v>
      </c>
      <c r="E421">
        <v>19105002</v>
      </c>
      <c r="F421" t="s">
        <v>697</v>
      </c>
      <c r="G421" s="7">
        <v>42962</v>
      </c>
      <c r="H421" t="s">
        <v>503</v>
      </c>
      <c r="I421">
        <v>228225</v>
      </c>
      <c r="J421"/>
      <c r="K421">
        <v>228225</v>
      </c>
      <c r="L421">
        <v>1</v>
      </c>
      <c r="M421">
        <v>228225</v>
      </c>
      <c r="N421" t="s">
        <v>529</v>
      </c>
      <c r="O421" t="s">
        <v>547</v>
      </c>
      <c r="P421" s="7">
        <v>42542</v>
      </c>
      <c r="Q421" s="7" t="s">
        <v>1728</v>
      </c>
      <c r="R421" s="7">
        <v>1.9665999999999999</v>
      </c>
    </row>
    <row r="422" spans="1:18" hidden="1">
      <c r="A422" t="s">
        <v>506</v>
      </c>
      <c r="B422" t="s">
        <v>548</v>
      </c>
      <c r="C422" s="7">
        <v>41333</v>
      </c>
      <c r="D422" t="s">
        <v>92</v>
      </c>
      <c r="E422">
        <v>13140001</v>
      </c>
      <c r="F422" t="s">
        <v>549</v>
      </c>
      <c r="G422" s="7">
        <v>43388</v>
      </c>
      <c r="H422" t="s">
        <v>503</v>
      </c>
      <c r="I422">
        <v>565.87</v>
      </c>
      <c r="J422"/>
      <c r="K422">
        <v>565.87</v>
      </c>
      <c r="L422">
        <v>1</v>
      </c>
      <c r="M422">
        <v>565.87</v>
      </c>
      <c r="N422" t="s">
        <v>504</v>
      </c>
      <c r="O422" t="s">
        <v>550</v>
      </c>
      <c r="P422" s="7">
        <v>42542</v>
      </c>
      <c r="Q422" s="7" t="s">
        <v>1426</v>
      </c>
      <c r="R422" s="7">
        <v>1.9806999999999999</v>
      </c>
    </row>
    <row r="423" spans="1:18" hidden="1">
      <c r="A423" t="s">
        <v>482</v>
      </c>
      <c r="B423" t="s">
        <v>501</v>
      </c>
      <c r="C423" s="7">
        <v>41332</v>
      </c>
      <c r="D423" t="s">
        <v>92</v>
      </c>
      <c r="E423">
        <v>19105002</v>
      </c>
      <c r="F423" t="s">
        <v>521</v>
      </c>
      <c r="G423" s="7">
        <v>42689</v>
      </c>
      <c r="H423" t="s">
        <v>503</v>
      </c>
      <c r="I423">
        <v>5386.36</v>
      </c>
      <c r="J423"/>
      <c r="K423">
        <v>5386.36</v>
      </c>
      <c r="L423">
        <v>1</v>
      </c>
      <c r="M423">
        <v>5386.36</v>
      </c>
      <c r="N423" t="s">
        <v>529</v>
      </c>
      <c r="O423" t="s">
        <v>522</v>
      </c>
      <c r="P423" s="7">
        <v>42542</v>
      </c>
      <c r="Q423" s="7" t="s">
        <v>2309</v>
      </c>
      <c r="R423" s="7">
        <v>1.9818</v>
      </c>
    </row>
    <row r="424" spans="1:18" hidden="1">
      <c r="A424" t="s">
        <v>482</v>
      </c>
      <c r="B424" t="s">
        <v>501</v>
      </c>
      <c r="C424" s="7">
        <v>41332</v>
      </c>
      <c r="D424" t="s">
        <v>92</v>
      </c>
      <c r="E424">
        <v>19105002</v>
      </c>
      <c r="F424" t="s">
        <v>521</v>
      </c>
      <c r="G424" s="7">
        <v>42566</v>
      </c>
      <c r="H424" t="s">
        <v>503</v>
      </c>
      <c r="I424">
        <v>5386.36</v>
      </c>
      <c r="J424"/>
      <c r="K424">
        <v>5386.36</v>
      </c>
      <c r="L424">
        <v>1</v>
      </c>
      <c r="M424">
        <v>5386.36</v>
      </c>
      <c r="N424" t="s">
        <v>529</v>
      </c>
      <c r="O424" t="s">
        <v>522</v>
      </c>
      <c r="P424" s="7">
        <v>42542</v>
      </c>
      <c r="Q424" s="7" t="s">
        <v>1585</v>
      </c>
      <c r="R424" s="7">
        <v>1.9818</v>
      </c>
    </row>
    <row r="425" spans="1:18" hidden="1">
      <c r="A425" t="s">
        <v>506</v>
      </c>
      <c r="B425" t="s">
        <v>501</v>
      </c>
      <c r="C425" s="7">
        <v>41320</v>
      </c>
      <c r="D425" t="s">
        <v>92</v>
      </c>
      <c r="E425">
        <v>19105002</v>
      </c>
      <c r="F425" t="s">
        <v>546</v>
      </c>
      <c r="G425" s="7">
        <v>42658</v>
      </c>
      <c r="H425" t="s">
        <v>503</v>
      </c>
      <c r="I425">
        <v>228225</v>
      </c>
      <c r="J425"/>
      <c r="K425">
        <v>228225</v>
      </c>
      <c r="L425">
        <v>1</v>
      </c>
      <c r="M425">
        <v>228225</v>
      </c>
      <c r="N425" t="s">
        <v>529</v>
      </c>
      <c r="O425" t="s">
        <v>547</v>
      </c>
      <c r="P425" s="7">
        <v>42542</v>
      </c>
      <c r="Q425" s="7" t="s">
        <v>2315</v>
      </c>
      <c r="R425" s="7">
        <v>1.9665999999999999</v>
      </c>
    </row>
    <row r="426" spans="1:18" hidden="1">
      <c r="A426" t="s">
        <v>506</v>
      </c>
      <c r="B426" t="s">
        <v>501</v>
      </c>
      <c r="C426" s="7">
        <v>41327</v>
      </c>
      <c r="D426" t="s">
        <v>92</v>
      </c>
      <c r="E426">
        <v>13140001</v>
      </c>
      <c r="F426" t="s">
        <v>460</v>
      </c>
      <c r="G426" s="7">
        <v>42781</v>
      </c>
      <c r="H426" t="s">
        <v>503</v>
      </c>
      <c r="I426">
        <v>10739.76</v>
      </c>
      <c r="J426"/>
      <c r="K426">
        <v>10739.76</v>
      </c>
      <c r="L426">
        <v>1</v>
      </c>
      <c r="M426">
        <v>10739.76</v>
      </c>
      <c r="N426" t="s">
        <v>504</v>
      </c>
      <c r="O426" t="s">
        <v>559</v>
      </c>
      <c r="P426" s="7">
        <v>42542</v>
      </c>
      <c r="Q426" s="7" t="s">
        <v>2324</v>
      </c>
      <c r="R426" s="7">
        <v>1.972</v>
      </c>
    </row>
    <row r="427" spans="1:18" hidden="1">
      <c r="A427" t="s">
        <v>506</v>
      </c>
      <c r="B427" t="s">
        <v>501</v>
      </c>
      <c r="C427" s="7">
        <v>41327</v>
      </c>
      <c r="D427" t="s">
        <v>92</v>
      </c>
      <c r="E427">
        <v>13140001</v>
      </c>
      <c r="F427" t="s">
        <v>751</v>
      </c>
      <c r="G427" s="7">
        <v>42597</v>
      </c>
      <c r="H427" t="s">
        <v>503</v>
      </c>
      <c r="I427">
        <v>910.05</v>
      </c>
      <c r="J427"/>
      <c r="K427">
        <v>910.05</v>
      </c>
      <c r="L427">
        <v>1</v>
      </c>
      <c r="M427">
        <v>910.05</v>
      </c>
      <c r="N427" t="s">
        <v>504</v>
      </c>
      <c r="O427" t="s">
        <v>752</v>
      </c>
      <c r="P427" s="7">
        <v>42542</v>
      </c>
      <c r="Q427" s="7" t="s">
        <v>1887</v>
      </c>
      <c r="R427" s="7">
        <v>1.972</v>
      </c>
    </row>
    <row r="428" spans="1:18">
      <c r="A428" t="s">
        <v>506</v>
      </c>
      <c r="B428" t="s">
        <v>501</v>
      </c>
      <c r="C428" s="7">
        <v>41327</v>
      </c>
      <c r="D428" t="s">
        <v>92</v>
      </c>
      <c r="E428">
        <v>19105002</v>
      </c>
      <c r="F428" t="s">
        <v>458</v>
      </c>
      <c r="G428" s="7">
        <v>42783</v>
      </c>
      <c r="H428" t="s">
        <v>503</v>
      </c>
      <c r="I428">
        <v>15563.7</v>
      </c>
      <c r="J428"/>
      <c r="K428">
        <v>15563.7</v>
      </c>
      <c r="L428">
        <v>1</v>
      </c>
      <c r="M428">
        <v>15563.7</v>
      </c>
      <c r="N428" t="s">
        <v>529</v>
      </c>
      <c r="O428" t="s">
        <v>569</v>
      </c>
      <c r="P428" s="7">
        <v>42542</v>
      </c>
      <c r="Q428" s="7" t="s">
        <v>1596</v>
      </c>
      <c r="R428" s="7">
        <v>1.972</v>
      </c>
    </row>
    <row r="429" spans="1:18" hidden="1">
      <c r="A429" t="s">
        <v>506</v>
      </c>
      <c r="B429" t="s">
        <v>501</v>
      </c>
      <c r="C429" s="7">
        <v>41436</v>
      </c>
      <c r="D429" t="s">
        <v>92</v>
      </c>
      <c r="E429">
        <v>19105002</v>
      </c>
      <c r="F429" t="s">
        <v>594</v>
      </c>
      <c r="G429" s="7">
        <v>42689</v>
      </c>
      <c r="H429" t="s">
        <v>503</v>
      </c>
      <c r="I429">
        <v>156000</v>
      </c>
      <c r="J429"/>
      <c r="K429">
        <v>156000</v>
      </c>
      <c r="L429">
        <v>1</v>
      </c>
      <c r="M429">
        <v>156000</v>
      </c>
      <c r="N429" t="s">
        <v>529</v>
      </c>
      <c r="O429" t="s">
        <v>595</v>
      </c>
      <c r="P429" s="7">
        <v>42542</v>
      </c>
      <c r="Q429" s="7" t="s">
        <v>1289</v>
      </c>
      <c r="R429" s="7">
        <v>2.1505999999999998</v>
      </c>
    </row>
    <row r="430" spans="1:18" hidden="1">
      <c r="A430" t="s">
        <v>506</v>
      </c>
      <c r="B430" t="s">
        <v>501</v>
      </c>
      <c r="C430" s="7">
        <v>41436</v>
      </c>
      <c r="D430" t="s">
        <v>92</v>
      </c>
      <c r="E430">
        <v>13140001</v>
      </c>
      <c r="F430" t="s">
        <v>594</v>
      </c>
      <c r="G430" s="7">
        <v>43054</v>
      </c>
      <c r="H430" t="s">
        <v>503</v>
      </c>
      <c r="I430">
        <v>9491.9599999999991</v>
      </c>
      <c r="J430"/>
      <c r="K430">
        <v>9491.9599999999991</v>
      </c>
      <c r="L430">
        <v>1</v>
      </c>
      <c r="M430">
        <v>9491.9599999999991</v>
      </c>
      <c r="N430" t="s">
        <v>504</v>
      </c>
      <c r="O430" t="s">
        <v>595</v>
      </c>
      <c r="P430" s="7">
        <v>42542</v>
      </c>
      <c r="Q430" s="7" t="s">
        <v>2067</v>
      </c>
      <c r="R430" s="7">
        <v>2.1505999999999998</v>
      </c>
    </row>
    <row r="431" spans="1:18" hidden="1">
      <c r="A431" t="s">
        <v>506</v>
      </c>
      <c r="B431" t="s">
        <v>501</v>
      </c>
      <c r="C431" s="7">
        <v>41436</v>
      </c>
      <c r="D431" t="s">
        <v>92</v>
      </c>
      <c r="E431">
        <v>13140001</v>
      </c>
      <c r="F431" t="s">
        <v>594</v>
      </c>
      <c r="G431" s="7">
        <v>43419</v>
      </c>
      <c r="H431" t="s">
        <v>503</v>
      </c>
      <c r="I431">
        <v>4745.9799999999996</v>
      </c>
      <c r="J431"/>
      <c r="K431">
        <v>4745.9799999999996</v>
      </c>
      <c r="L431">
        <v>1</v>
      </c>
      <c r="M431">
        <v>4745.9799999999996</v>
      </c>
      <c r="N431" t="s">
        <v>504</v>
      </c>
      <c r="O431" t="s">
        <v>595</v>
      </c>
      <c r="P431" s="7">
        <v>42542</v>
      </c>
      <c r="Q431" s="7" t="s">
        <v>1918</v>
      </c>
      <c r="R431" s="7">
        <v>2.1505999999999998</v>
      </c>
    </row>
    <row r="432" spans="1:18" hidden="1">
      <c r="A432" t="s">
        <v>506</v>
      </c>
      <c r="B432" t="s">
        <v>501</v>
      </c>
      <c r="C432" s="7">
        <v>41592</v>
      </c>
      <c r="D432" t="s">
        <v>92</v>
      </c>
      <c r="E432">
        <v>13140001</v>
      </c>
      <c r="F432" t="s">
        <v>603</v>
      </c>
      <c r="G432" s="7">
        <v>43327</v>
      </c>
      <c r="H432" t="s">
        <v>503</v>
      </c>
      <c r="I432">
        <v>1663.92</v>
      </c>
      <c r="J432"/>
      <c r="K432">
        <v>1663.92</v>
      </c>
      <c r="L432">
        <v>1</v>
      </c>
      <c r="M432">
        <v>1663.92</v>
      </c>
      <c r="N432" t="s">
        <v>504</v>
      </c>
      <c r="O432" t="s">
        <v>604</v>
      </c>
      <c r="P432" s="7">
        <v>42542</v>
      </c>
      <c r="Q432" s="7" t="s">
        <v>2074</v>
      </c>
      <c r="R432" s="7">
        <v>2.3233999999999999</v>
      </c>
    </row>
    <row r="433" spans="1:18" hidden="1">
      <c r="A433" t="s">
        <v>506</v>
      </c>
      <c r="B433" t="s">
        <v>501</v>
      </c>
      <c r="C433" s="7">
        <v>41592</v>
      </c>
      <c r="D433" t="s">
        <v>92</v>
      </c>
      <c r="E433">
        <v>13140001</v>
      </c>
      <c r="F433" t="s">
        <v>605</v>
      </c>
      <c r="G433" s="7">
        <v>42901</v>
      </c>
      <c r="H433" t="s">
        <v>503</v>
      </c>
      <c r="I433">
        <v>20709.84</v>
      </c>
      <c r="J433"/>
      <c r="K433">
        <v>20709.84</v>
      </c>
      <c r="L433">
        <v>1</v>
      </c>
      <c r="M433">
        <v>20709.84</v>
      </c>
      <c r="N433" t="s">
        <v>504</v>
      </c>
      <c r="O433" t="s">
        <v>606</v>
      </c>
      <c r="P433" s="7">
        <v>42542</v>
      </c>
      <c r="Q433" s="7" t="s">
        <v>1459</v>
      </c>
      <c r="R433" s="7">
        <v>2.3233999999999999</v>
      </c>
    </row>
    <row r="434" spans="1:18" hidden="1">
      <c r="A434" t="s">
        <v>506</v>
      </c>
      <c r="B434" t="s">
        <v>501</v>
      </c>
      <c r="C434" s="7">
        <v>41592</v>
      </c>
      <c r="D434" t="s">
        <v>92</v>
      </c>
      <c r="E434">
        <v>13140001</v>
      </c>
      <c r="F434" t="s">
        <v>605</v>
      </c>
      <c r="G434" s="7">
        <v>43631</v>
      </c>
      <c r="H434" t="s">
        <v>503</v>
      </c>
      <c r="I434">
        <v>10354.92</v>
      </c>
      <c r="J434"/>
      <c r="K434">
        <v>10354.92</v>
      </c>
      <c r="L434">
        <v>1</v>
      </c>
      <c r="M434">
        <v>10354.92</v>
      </c>
      <c r="N434" t="s">
        <v>504</v>
      </c>
      <c r="O434" t="s">
        <v>606</v>
      </c>
      <c r="P434" s="7">
        <v>42542</v>
      </c>
      <c r="Q434" s="7" t="s">
        <v>1624</v>
      </c>
      <c r="R434" s="7">
        <v>2.3233999999999999</v>
      </c>
    </row>
    <row r="435" spans="1:18" hidden="1">
      <c r="A435" t="s">
        <v>506</v>
      </c>
      <c r="B435" t="s">
        <v>501</v>
      </c>
      <c r="C435" s="7">
        <v>41850</v>
      </c>
      <c r="D435" t="s">
        <v>92</v>
      </c>
      <c r="E435">
        <v>19105006</v>
      </c>
      <c r="F435" t="s">
        <v>468</v>
      </c>
      <c r="G435" s="7">
        <v>42916</v>
      </c>
      <c r="H435" t="s">
        <v>533</v>
      </c>
      <c r="I435">
        <v>1666666.66</v>
      </c>
      <c r="J435"/>
      <c r="K435">
        <v>1666666.66</v>
      </c>
      <c r="L435">
        <v>3.3835000000000002</v>
      </c>
      <c r="M435">
        <v>5639166.6441099998</v>
      </c>
      <c r="N435" t="s">
        <v>624</v>
      </c>
      <c r="O435" t="s">
        <v>637</v>
      </c>
      <c r="P435" s="7">
        <v>42542</v>
      </c>
      <c r="Q435" s="7" t="s">
        <v>2114</v>
      </c>
      <c r="R435" s="7">
        <v>2.2277999999999998</v>
      </c>
    </row>
    <row r="436" spans="1:18" hidden="1">
      <c r="A436" t="s">
        <v>506</v>
      </c>
      <c r="B436" t="s">
        <v>548</v>
      </c>
      <c r="C436" s="7">
        <v>41893</v>
      </c>
      <c r="D436" t="s">
        <v>92</v>
      </c>
      <c r="E436">
        <v>13140001</v>
      </c>
      <c r="F436" t="s">
        <v>649</v>
      </c>
      <c r="G436" s="7">
        <v>42901</v>
      </c>
      <c r="H436" t="s">
        <v>503</v>
      </c>
      <c r="I436">
        <v>13092.7</v>
      </c>
      <c r="J436"/>
      <c r="K436">
        <v>13092.7</v>
      </c>
      <c r="L436">
        <v>1</v>
      </c>
      <c r="M436">
        <v>13092.7</v>
      </c>
      <c r="N436" t="s">
        <v>504</v>
      </c>
      <c r="O436" t="s">
        <v>650</v>
      </c>
      <c r="P436" s="7">
        <v>42542</v>
      </c>
      <c r="Q436" s="7" t="s">
        <v>2118</v>
      </c>
      <c r="R436" s="7">
        <v>2.2967</v>
      </c>
    </row>
    <row r="437" spans="1:18" hidden="1">
      <c r="A437" t="s">
        <v>506</v>
      </c>
      <c r="B437" t="s">
        <v>501</v>
      </c>
      <c r="C437" s="7">
        <v>41978</v>
      </c>
      <c r="D437" t="s">
        <v>92</v>
      </c>
      <c r="E437">
        <v>13140003</v>
      </c>
      <c r="F437" t="s">
        <v>658</v>
      </c>
      <c r="G437" s="7">
        <v>42877</v>
      </c>
      <c r="H437" t="s">
        <v>533</v>
      </c>
      <c r="I437">
        <v>22900</v>
      </c>
      <c r="J437"/>
      <c r="K437">
        <v>22900</v>
      </c>
      <c r="L437">
        <v>3.3835000000000002</v>
      </c>
      <c r="M437">
        <v>77482.149999999994</v>
      </c>
      <c r="N437" t="s">
        <v>561</v>
      </c>
      <c r="O437" t="s">
        <v>659</v>
      </c>
      <c r="P437" s="7">
        <v>42542</v>
      </c>
      <c r="Q437" s="7" t="s">
        <v>1823</v>
      </c>
      <c r="R437" s="7">
        <v>2.5796999999999999</v>
      </c>
    </row>
    <row r="438" spans="1:18" hidden="1">
      <c r="A438" t="s">
        <v>506</v>
      </c>
      <c r="B438" t="s">
        <v>501</v>
      </c>
      <c r="C438" s="7">
        <v>42034</v>
      </c>
      <c r="D438" t="s">
        <v>92</v>
      </c>
      <c r="E438">
        <v>13140001</v>
      </c>
      <c r="F438" t="s">
        <v>672</v>
      </c>
      <c r="G438" s="7">
        <v>42764</v>
      </c>
      <c r="H438" t="s">
        <v>503</v>
      </c>
      <c r="I438">
        <v>12512.5</v>
      </c>
      <c r="J438"/>
      <c r="K438">
        <v>12512.5</v>
      </c>
      <c r="L438">
        <v>1</v>
      </c>
      <c r="M438">
        <v>12512.5</v>
      </c>
      <c r="N438" t="s">
        <v>504</v>
      </c>
      <c r="O438" t="s">
        <v>673</v>
      </c>
      <c r="P438" s="7">
        <v>42542</v>
      </c>
      <c r="Q438" s="7" t="s">
        <v>1674</v>
      </c>
      <c r="R438" s="7">
        <v>2.5960000000000001</v>
      </c>
    </row>
    <row r="439" spans="1:18" hidden="1">
      <c r="A439" t="s">
        <v>506</v>
      </c>
      <c r="B439" t="s">
        <v>501</v>
      </c>
      <c r="C439" s="7">
        <v>42226</v>
      </c>
      <c r="D439" t="s">
        <v>92</v>
      </c>
      <c r="E439">
        <v>19105004</v>
      </c>
      <c r="F439" t="s">
        <v>1547</v>
      </c>
      <c r="G439" s="7">
        <v>42584</v>
      </c>
      <c r="H439" t="s">
        <v>503</v>
      </c>
      <c r="I439">
        <v>1200000</v>
      </c>
      <c r="J439"/>
      <c r="K439">
        <v>1200000</v>
      </c>
      <c r="L439">
        <v>1</v>
      </c>
      <c r="M439">
        <v>1200000</v>
      </c>
      <c r="N439" t="s">
        <v>722</v>
      </c>
      <c r="O439" t="s">
        <v>1548</v>
      </c>
      <c r="P439" s="7">
        <v>42542</v>
      </c>
      <c r="Q439" s="7" t="s">
        <v>1549</v>
      </c>
      <c r="R439" s="7">
        <v>3.5181</v>
      </c>
    </row>
    <row r="440" spans="1:18" hidden="1">
      <c r="A440" t="s">
        <v>506</v>
      </c>
      <c r="B440" t="s">
        <v>501</v>
      </c>
      <c r="C440" s="7">
        <v>42328</v>
      </c>
      <c r="D440" t="s">
        <v>92</v>
      </c>
      <c r="E440">
        <v>19105002</v>
      </c>
      <c r="F440" t="s">
        <v>2718</v>
      </c>
      <c r="G440" s="7">
        <v>42658</v>
      </c>
      <c r="H440" t="s">
        <v>503</v>
      </c>
      <c r="I440">
        <v>385714.29</v>
      </c>
      <c r="J440"/>
      <c r="K440">
        <v>385714.29</v>
      </c>
      <c r="L440">
        <v>1</v>
      </c>
      <c r="M440">
        <v>385714.29</v>
      </c>
      <c r="N440" t="s">
        <v>529</v>
      </c>
      <c r="O440" t="s">
        <v>2719</v>
      </c>
      <c r="P440" s="7">
        <v>42542</v>
      </c>
      <c r="Q440" s="7" t="s">
        <v>2790</v>
      </c>
      <c r="R440" s="7">
        <v>3.7442000000000002</v>
      </c>
    </row>
    <row r="441" spans="1:18" hidden="1">
      <c r="A441" t="s">
        <v>506</v>
      </c>
      <c r="B441" t="s">
        <v>501</v>
      </c>
      <c r="C441" s="7">
        <v>42328</v>
      </c>
      <c r="D441" t="s">
        <v>92</v>
      </c>
      <c r="E441">
        <v>19105002</v>
      </c>
      <c r="F441" t="s">
        <v>2718</v>
      </c>
      <c r="G441" s="7">
        <v>44119</v>
      </c>
      <c r="H441" t="s">
        <v>503</v>
      </c>
      <c r="I441">
        <v>385714.29</v>
      </c>
      <c r="J441"/>
      <c r="K441">
        <v>385714.29</v>
      </c>
      <c r="L441">
        <v>1</v>
      </c>
      <c r="M441">
        <v>385714.29</v>
      </c>
      <c r="N441" t="s">
        <v>529</v>
      </c>
      <c r="O441" t="s">
        <v>2719</v>
      </c>
      <c r="P441" s="7">
        <v>42542</v>
      </c>
      <c r="Q441" s="7" t="s">
        <v>2791</v>
      </c>
      <c r="R441" s="7">
        <v>3.7442000000000002</v>
      </c>
    </row>
    <row r="442" spans="1:18" hidden="1">
      <c r="A442" t="s">
        <v>506</v>
      </c>
      <c r="B442" t="s">
        <v>501</v>
      </c>
      <c r="C442" s="7">
        <v>42328</v>
      </c>
      <c r="D442" t="s">
        <v>92</v>
      </c>
      <c r="E442">
        <v>13140001</v>
      </c>
      <c r="F442" t="s">
        <v>2718</v>
      </c>
      <c r="G442" s="7">
        <v>44484</v>
      </c>
      <c r="H442" t="s">
        <v>503</v>
      </c>
      <c r="I442">
        <v>86785.71</v>
      </c>
      <c r="J442"/>
      <c r="K442">
        <v>86785.71</v>
      </c>
      <c r="L442">
        <v>1</v>
      </c>
      <c r="M442">
        <v>86785.71</v>
      </c>
      <c r="N442" t="s">
        <v>504</v>
      </c>
      <c r="O442" t="s">
        <v>2719</v>
      </c>
      <c r="P442" s="7">
        <v>42542</v>
      </c>
      <c r="Q442" s="7" t="s">
        <v>2792</v>
      </c>
      <c r="R442" s="7">
        <v>3.7442000000000002</v>
      </c>
    </row>
    <row r="443" spans="1:18" hidden="1">
      <c r="A443" t="s">
        <v>506</v>
      </c>
      <c r="B443" t="s">
        <v>501</v>
      </c>
      <c r="C443" s="7">
        <v>40844</v>
      </c>
      <c r="D443" t="s">
        <v>92</v>
      </c>
      <c r="E443">
        <v>19105002</v>
      </c>
      <c r="F443" t="s">
        <v>526</v>
      </c>
      <c r="G443" s="7">
        <v>42597</v>
      </c>
      <c r="H443" t="s">
        <v>503</v>
      </c>
      <c r="I443">
        <v>93600</v>
      </c>
      <c r="J443"/>
      <c r="K443">
        <v>93600</v>
      </c>
      <c r="L443">
        <v>1</v>
      </c>
      <c r="M443">
        <v>93600</v>
      </c>
      <c r="N443" t="s">
        <v>529</v>
      </c>
      <c r="O443" t="s">
        <v>687</v>
      </c>
      <c r="P443" s="7">
        <v>42542</v>
      </c>
      <c r="Q443" s="7" t="s">
        <v>2280</v>
      </c>
      <c r="R443" s="7">
        <v>1.7323</v>
      </c>
    </row>
    <row r="444" spans="1:18">
      <c r="A444" t="s">
        <v>506</v>
      </c>
      <c r="B444" t="s">
        <v>501</v>
      </c>
      <c r="C444" s="7">
        <v>40941</v>
      </c>
      <c r="D444" t="s">
        <v>92</v>
      </c>
      <c r="E444">
        <v>19105002</v>
      </c>
      <c r="F444" t="s">
        <v>524</v>
      </c>
      <c r="G444" s="7">
        <v>43084</v>
      </c>
      <c r="H444" t="s">
        <v>503</v>
      </c>
      <c r="I444">
        <v>149850</v>
      </c>
      <c r="J444"/>
      <c r="K444">
        <v>149850</v>
      </c>
      <c r="L444">
        <v>1</v>
      </c>
      <c r="M444">
        <v>149850</v>
      </c>
      <c r="N444" t="s">
        <v>529</v>
      </c>
      <c r="O444" t="s">
        <v>525</v>
      </c>
      <c r="P444" s="7">
        <v>42542</v>
      </c>
      <c r="Q444" s="7" t="s">
        <v>1221</v>
      </c>
      <c r="R444" s="7">
        <v>1.7376</v>
      </c>
    </row>
    <row r="445" spans="1:18" hidden="1">
      <c r="A445" t="s">
        <v>482</v>
      </c>
      <c r="B445" t="s">
        <v>501</v>
      </c>
      <c r="C445" s="7">
        <v>41331</v>
      </c>
      <c r="D445" t="s">
        <v>92</v>
      </c>
      <c r="E445">
        <v>13140001</v>
      </c>
      <c r="F445" t="s">
        <v>523</v>
      </c>
      <c r="G445" s="7">
        <v>43023</v>
      </c>
      <c r="H445" t="s">
        <v>503</v>
      </c>
      <c r="I445">
        <v>213.8</v>
      </c>
      <c r="J445"/>
      <c r="K445">
        <v>213.8</v>
      </c>
      <c r="L445">
        <v>1</v>
      </c>
      <c r="M445">
        <v>213.8</v>
      </c>
      <c r="N445" t="s">
        <v>504</v>
      </c>
      <c r="O445" t="s">
        <v>522</v>
      </c>
      <c r="P445" s="7">
        <v>42542</v>
      </c>
      <c r="Q445" s="7" t="s">
        <v>1407</v>
      </c>
      <c r="R445" s="7">
        <v>1.9676</v>
      </c>
    </row>
    <row r="446" spans="1:18" hidden="1">
      <c r="A446" t="s">
        <v>482</v>
      </c>
      <c r="B446" t="s">
        <v>501</v>
      </c>
      <c r="C446" s="7">
        <v>41332</v>
      </c>
      <c r="D446" t="s">
        <v>92</v>
      </c>
      <c r="E446">
        <v>19105002</v>
      </c>
      <c r="F446" t="s">
        <v>521</v>
      </c>
      <c r="G446" s="7">
        <v>43146</v>
      </c>
      <c r="H446" t="s">
        <v>503</v>
      </c>
      <c r="I446">
        <v>5386.36</v>
      </c>
      <c r="J446"/>
      <c r="K446">
        <v>5386.36</v>
      </c>
      <c r="L446">
        <v>1</v>
      </c>
      <c r="M446">
        <v>5386.36</v>
      </c>
      <c r="N446" t="s">
        <v>529</v>
      </c>
      <c r="O446" t="s">
        <v>522</v>
      </c>
      <c r="P446" s="7">
        <v>42542</v>
      </c>
      <c r="Q446" s="7" t="s">
        <v>1714</v>
      </c>
      <c r="R446" s="7">
        <v>1.9818</v>
      </c>
    </row>
    <row r="447" spans="1:18" hidden="1">
      <c r="A447" t="s">
        <v>482</v>
      </c>
      <c r="B447" t="s">
        <v>501</v>
      </c>
      <c r="C447" s="7">
        <v>41332</v>
      </c>
      <c r="D447" t="s">
        <v>92</v>
      </c>
      <c r="E447">
        <v>19105002</v>
      </c>
      <c r="F447" t="s">
        <v>521</v>
      </c>
      <c r="G447" s="7">
        <v>43266</v>
      </c>
      <c r="H447" t="s">
        <v>503</v>
      </c>
      <c r="I447">
        <v>5386.36</v>
      </c>
      <c r="J447"/>
      <c r="K447">
        <v>5386.36</v>
      </c>
      <c r="L447">
        <v>1</v>
      </c>
      <c r="M447">
        <v>5386.36</v>
      </c>
      <c r="N447" t="s">
        <v>529</v>
      </c>
      <c r="O447" t="s">
        <v>522</v>
      </c>
      <c r="P447" s="7">
        <v>42542</v>
      </c>
      <c r="Q447" s="7" t="s">
        <v>2158</v>
      </c>
      <c r="R447" s="7">
        <v>1.9818</v>
      </c>
    </row>
    <row r="448" spans="1:18" hidden="1">
      <c r="A448" t="s">
        <v>482</v>
      </c>
      <c r="B448" t="s">
        <v>501</v>
      </c>
      <c r="C448" s="7">
        <v>41331</v>
      </c>
      <c r="D448" t="s">
        <v>92</v>
      </c>
      <c r="E448">
        <v>13140001</v>
      </c>
      <c r="F448" t="s">
        <v>521</v>
      </c>
      <c r="G448" s="7">
        <v>43115</v>
      </c>
      <c r="H448" t="s">
        <v>503</v>
      </c>
      <c r="I448">
        <v>147.30000000000001</v>
      </c>
      <c r="J448"/>
      <c r="K448">
        <v>147.30000000000001</v>
      </c>
      <c r="L448">
        <v>1</v>
      </c>
      <c r="M448">
        <v>147.30000000000001</v>
      </c>
      <c r="N448" t="s">
        <v>504</v>
      </c>
      <c r="O448" t="s">
        <v>522</v>
      </c>
      <c r="P448" s="7">
        <v>42542</v>
      </c>
      <c r="Q448" s="7" t="s">
        <v>1716</v>
      </c>
      <c r="R448" s="7">
        <v>1.9676</v>
      </c>
    </row>
    <row r="449" spans="1:18" hidden="1">
      <c r="A449" t="s">
        <v>506</v>
      </c>
      <c r="B449" t="s">
        <v>501</v>
      </c>
      <c r="C449" s="7">
        <v>41246</v>
      </c>
      <c r="D449" t="s">
        <v>92</v>
      </c>
      <c r="E449">
        <v>13140001</v>
      </c>
      <c r="F449" t="s">
        <v>728</v>
      </c>
      <c r="G449" s="7">
        <v>42628</v>
      </c>
      <c r="H449" t="s">
        <v>503</v>
      </c>
      <c r="I449">
        <v>6188.68</v>
      </c>
      <c r="J449"/>
      <c r="K449">
        <v>6188.68</v>
      </c>
      <c r="L449">
        <v>1</v>
      </c>
      <c r="M449">
        <v>6188.68</v>
      </c>
      <c r="N449" t="s">
        <v>504</v>
      </c>
      <c r="O449" t="s">
        <v>733</v>
      </c>
      <c r="P449" s="7">
        <v>42542</v>
      </c>
      <c r="Q449" s="7" t="s">
        <v>2294</v>
      </c>
      <c r="R449" s="7">
        <v>2.1074000000000002</v>
      </c>
    </row>
    <row r="450" spans="1:18" hidden="1">
      <c r="A450" t="s">
        <v>506</v>
      </c>
      <c r="B450" t="s">
        <v>501</v>
      </c>
      <c r="C450" s="7">
        <v>41246</v>
      </c>
      <c r="D450" t="s">
        <v>92</v>
      </c>
      <c r="E450">
        <v>13140001</v>
      </c>
      <c r="F450" t="s">
        <v>728</v>
      </c>
      <c r="G450" s="7">
        <v>42993</v>
      </c>
      <c r="H450" t="s">
        <v>503</v>
      </c>
      <c r="I450">
        <v>3085.61</v>
      </c>
      <c r="J450"/>
      <c r="K450">
        <v>3085.61</v>
      </c>
      <c r="L450">
        <v>1</v>
      </c>
      <c r="M450">
        <v>3085.61</v>
      </c>
      <c r="N450" t="s">
        <v>504</v>
      </c>
      <c r="O450" t="s">
        <v>733</v>
      </c>
      <c r="P450" s="7">
        <v>42542</v>
      </c>
      <c r="Q450" s="7" t="s">
        <v>2026</v>
      </c>
      <c r="R450" s="7">
        <v>2.1074000000000002</v>
      </c>
    </row>
    <row r="451" spans="1:18" hidden="1">
      <c r="A451" t="s">
        <v>506</v>
      </c>
      <c r="B451" t="s">
        <v>501</v>
      </c>
      <c r="C451" s="7">
        <v>41183</v>
      </c>
      <c r="D451" t="s">
        <v>92</v>
      </c>
      <c r="E451">
        <v>13140001</v>
      </c>
      <c r="F451" t="s">
        <v>691</v>
      </c>
      <c r="G451" s="7">
        <v>42597</v>
      </c>
      <c r="H451" t="s">
        <v>503</v>
      </c>
      <c r="I451">
        <v>25175.5</v>
      </c>
      <c r="J451"/>
      <c r="K451">
        <v>25175.5</v>
      </c>
      <c r="L451">
        <v>1</v>
      </c>
      <c r="M451">
        <v>25175.5</v>
      </c>
      <c r="N451" t="s">
        <v>504</v>
      </c>
      <c r="O451" t="s">
        <v>692</v>
      </c>
      <c r="P451" s="7">
        <v>42542</v>
      </c>
      <c r="Q451" s="7" t="s">
        <v>1568</v>
      </c>
      <c r="R451" s="7">
        <v>2.0306000000000002</v>
      </c>
    </row>
    <row r="452" spans="1:18" hidden="1">
      <c r="A452" t="s">
        <v>506</v>
      </c>
      <c r="B452" t="s">
        <v>501</v>
      </c>
      <c r="C452" s="7">
        <v>41183</v>
      </c>
      <c r="D452" t="s">
        <v>92</v>
      </c>
      <c r="E452">
        <v>13140001</v>
      </c>
      <c r="F452" t="s">
        <v>691</v>
      </c>
      <c r="G452" s="7">
        <v>42962</v>
      </c>
      <c r="H452" t="s">
        <v>503</v>
      </c>
      <c r="I452">
        <v>18828.57</v>
      </c>
      <c r="J452"/>
      <c r="K452">
        <v>18828.57</v>
      </c>
      <c r="L452">
        <v>1</v>
      </c>
      <c r="M452">
        <v>18828.57</v>
      </c>
      <c r="N452" t="s">
        <v>504</v>
      </c>
      <c r="O452" t="s">
        <v>692</v>
      </c>
      <c r="P452" s="7">
        <v>42542</v>
      </c>
      <c r="Q452" s="7" t="s">
        <v>2162</v>
      </c>
      <c r="R452" s="7">
        <v>2.0306000000000002</v>
      </c>
    </row>
    <row r="453" spans="1:18" hidden="1">
      <c r="A453" t="s">
        <v>506</v>
      </c>
      <c r="B453" t="s">
        <v>501</v>
      </c>
      <c r="C453" s="7">
        <v>41320</v>
      </c>
      <c r="D453" t="s">
        <v>92</v>
      </c>
      <c r="E453">
        <v>19105002</v>
      </c>
      <c r="F453" t="s">
        <v>528</v>
      </c>
      <c r="G453" s="7">
        <v>43266</v>
      </c>
      <c r="H453" t="s">
        <v>503</v>
      </c>
      <c r="I453">
        <v>44850</v>
      </c>
      <c r="J453"/>
      <c r="K453">
        <v>44850</v>
      </c>
      <c r="L453">
        <v>1</v>
      </c>
      <c r="M453">
        <v>44850</v>
      </c>
      <c r="N453" t="s">
        <v>529</v>
      </c>
      <c r="O453" t="s">
        <v>530</v>
      </c>
      <c r="P453" s="7">
        <v>42542</v>
      </c>
      <c r="Q453" s="7" t="s">
        <v>2031</v>
      </c>
      <c r="R453" s="7">
        <v>1.9665999999999999</v>
      </c>
    </row>
    <row r="454" spans="1:18" hidden="1">
      <c r="A454" t="s">
        <v>506</v>
      </c>
      <c r="B454" t="s">
        <v>501</v>
      </c>
      <c r="C454" s="7">
        <v>41320</v>
      </c>
      <c r="D454" t="s">
        <v>92</v>
      </c>
      <c r="E454">
        <v>13140001</v>
      </c>
      <c r="F454" t="s">
        <v>528</v>
      </c>
      <c r="G454" s="7">
        <v>43266</v>
      </c>
      <c r="H454" t="s">
        <v>503</v>
      </c>
      <c r="I454">
        <v>2501.9499999999998</v>
      </c>
      <c r="J454"/>
      <c r="K454">
        <v>2501.9499999999998</v>
      </c>
      <c r="L454">
        <v>1</v>
      </c>
      <c r="M454">
        <v>2501.9499999999998</v>
      </c>
      <c r="N454" t="s">
        <v>504</v>
      </c>
      <c r="O454" t="s">
        <v>530</v>
      </c>
      <c r="P454" s="7">
        <v>42542</v>
      </c>
      <c r="Q454" s="7" t="s">
        <v>1865</v>
      </c>
      <c r="R454" s="7">
        <v>1.9665999999999999</v>
      </c>
    </row>
    <row r="455" spans="1:18" hidden="1">
      <c r="A455" t="s">
        <v>506</v>
      </c>
      <c r="B455" t="s">
        <v>501</v>
      </c>
      <c r="C455" s="7">
        <v>41320</v>
      </c>
      <c r="D455" t="s">
        <v>92</v>
      </c>
      <c r="E455">
        <v>13140001</v>
      </c>
      <c r="F455" t="s">
        <v>539</v>
      </c>
      <c r="G455" s="7">
        <v>42901</v>
      </c>
      <c r="H455" t="s">
        <v>503</v>
      </c>
      <c r="I455">
        <v>12183.4</v>
      </c>
      <c r="J455"/>
      <c r="K455">
        <v>12183.4</v>
      </c>
      <c r="L455">
        <v>1</v>
      </c>
      <c r="M455">
        <v>12183.4</v>
      </c>
      <c r="N455" t="s">
        <v>504</v>
      </c>
      <c r="O455" t="s">
        <v>540</v>
      </c>
      <c r="P455" s="7">
        <v>42542</v>
      </c>
      <c r="Q455" s="7" t="s">
        <v>1724</v>
      </c>
      <c r="R455" s="7">
        <v>1.9665999999999999</v>
      </c>
    </row>
    <row r="456" spans="1:18">
      <c r="A456" t="s">
        <v>506</v>
      </c>
      <c r="B456" t="s">
        <v>501</v>
      </c>
      <c r="C456" s="7">
        <v>41320</v>
      </c>
      <c r="D456" t="s">
        <v>92</v>
      </c>
      <c r="E456">
        <v>19105002</v>
      </c>
      <c r="F456" t="s">
        <v>539</v>
      </c>
      <c r="G456" s="7">
        <v>42901</v>
      </c>
      <c r="H456" t="s">
        <v>503</v>
      </c>
      <c r="I456">
        <v>109200</v>
      </c>
      <c r="J456"/>
      <c r="K456">
        <v>109200</v>
      </c>
      <c r="L456">
        <v>1</v>
      </c>
      <c r="M456">
        <v>109200</v>
      </c>
      <c r="N456" t="s">
        <v>529</v>
      </c>
      <c r="O456" t="s">
        <v>540</v>
      </c>
      <c r="P456" s="7">
        <v>42542</v>
      </c>
      <c r="Q456" s="7" t="s">
        <v>2301</v>
      </c>
      <c r="R456" s="7">
        <v>1.9665999999999999</v>
      </c>
    </row>
    <row r="457" spans="1:18" hidden="1">
      <c r="A457" t="s">
        <v>506</v>
      </c>
      <c r="B457" t="s">
        <v>501</v>
      </c>
      <c r="C457" s="7">
        <v>41183</v>
      </c>
      <c r="D457" t="s">
        <v>92</v>
      </c>
      <c r="E457">
        <v>19105002</v>
      </c>
      <c r="F457" t="s">
        <v>691</v>
      </c>
      <c r="G457" s="7">
        <v>42597</v>
      </c>
      <c r="H457" t="s">
        <v>503</v>
      </c>
      <c r="I457">
        <v>114112.5</v>
      </c>
      <c r="J457"/>
      <c r="K457">
        <v>114112.5</v>
      </c>
      <c r="L457">
        <v>1</v>
      </c>
      <c r="M457">
        <v>114112.5</v>
      </c>
      <c r="N457" t="s">
        <v>529</v>
      </c>
      <c r="O457" t="s">
        <v>692</v>
      </c>
      <c r="P457" s="7">
        <v>42542</v>
      </c>
      <c r="Q457" s="7" t="s">
        <v>1237</v>
      </c>
      <c r="R457" s="7">
        <v>2.0306000000000002</v>
      </c>
    </row>
    <row r="458" spans="1:18" hidden="1">
      <c r="A458" t="s">
        <v>506</v>
      </c>
      <c r="B458" t="s">
        <v>501</v>
      </c>
      <c r="C458" s="7">
        <v>41320</v>
      </c>
      <c r="D458" t="s">
        <v>92</v>
      </c>
      <c r="E458">
        <v>13140001</v>
      </c>
      <c r="F458" t="s">
        <v>546</v>
      </c>
      <c r="G458" s="7">
        <v>43023</v>
      </c>
      <c r="H458" t="s">
        <v>503</v>
      </c>
      <c r="I458">
        <v>6943.28</v>
      </c>
      <c r="J458"/>
      <c r="K458">
        <v>6943.28</v>
      </c>
      <c r="L458">
        <v>1</v>
      </c>
      <c r="M458">
        <v>6943.28</v>
      </c>
      <c r="N458" t="s">
        <v>504</v>
      </c>
      <c r="O458" t="s">
        <v>547</v>
      </c>
      <c r="P458" s="7">
        <v>42542</v>
      </c>
      <c r="Q458" s="7" t="s">
        <v>2306</v>
      </c>
      <c r="R458" s="7">
        <v>1.9665999999999999</v>
      </c>
    </row>
    <row r="459" spans="1:18" hidden="1">
      <c r="A459" t="s">
        <v>506</v>
      </c>
      <c r="B459" t="s">
        <v>548</v>
      </c>
      <c r="C459" s="7">
        <v>41333</v>
      </c>
      <c r="D459" t="s">
        <v>92</v>
      </c>
      <c r="E459">
        <v>13140001</v>
      </c>
      <c r="F459" t="s">
        <v>549</v>
      </c>
      <c r="G459" s="7">
        <v>42658</v>
      </c>
      <c r="H459" t="s">
        <v>503</v>
      </c>
      <c r="I459">
        <v>1702.32</v>
      </c>
      <c r="J459"/>
      <c r="K459">
        <v>1702.32</v>
      </c>
      <c r="L459">
        <v>1</v>
      </c>
      <c r="M459">
        <v>1702.32</v>
      </c>
      <c r="N459" t="s">
        <v>504</v>
      </c>
      <c r="O459" t="s">
        <v>550</v>
      </c>
      <c r="P459" s="7">
        <v>42542</v>
      </c>
      <c r="Q459" s="7" t="s">
        <v>1242</v>
      </c>
      <c r="R459" s="7">
        <v>1.9806999999999999</v>
      </c>
    </row>
    <row r="460" spans="1:18" hidden="1">
      <c r="A460" t="s">
        <v>506</v>
      </c>
      <c r="B460" t="s">
        <v>553</v>
      </c>
      <c r="C460" s="7">
        <v>41358</v>
      </c>
      <c r="D460" t="s">
        <v>92</v>
      </c>
      <c r="E460">
        <v>13140001</v>
      </c>
      <c r="F460" t="s">
        <v>554</v>
      </c>
      <c r="G460" s="7">
        <v>42689</v>
      </c>
      <c r="H460" t="s">
        <v>503</v>
      </c>
      <c r="I460">
        <v>6136.93</v>
      </c>
      <c r="J460"/>
      <c r="K460">
        <v>6136.93</v>
      </c>
      <c r="L460">
        <v>1</v>
      </c>
      <c r="M460">
        <v>6136.93</v>
      </c>
      <c r="N460" t="s">
        <v>504</v>
      </c>
      <c r="O460" t="s">
        <v>555</v>
      </c>
      <c r="P460" s="7">
        <v>42542</v>
      </c>
      <c r="Q460" s="7" t="s">
        <v>1247</v>
      </c>
      <c r="R460" s="7">
        <v>2.0125999999999999</v>
      </c>
    </row>
    <row r="461" spans="1:18">
      <c r="A461" t="s">
        <v>482</v>
      </c>
      <c r="B461" t="s">
        <v>501</v>
      </c>
      <c r="C461" s="7">
        <v>41332</v>
      </c>
      <c r="D461" t="s">
        <v>92</v>
      </c>
      <c r="E461">
        <v>19105002</v>
      </c>
      <c r="F461" t="s">
        <v>521</v>
      </c>
      <c r="G461" s="7">
        <v>42840</v>
      </c>
      <c r="H461" t="s">
        <v>503</v>
      </c>
      <c r="I461">
        <v>5386.36</v>
      </c>
      <c r="J461"/>
      <c r="K461">
        <v>5386.36</v>
      </c>
      <c r="L461">
        <v>1</v>
      </c>
      <c r="M461">
        <v>5386.36</v>
      </c>
      <c r="N461" t="s">
        <v>529</v>
      </c>
      <c r="O461" t="s">
        <v>522</v>
      </c>
      <c r="P461" s="7">
        <v>42542</v>
      </c>
      <c r="Q461" s="7" t="s">
        <v>1250</v>
      </c>
      <c r="R461" s="7">
        <v>1.9818</v>
      </c>
    </row>
    <row r="462" spans="1:18">
      <c r="A462" t="s">
        <v>482</v>
      </c>
      <c r="B462" t="s">
        <v>501</v>
      </c>
      <c r="C462" s="7">
        <v>41332</v>
      </c>
      <c r="D462" t="s">
        <v>92</v>
      </c>
      <c r="E462">
        <v>19105002</v>
      </c>
      <c r="F462" t="s">
        <v>521</v>
      </c>
      <c r="G462" s="7">
        <v>42870</v>
      </c>
      <c r="H462" t="s">
        <v>503</v>
      </c>
      <c r="I462">
        <v>5386.36</v>
      </c>
      <c r="J462"/>
      <c r="K462">
        <v>5386.36</v>
      </c>
      <c r="L462">
        <v>1</v>
      </c>
      <c r="M462">
        <v>5386.36</v>
      </c>
      <c r="N462" t="s">
        <v>529</v>
      </c>
      <c r="O462" t="s">
        <v>522</v>
      </c>
      <c r="P462" s="7">
        <v>42542</v>
      </c>
      <c r="Q462" s="7" t="s">
        <v>2044</v>
      </c>
      <c r="R462" s="7">
        <v>1.9818</v>
      </c>
    </row>
    <row r="463" spans="1:18">
      <c r="A463" t="s">
        <v>482</v>
      </c>
      <c r="B463" t="s">
        <v>501</v>
      </c>
      <c r="C463" s="7">
        <v>41332</v>
      </c>
      <c r="D463" t="s">
        <v>92</v>
      </c>
      <c r="E463">
        <v>19105002</v>
      </c>
      <c r="F463" t="s">
        <v>521</v>
      </c>
      <c r="G463" s="7">
        <v>42931</v>
      </c>
      <c r="H463" t="s">
        <v>503</v>
      </c>
      <c r="I463">
        <v>5386.36</v>
      </c>
      <c r="J463"/>
      <c r="K463">
        <v>5386.36</v>
      </c>
      <c r="L463">
        <v>1</v>
      </c>
      <c r="M463">
        <v>5386.36</v>
      </c>
      <c r="N463" t="s">
        <v>529</v>
      </c>
      <c r="O463" t="s">
        <v>522</v>
      </c>
      <c r="P463" s="7">
        <v>42542</v>
      </c>
      <c r="Q463" s="7" t="s">
        <v>2175</v>
      </c>
      <c r="R463" s="7">
        <v>1.9818</v>
      </c>
    </row>
    <row r="464" spans="1:18" hidden="1">
      <c r="A464" t="s">
        <v>506</v>
      </c>
      <c r="B464" t="s">
        <v>501</v>
      </c>
      <c r="C464" s="7">
        <v>41320</v>
      </c>
      <c r="D464" t="s">
        <v>92</v>
      </c>
      <c r="E464">
        <v>19105002</v>
      </c>
      <c r="F464" t="s">
        <v>695</v>
      </c>
      <c r="G464" s="7">
        <v>43388</v>
      </c>
      <c r="H464" t="s">
        <v>503</v>
      </c>
      <c r="I464">
        <v>19500</v>
      </c>
      <c r="J464"/>
      <c r="K464">
        <v>19500</v>
      </c>
      <c r="L464">
        <v>1</v>
      </c>
      <c r="M464">
        <v>19500</v>
      </c>
      <c r="N464" t="s">
        <v>529</v>
      </c>
      <c r="O464" t="s">
        <v>696</v>
      </c>
      <c r="P464" s="7">
        <v>42542</v>
      </c>
      <c r="Q464" s="7" t="s">
        <v>1251</v>
      </c>
      <c r="R464" s="7">
        <v>1.9665999999999999</v>
      </c>
    </row>
    <row r="465" spans="1:18">
      <c r="A465" t="s">
        <v>506</v>
      </c>
      <c r="B465" t="s">
        <v>501</v>
      </c>
      <c r="C465" s="7">
        <v>41320</v>
      </c>
      <c r="D465" t="s">
        <v>92</v>
      </c>
      <c r="E465">
        <v>19105002</v>
      </c>
      <c r="F465" t="s">
        <v>546</v>
      </c>
      <c r="G465" s="7">
        <v>43023</v>
      </c>
      <c r="H465" t="s">
        <v>503</v>
      </c>
      <c r="I465">
        <v>228225</v>
      </c>
      <c r="J465"/>
      <c r="K465">
        <v>228225</v>
      </c>
      <c r="L465">
        <v>1</v>
      </c>
      <c r="M465">
        <v>228225</v>
      </c>
      <c r="N465" t="s">
        <v>529</v>
      </c>
      <c r="O465" t="s">
        <v>547</v>
      </c>
      <c r="P465" s="7">
        <v>42542</v>
      </c>
      <c r="Q465" s="7" t="s">
        <v>2316</v>
      </c>
      <c r="R465" s="7">
        <v>1.9665999999999999</v>
      </c>
    </row>
    <row r="466" spans="1:18" hidden="1">
      <c r="A466" t="s">
        <v>506</v>
      </c>
      <c r="B466" t="s">
        <v>501</v>
      </c>
      <c r="C466" s="7">
        <v>41327</v>
      </c>
      <c r="D466" t="s">
        <v>92</v>
      </c>
      <c r="E466">
        <v>13140001</v>
      </c>
      <c r="F466" t="s">
        <v>749</v>
      </c>
      <c r="G466" s="7">
        <v>42566</v>
      </c>
      <c r="H466" t="s">
        <v>503</v>
      </c>
      <c r="I466">
        <v>2390.04</v>
      </c>
      <c r="J466"/>
      <c r="K466">
        <v>2390.04</v>
      </c>
      <c r="L466">
        <v>1</v>
      </c>
      <c r="M466">
        <v>2390.04</v>
      </c>
      <c r="N466" t="s">
        <v>504</v>
      </c>
      <c r="O466" t="s">
        <v>750</v>
      </c>
      <c r="P466" s="7">
        <v>42542</v>
      </c>
      <c r="Q466" s="7" t="s">
        <v>2050</v>
      </c>
      <c r="R466" s="7">
        <v>1.972</v>
      </c>
    </row>
    <row r="467" spans="1:18" hidden="1">
      <c r="A467" t="s">
        <v>506</v>
      </c>
      <c r="B467" t="s">
        <v>501</v>
      </c>
      <c r="C467" s="7">
        <v>41436</v>
      </c>
      <c r="D467" t="s">
        <v>92</v>
      </c>
      <c r="E467">
        <v>19105002</v>
      </c>
      <c r="F467" t="s">
        <v>594</v>
      </c>
      <c r="G467" s="7">
        <v>43419</v>
      </c>
      <c r="H467" t="s">
        <v>503</v>
      </c>
      <c r="I467">
        <v>156000</v>
      </c>
      <c r="J467"/>
      <c r="K467">
        <v>156000</v>
      </c>
      <c r="L467">
        <v>1</v>
      </c>
      <c r="M467">
        <v>156000</v>
      </c>
      <c r="N467" t="s">
        <v>529</v>
      </c>
      <c r="O467" t="s">
        <v>595</v>
      </c>
      <c r="P467" s="7">
        <v>42542</v>
      </c>
      <c r="Q467" s="7" t="s">
        <v>1917</v>
      </c>
      <c r="R467" s="7">
        <v>2.1505999999999998</v>
      </c>
    </row>
    <row r="468" spans="1:18" hidden="1">
      <c r="A468" t="s">
        <v>506</v>
      </c>
      <c r="B468" t="s">
        <v>501</v>
      </c>
      <c r="C468" s="7">
        <v>41592</v>
      </c>
      <c r="D468" t="s">
        <v>92</v>
      </c>
      <c r="E468">
        <v>19105002</v>
      </c>
      <c r="F468" t="s">
        <v>601</v>
      </c>
      <c r="G468" s="7">
        <v>42597</v>
      </c>
      <c r="H468" t="s">
        <v>503</v>
      </c>
      <c r="I468">
        <v>28384.65</v>
      </c>
      <c r="J468"/>
      <c r="K468">
        <v>28384.65</v>
      </c>
      <c r="L468">
        <v>1</v>
      </c>
      <c r="M468">
        <v>28384.65</v>
      </c>
      <c r="N468" t="s">
        <v>529</v>
      </c>
      <c r="O468" t="s">
        <v>602</v>
      </c>
      <c r="P468" s="7">
        <v>42542</v>
      </c>
      <c r="Q468" s="7" t="s">
        <v>2070</v>
      </c>
      <c r="R468" s="7">
        <v>2.3233999999999999</v>
      </c>
    </row>
    <row r="469" spans="1:18">
      <c r="A469" t="s">
        <v>506</v>
      </c>
      <c r="B469" t="s">
        <v>501</v>
      </c>
      <c r="C469" s="7">
        <v>41592</v>
      </c>
      <c r="D469" t="s">
        <v>92</v>
      </c>
      <c r="E469">
        <v>19105002</v>
      </c>
      <c r="F469" t="s">
        <v>603</v>
      </c>
      <c r="G469" s="7">
        <v>42962</v>
      </c>
      <c r="H469" t="s">
        <v>503</v>
      </c>
      <c r="I469">
        <v>15846.9</v>
      </c>
      <c r="J469"/>
      <c r="K469">
        <v>15846.9</v>
      </c>
      <c r="L469">
        <v>1</v>
      </c>
      <c r="M469">
        <v>15846.9</v>
      </c>
      <c r="N469" t="s">
        <v>529</v>
      </c>
      <c r="O469" t="s">
        <v>604</v>
      </c>
      <c r="P469" s="7">
        <v>42542</v>
      </c>
      <c r="Q469" s="7" t="s">
        <v>1622</v>
      </c>
      <c r="R469" s="7">
        <v>2.3233999999999999</v>
      </c>
    </row>
    <row r="470" spans="1:18" hidden="1">
      <c r="A470" t="s">
        <v>506</v>
      </c>
      <c r="B470" t="s">
        <v>501</v>
      </c>
      <c r="C470" s="7">
        <v>41592</v>
      </c>
      <c r="D470" t="s">
        <v>92</v>
      </c>
      <c r="E470">
        <v>13140001</v>
      </c>
      <c r="F470" t="s">
        <v>603</v>
      </c>
      <c r="G470" s="7">
        <v>42962</v>
      </c>
      <c r="H470" t="s">
        <v>503</v>
      </c>
      <c r="I470">
        <v>2218.56</v>
      </c>
      <c r="J470"/>
      <c r="K470">
        <v>2218.56</v>
      </c>
      <c r="L470">
        <v>1</v>
      </c>
      <c r="M470">
        <v>2218.56</v>
      </c>
      <c r="N470" t="s">
        <v>504</v>
      </c>
      <c r="O470" t="s">
        <v>604</v>
      </c>
      <c r="P470" s="7">
        <v>42542</v>
      </c>
      <c r="Q470" s="7" t="s">
        <v>2359</v>
      </c>
      <c r="R470" s="7">
        <v>2.3233999999999999</v>
      </c>
    </row>
    <row r="471" spans="1:18" hidden="1">
      <c r="A471" t="s">
        <v>506</v>
      </c>
      <c r="B471" t="s">
        <v>501</v>
      </c>
      <c r="C471" s="7">
        <v>41592</v>
      </c>
      <c r="D471" t="s">
        <v>92</v>
      </c>
      <c r="E471">
        <v>19105002</v>
      </c>
      <c r="F471" t="s">
        <v>605</v>
      </c>
      <c r="G471" s="7">
        <v>43631</v>
      </c>
      <c r="H471" t="s">
        <v>503</v>
      </c>
      <c r="I471">
        <v>147927.45000000001</v>
      </c>
      <c r="J471"/>
      <c r="K471">
        <v>147927.45000000001</v>
      </c>
      <c r="L471">
        <v>1</v>
      </c>
      <c r="M471">
        <v>147927.45000000001</v>
      </c>
      <c r="N471" t="s">
        <v>529</v>
      </c>
      <c r="O471" t="s">
        <v>606</v>
      </c>
      <c r="P471" s="7">
        <v>42542</v>
      </c>
      <c r="Q471" s="7" t="s">
        <v>1764</v>
      </c>
      <c r="R471" s="7">
        <v>2.3233999999999999</v>
      </c>
    </row>
    <row r="472" spans="1:18" hidden="1">
      <c r="A472" t="s">
        <v>506</v>
      </c>
      <c r="B472" t="s">
        <v>501</v>
      </c>
      <c r="C472" s="7">
        <v>41850</v>
      </c>
      <c r="D472" t="s">
        <v>92</v>
      </c>
      <c r="E472">
        <v>13140003</v>
      </c>
      <c r="F472" t="s">
        <v>468</v>
      </c>
      <c r="G472" s="7">
        <v>42557</v>
      </c>
      <c r="H472" t="s">
        <v>533</v>
      </c>
      <c r="I472">
        <v>220000</v>
      </c>
      <c r="J472"/>
      <c r="K472">
        <v>220000</v>
      </c>
      <c r="L472">
        <v>3.3835000000000002</v>
      </c>
      <c r="M472">
        <v>744370</v>
      </c>
      <c r="N472" t="s">
        <v>561</v>
      </c>
      <c r="O472" t="s">
        <v>637</v>
      </c>
      <c r="P472" s="7">
        <v>42542</v>
      </c>
      <c r="Q472" s="7" t="s">
        <v>1957</v>
      </c>
      <c r="R472" s="7">
        <v>2.2277999999999998</v>
      </c>
    </row>
    <row r="473" spans="1:18" hidden="1">
      <c r="A473" t="s">
        <v>506</v>
      </c>
      <c r="B473" t="s">
        <v>548</v>
      </c>
      <c r="C473" s="7">
        <v>41893</v>
      </c>
      <c r="D473" t="s">
        <v>92</v>
      </c>
      <c r="E473">
        <v>13140001</v>
      </c>
      <c r="F473" t="s">
        <v>649</v>
      </c>
      <c r="G473" s="7">
        <v>43266</v>
      </c>
      <c r="H473" t="s">
        <v>503</v>
      </c>
      <c r="I473">
        <v>10910.59</v>
      </c>
      <c r="J473"/>
      <c r="K473">
        <v>10910.59</v>
      </c>
      <c r="L473">
        <v>1</v>
      </c>
      <c r="M473">
        <v>10910.59</v>
      </c>
      <c r="N473" t="s">
        <v>504</v>
      </c>
      <c r="O473" t="s">
        <v>650</v>
      </c>
      <c r="P473" s="7">
        <v>42542</v>
      </c>
      <c r="Q473" s="7" t="s">
        <v>1334</v>
      </c>
      <c r="R473" s="7">
        <v>2.2967</v>
      </c>
    </row>
    <row r="474" spans="1:18" hidden="1">
      <c r="A474" t="s">
        <v>506</v>
      </c>
      <c r="B474" t="s">
        <v>548</v>
      </c>
      <c r="C474" s="7">
        <v>41893</v>
      </c>
      <c r="D474" t="s">
        <v>92</v>
      </c>
      <c r="E474">
        <v>13140001</v>
      </c>
      <c r="F474" t="s">
        <v>649</v>
      </c>
      <c r="G474" s="7">
        <v>43997</v>
      </c>
      <c r="H474" t="s">
        <v>503</v>
      </c>
      <c r="I474">
        <v>6564.69</v>
      </c>
      <c r="J474"/>
      <c r="K474">
        <v>6564.69</v>
      </c>
      <c r="L474">
        <v>1</v>
      </c>
      <c r="M474">
        <v>6564.69</v>
      </c>
      <c r="N474" t="s">
        <v>504</v>
      </c>
      <c r="O474" t="s">
        <v>650</v>
      </c>
      <c r="P474" s="7">
        <v>42542</v>
      </c>
      <c r="Q474" s="7" t="s">
        <v>2119</v>
      </c>
      <c r="R474" s="7">
        <v>2.2967</v>
      </c>
    </row>
    <row r="475" spans="1:18" hidden="1">
      <c r="A475" t="s">
        <v>506</v>
      </c>
      <c r="B475" t="s">
        <v>501</v>
      </c>
      <c r="C475" s="7">
        <v>41942</v>
      </c>
      <c r="D475" t="s">
        <v>92</v>
      </c>
      <c r="E475">
        <v>13140003</v>
      </c>
      <c r="F475" t="s">
        <v>468</v>
      </c>
      <c r="G475" s="7">
        <v>42736</v>
      </c>
      <c r="H475" t="s">
        <v>533</v>
      </c>
      <c r="I475">
        <v>55000</v>
      </c>
      <c r="J475"/>
      <c r="K475">
        <v>55000</v>
      </c>
      <c r="L475">
        <v>3.3835000000000002</v>
      </c>
      <c r="M475">
        <v>186092.5</v>
      </c>
      <c r="N475" t="s">
        <v>561</v>
      </c>
      <c r="O475" t="s">
        <v>723</v>
      </c>
      <c r="P475" s="7">
        <v>42542</v>
      </c>
      <c r="Q475" s="7" t="s">
        <v>1972</v>
      </c>
      <c r="R475" s="7">
        <v>2.4346000000000001</v>
      </c>
    </row>
    <row r="476" spans="1:18" hidden="1">
      <c r="A476" t="s">
        <v>506</v>
      </c>
      <c r="B476" t="s">
        <v>501</v>
      </c>
      <c r="C476" s="7">
        <v>41977</v>
      </c>
      <c r="D476" t="s">
        <v>92</v>
      </c>
      <c r="E476">
        <v>19105006</v>
      </c>
      <c r="F476" t="s">
        <v>658</v>
      </c>
      <c r="G476" s="7">
        <v>43059</v>
      </c>
      <c r="H476" t="s">
        <v>533</v>
      </c>
      <c r="I476">
        <v>1866666.66</v>
      </c>
      <c r="J476"/>
      <c r="K476">
        <v>1866666.66</v>
      </c>
      <c r="L476">
        <v>3.3835000000000002</v>
      </c>
      <c r="M476">
        <v>6315866.6441099998</v>
      </c>
      <c r="N476" t="s">
        <v>624</v>
      </c>
      <c r="O476" t="s">
        <v>659</v>
      </c>
      <c r="P476" s="7">
        <v>42542</v>
      </c>
      <c r="Q476" s="7" t="s">
        <v>2124</v>
      </c>
      <c r="R476" s="7">
        <v>2.5607000000000002</v>
      </c>
    </row>
    <row r="477" spans="1:18">
      <c r="A477" t="s">
        <v>506</v>
      </c>
      <c r="B477" t="s">
        <v>501</v>
      </c>
      <c r="C477" s="7">
        <v>42034</v>
      </c>
      <c r="D477" t="s">
        <v>92</v>
      </c>
      <c r="E477">
        <v>19105002</v>
      </c>
      <c r="F477" t="s">
        <v>726</v>
      </c>
      <c r="G477" s="7">
        <v>42764</v>
      </c>
      <c r="H477" t="s">
        <v>503</v>
      </c>
      <c r="I477">
        <v>192500</v>
      </c>
      <c r="J477"/>
      <c r="K477">
        <v>192500</v>
      </c>
      <c r="L477">
        <v>1</v>
      </c>
      <c r="M477">
        <v>192500</v>
      </c>
      <c r="N477" t="s">
        <v>529</v>
      </c>
      <c r="O477" t="s">
        <v>673</v>
      </c>
      <c r="P477" s="7">
        <v>42542</v>
      </c>
      <c r="Q477" s="7" t="s">
        <v>2260</v>
      </c>
      <c r="R477" s="7">
        <v>2.5960000000000001</v>
      </c>
    </row>
    <row r="478" spans="1:18" hidden="1">
      <c r="A478" t="s">
        <v>506</v>
      </c>
      <c r="B478" t="s">
        <v>501</v>
      </c>
      <c r="C478" s="7">
        <v>42528</v>
      </c>
      <c r="D478" t="s">
        <v>92</v>
      </c>
      <c r="E478">
        <v>13140003</v>
      </c>
      <c r="F478" t="s">
        <v>3692</v>
      </c>
      <c r="G478" s="7">
        <v>42704</v>
      </c>
      <c r="H478" t="s">
        <v>533</v>
      </c>
      <c r="I478">
        <v>136257.64000000001</v>
      </c>
      <c r="J478"/>
      <c r="K478">
        <v>136257.64000000001</v>
      </c>
      <c r="L478">
        <v>3.3835000000000002</v>
      </c>
      <c r="M478">
        <v>461027.72493999999</v>
      </c>
      <c r="N478" t="s">
        <v>561</v>
      </c>
      <c r="O478" t="s">
        <v>3693</v>
      </c>
      <c r="P478" s="7">
        <v>42542</v>
      </c>
      <c r="Q478" s="7" t="s">
        <v>6078</v>
      </c>
      <c r="R478" s="7">
        <v>3.5097999999999998</v>
      </c>
    </row>
    <row r="479" spans="1:18" hidden="1">
      <c r="A479" t="s">
        <v>506</v>
      </c>
      <c r="B479" t="s">
        <v>501</v>
      </c>
      <c r="C479" s="7">
        <v>42528</v>
      </c>
      <c r="D479" t="s">
        <v>92</v>
      </c>
      <c r="E479">
        <v>13140003</v>
      </c>
      <c r="F479" t="s">
        <v>3692</v>
      </c>
      <c r="G479" s="7">
        <v>43069</v>
      </c>
      <c r="H479" t="s">
        <v>533</v>
      </c>
      <c r="I479">
        <v>90838.42</v>
      </c>
      <c r="J479"/>
      <c r="K479">
        <v>90838.42</v>
      </c>
      <c r="L479">
        <v>3.3835000000000002</v>
      </c>
      <c r="M479">
        <v>307351.79407</v>
      </c>
      <c r="N479" t="s">
        <v>561</v>
      </c>
      <c r="O479" t="s">
        <v>3693</v>
      </c>
      <c r="P479" s="7">
        <v>42542</v>
      </c>
      <c r="Q479" s="7" t="s">
        <v>6079</v>
      </c>
      <c r="R479" s="7">
        <v>3.5097999999999998</v>
      </c>
    </row>
    <row r="480" spans="1:18" hidden="1">
      <c r="A480" t="s">
        <v>506</v>
      </c>
      <c r="B480" t="s">
        <v>501</v>
      </c>
      <c r="C480" s="7">
        <v>42528</v>
      </c>
      <c r="D480" t="s">
        <v>92</v>
      </c>
      <c r="E480">
        <v>13140003</v>
      </c>
      <c r="F480" t="s">
        <v>3692</v>
      </c>
      <c r="G480" s="7">
        <v>43434</v>
      </c>
      <c r="H480" t="s">
        <v>533</v>
      </c>
      <c r="I480">
        <v>45171.02</v>
      </c>
      <c r="J480"/>
      <c r="K480">
        <v>45171.02</v>
      </c>
      <c r="L480">
        <v>3.3835000000000002</v>
      </c>
      <c r="M480">
        <v>152836.14616999999</v>
      </c>
      <c r="N480" t="s">
        <v>561</v>
      </c>
      <c r="O480" t="s">
        <v>3693</v>
      </c>
      <c r="P480" s="7">
        <v>42542</v>
      </c>
      <c r="Q480" s="7" t="s">
        <v>6080</v>
      </c>
      <c r="R480" s="7">
        <v>3.5097999999999998</v>
      </c>
    </row>
    <row r="481" spans="1:18" hidden="1">
      <c r="A481" t="s">
        <v>506</v>
      </c>
      <c r="B481" t="s">
        <v>501</v>
      </c>
      <c r="C481" s="7">
        <v>40941</v>
      </c>
      <c r="D481" t="s">
        <v>92</v>
      </c>
      <c r="E481">
        <v>19105002</v>
      </c>
      <c r="F481" t="s">
        <v>728</v>
      </c>
      <c r="G481" s="7">
        <v>42628</v>
      </c>
      <c r="H481" t="s">
        <v>503</v>
      </c>
      <c r="I481">
        <v>46800</v>
      </c>
      <c r="J481"/>
      <c r="K481">
        <v>46800</v>
      </c>
      <c r="L481">
        <v>1</v>
      </c>
      <c r="M481">
        <v>46800</v>
      </c>
      <c r="N481" t="s">
        <v>529</v>
      </c>
      <c r="O481" t="s">
        <v>729</v>
      </c>
      <c r="P481" s="7">
        <v>42542</v>
      </c>
      <c r="Q481" s="7" t="s">
        <v>1554</v>
      </c>
      <c r="R481" s="7">
        <v>1.7376</v>
      </c>
    </row>
    <row r="482" spans="1:18" hidden="1">
      <c r="A482" t="s">
        <v>482</v>
      </c>
      <c r="B482" t="s">
        <v>501</v>
      </c>
      <c r="C482" s="7">
        <v>41331</v>
      </c>
      <c r="D482" t="s">
        <v>92</v>
      </c>
      <c r="E482">
        <v>13140001</v>
      </c>
      <c r="F482" t="s">
        <v>521</v>
      </c>
      <c r="G482" s="7">
        <v>43146</v>
      </c>
      <c r="H482" t="s">
        <v>503</v>
      </c>
      <c r="I482">
        <v>122.75</v>
      </c>
      <c r="J482"/>
      <c r="K482">
        <v>122.75</v>
      </c>
      <c r="L482">
        <v>1</v>
      </c>
      <c r="M482">
        <v>122.75</v>
      </c>
      <c r="N482" t="s">
        <v>504</v>
      </c>
      <c r="O482" t="s">
        <v>522</v>
      </c>
      <c r="P482" s="7">
        <v>42542</v>
      </c>
      <c r="Q482" s="7" t="s">
        <v>1408</v>
      </c>
      <c r="R482" s="7">
        <v>1.9676</v>
      </c>
    </row>
    <row r="483" spans="1:18" hidden="1">
      <c r="A483" t="s">
        <v>482</v>
      </c>
      <c r="B483" t="s">
        <v>501</v>
      </c>
      <c r="C483" s="7">
        <v>41331</v>
      </c>
      <c r="D483" t="s">
        <v>92</v>
      </c>
      <c r="E483">
        <v>13140001</v>
      </c>
      <c r="F483" t="s">
        <v>521</v>
      </c>
      <c r="G483" s="7">
        <v>43174</v>
      </c>
      <c r="H483" t="s">
        <v>503</v>
      </c>
      <c r="I483">
        <v>88.67</v>
      </c>
      <c r="J483"/>
      <c r="K483">
        <v>88.67</v>
      </c>
      <c r="L483">
        <v>1</v>
      </c>
      <c r="M483">
        <v>88.67</v>
      </c>
      <c r="N483" t="s">
        <v>504</v>
      </c>
      <c r="O483" t="s">
        <v>522</v>
      </c>
      <c r="P483" s="7">
        <v>42542</v>
      </c>
      <c r="Q483" s="7" t="s">
        <v>1409</v>
      </c>
      <c r="R483" s="7">
        <v>1.9676</v>
      </c>
    </row>
    <row r="484" spans="1:18" hidden="1">
      <c r="A484" t="s">
        <v>482</v>
      </c>
      <c r="B484" t="s">
        <v>501</v>
      </c>
      <c r="C484" s="7">
        <v>41331</v>
      </c>
      <c r="D484" t="s">
        <v>92</v>
      </c>
      <c r="E484">
        <v>13140001</v>
      </c>
      <c r="F484" t="s">
        <v>521</v>
      </c>
      <c r="G484" s="7">
        <v>43205</v>
      </c>
      <c r="H484" t="s">
        <v>503</v>
      </c>
      <c r="I484">
        <v>73.650000000000006</v>
      </c>
      <c r="J484"/>
      <c r="K484">
        <v>73.650000000000006</v>
      </c>
      <c r="L484">
        <v>1</v>
      </c>
      <c r="M484">
        <v>73.650000000000006</v>
      </c>
      <c r="N484" t="s">
        <v>504</v>
      </c>
      <c r="O484" t="s">
        <v>522</v>
      </c>
      <c r="P484" s="7">
        <v>42542</v>
      </c>
      <c r="Q484" s="7" t="s">
        <v>2021</v>
      </c>
      <c r="R484" s="7">
        <v>1.9676</v>
      </c>
    </row>
    <row r="485" spans="1:18" hidden="1">
      <c r="A485" t="s">
        <v>482</v>
      </c>
      <c r="B485" t="s">
        <v>501</v>
      </c>
      <c r="C485" s="7">
        <v>41331</v>
      </c>
      <c r="D485" t="s">
        <v>92</v>
      </c>
      <c r="E485">
        <v>13140001</v>
      </c>
      <c r="F485" t="s">
        <v>521</v>
      </c>
      <c r="G485" s="7">
        <v>42566</v>
      </c>
      <c r="H485" t="s">
        <v>503</v>
      </c>
      <c r="I485">
        <v>570.13</v>
      </c>
      <c r="J485"/>
      <c r="K485">
        <v>570.13</v>
      </c>
      <c r="L485">
        <v>1</v>
      </c>
      <c r="M485">
        <v>570.13</v>
      </c>
      <c r="N485" t="s">
        <v>504</v>
      </c>
      <c r="O485" t="s">
        <v>522</v>
      </c>
      <c r="P485" s="7">
        <v>42542</v>
      </c>
      <c r="Q485" s="7" t="s">
        <v>2291</v>
      </c>
      <c r="R485" s="7">
        <v>1.9676</v>
      </c>
    </row>
    <row r="486" spans="1:18" hidden="1">
      <c r="A486" t="s">
        <v>482</v>
      </c>
      <c r="B486" t="s">
        <v>501</v>
      </c>
      <c r="C486" s="7">
        <v>41331</v>
      </c>
      <c r="D486" t="s">
        <v>92</v>
      </c>
      <c r="E486">
        <v>13140001</v>
      </c>
      <c r="F486" t="s">
        <v>521</v>
      </c>
      <c r="G486" s="7">
        <v>42719</v>
      </c>
      <c r="H486" t="s">
        <v>503</v>
      </c>
      <c r="I486">
        <v>451.35</v>
      </c>
      <c r="J486"/>
      <c r="K486">
        <v>451.35</v>
      </c>
      <c r="L486">
        <v>1</v>
      </c>
      <c r="M486">
        <v>451.35</v>
      </c>
      <c r="N486" t="s">
        <v>504</v>
      </c>
      <c r="O486" t="s">
        <v>522</v>
      </c>
      <c r="P486" s="7">
        <v>42542</v>
      </c>
      <c r="Q486" s="7" t="s">
        <v>2293</v>
      </c>
      <c r="R486" s="7">
        <v>1.9676</v>
      </c>
    </row>
    <row r="487" spans="1:18" hidden="1">
      <c r="A487" t="s">
        <v>482</v>
      </c>
      <c r="B487" t="s">
        <v>501</v>
      </c>
      <c r="C487" s="7">
        <v>41331</v>
      </c>
      <c r="D487" t="s">
        <v>92</v>
      </c>
      <c r="E487">
        <v>13140001</v>
      </c>
      <c r="F487" t="s">
        <v>523</v>
      </c>
      <c r="G487" s="7">
        <v>42750</v>
      </c>
      <c r="H487" t="s">
        <v>503</v>
      </c>
      <c r="I487">
        <v>441.89</v>
      </c>
      <c r="J487"/>
      <c r="K487">
        <v>441.89</v>
      </c>
      <c r="L487">
        <v>1</v>
      </c>
      <c r="M487">
        <v>441.89</v>
      </c>
      <c r="N487" t="s">
        <v>504</v>
      </c>
      <c r="O487" t="s">
        <v>522</v>
      </c>
      <c r="P487" s="7">
        <v>42542</v>
      </c>
      <c r="Q487" s="7" t="s">
        <v>1717</v>
      </c>
      <c r="R487" s="7">
        <v>1.9676</v>
      </c>
    </row>
    <row r="488" spans="1:18">
      <c r="A488" t="s">
        <v>506</v>
      </c>
      <c r="B488" t="s">
        <v>501</v>
      </c>
      <c r="C488" s="7">
        <v>41320</v>
      </c>
      <c r="D488" t="s">
        <v>92</v>
      </c>
      <c r="E488">
        <v>19105002</v>
      </c>
      <c r="F488" t="s">
        <v>528</v>
      </c>
      <c r="G488" s="7">
        <v>42901</v>
      </c>
      <c r="H488" t="s">
        <v>503</v>
      </c>
      <c r="I488">
        <v>44850</v>
      </c>
      <c r="J488"/>
      <c r="K488">
        <v>44850</v>
      </c>
      <c r="L488">
        <v>1</v>
      </c>
      <c r="M488">
        <v>44850</v>
      </c>
      <c r="N488" t="s">
        <v>529</v>
      </c>
      <c r="O488" t="s">
        <v>530</v>
      </c>
      <c r="P488" s="7">
        <v>42542</v>
      </c>
      <c r="Q488" s="7" t="s">
        <v>2030</v>
      </c>
      <c r="R488" s="7">
        <v>1.9665999999999999</v>
      </c>
    </row>
    <row r="489" spans="1:18" hidden="1">
      <c r="A489" t="s">
        <v>506</v>
      </c>
      <c r="B489" t="s">
        <v>501</v>
      </c>
      <c r="C489" s="7">
        <v>41320</v>
      </c>
      <c r="D489" t="s">
        <v>92</v>
      </c>
      <c r="E489">
        <v>19105002</v>
      </c>
      <c r="F489" t="s">
        <v>697</v>
      </c>
      <c r="G489" s="7">
        <v>43327</v>
      </c>
      <c r="H489" t="s">
        <v>503</v>
      </c>
      <c r="I489">
        <v>228225</v>
      </c>
      <c r="J489"/>
      <c r="K489">
        <v>228225</v>
      </c>
      <c r="L489">
        <v>1</v>
      </c>
      <c r="M489">
        <v>228225</v>
      </c>
      <c r="N489" t="s">
        <v>529</v>
      </c>
      <c r="O489" t="s">
        <v>547</v>
      </c>
      <c r="P489" s="7">
        <v>42542</v>
      </c>
      <c r="Q489" s="7" t="s">
        <v>1240</v>
      </c>
      <c r="R489" s="7">
        <v>1.9665999999999999</v>
      </c>
    </row>
    <row r="490" spans="1:18" hidden="1">
      <c r="A490" t="s">
        <v>506</v>
      </c>
      <c r="B490" t="s">
        <v>501</v>
      </c>
      <c r="C490" s="7">
        <v>41320</v>
      </c>
      <c r="D490" t="s">
        <v>92</v>
      </c>
      <c r="E490">
        <v>13140001</v>
      </c>
      <c r="F490" t="s">
        <v>698</v>
      </c>
      <c r="G490" s="7">
        <v>43023</v>
      </c>
      <c r="H490" t="s">
        <v>503</v>
      </c>
      <c r="I490">
        <v>5785.87</v>
      </c>
      <c r="J490"/>
      <c r="K490">
        <v>5785.87</v>
      </c>
      <c r="L490">
        <v>1</v>
      </c>
      <c r="M490">
        <v>5785.87</v>
      </c>
      <c r="N490" t="s">
        <v>504</v>
      </c>
      <c r="O490" t="s">
        <v>547</v>
      </c>
      <c r="P490" s="7">
        <v>42542</v>
      </c>
      <c r="Q490" s="7" t="s">
        <v>2037</v>
      </c>
      <c r="R490" s="7">
        <v>1.9665999999999999</v>
      </c>
    </row>
    <row r="491" spans="1:18">
      <c r="A491" t="s">
        <v>482</v>
      </c>
      <c r="B491" t="s">
        <v>501</v>
      </c>
      <c r="C491" s="7">
        <v>41332</v>
      </c>
      <c r="D491" t="s">
        <v>92</v>
      </c>
      <c r="E491">
        <v>19105002</v>
      </c>
      <c r="F491" t="s">
        <v>521</v>
      </c>
      <c r="G491" s="7">
        <v>42750</v>
      </c>
      <c r="H491" t="s">
        <v>503</v>
      </c>
      <c r="I491">
        <v>5386.36</v>
      </c>
      <c r="J491"/>
      <c r="K491">
        <v>5386.36</v>
      </c>
      <c r="L491">
        <v>1</v>
      </c>
      <c r="M491">
        <v>5386.36</v>
      </c>
      <c r="N491" t="s">
        <v>529</v>
      </c>
      <c r="O491" t="s">
        <v>522</v>
      </c>
      <c r="P491" s="7">
        <v>42542</v>
      </c>
      <c r="Q491" s="7" t="s">
        <v>1428</v>
      </c>
      <c r="R491" s="7">
        <v>1.9818</v>
      </c>
    </row>
    <row r="492" spans="1:18">
      <c r="A492" t="s">
        <v>482</v>
      </c>
      <c r="B492" t="s">
        <v>501</v>
      </c>
      <c r="C492" s="7">
        <v>41332</v>
      </c>
      <c r="D492" t="s">
        <v>92</v>
      </c>
      <c r="E492">
        <v>19105002</v>
      </c>
      <c r="F492" t="s">
        <v>521</v>
      </c>
      <c r="G492" s="7">
        <v>42962</v>
      </c>
      <c r="H492" t="s">
        <v>503</v>
      </c>
      <c r="I492">
        <v>5386.36</v>
      </c>
      <c r="J492"/>
      <c r="K492">
        <v>5386.36</v>
      </c>
      <c r="L492">
        <v>1</v>
      </c>
      <c r="M492">
        <v>5386.36</v>
      </c>
      <c r="N492" t="s">
        <v>529</v>
      </c>
      <c r="O492" t="s">
        <v>522</v>
      </c>
      <c r="P492" s="7">
        <v>42542</v>
      </c>
      <c r="Q492" s="7" t="s">
        <v>2045</v>
      </c>
      <c r="R492" s="7">
        <v>1.9818</v>
      </c>
    </row>
    <row r="493" spans="1:18" hidden="1">
      <c r="A493" t="s">
        <v>506</v>
      </c>
      <c r="B493" t="s">
        <v>553</v>
      </c>
      <c r="C493" s="7">
        <v>41358</v>
      </c>
      <c r="D493" t="s">
        <v>92</v>
      </c>
      <c r="E493">
        <v>19105002</v>
      </c>
      <c r="F493" t="s">
        <v>554</v>
      </c>
      <c r="G493" s="7">
        <v>43419</v>
      </c>
      <c r="H493" t="s">
        <v>503</v>
      </c>
      <c r="I493">
        <v>51000</v>
      </c>
      <c r="J493"/>
      <c r="K493">
        <v>51000</v>
      </c>
      <c r="L493">
        <v>1</v>
      </c>
      <c r="M493">
        <v>51000</v>
      </c>
      <c r="N493" t="s">
        <v>529</v>
      </c>
      <c r="O493" t="s">
        <v>555</v>
      </c>
      <c r="P493" s="7">
        <v>42542</v>
      </c>
      <c r="Q493" s="7" t="s">
        <v>1433</v>
      </c>
      <c r="R493" s="7">
        <v>2.0125999999999999</v>
      </c>
    </row>
    <row r="494" spans="1:18" hidden="1">
      <c r="A494" t="s">
        <v>506</v>
      </c>
      <c r="B494" t="s">
        <v>501</v>
      </c>
      <c r="C494" s="7">
        <v>41320</v>
      </c>
      <c r="D494" t="s">
        <v>92</v>
      </c>
      <c r="E494">
        <v>13140001</v>
      </c>
      <c r="F494" t="s">
        <v>695</v>
      </c>
      <c r="G494" s="7">
        <v>43023</v>
      </c>
      <c r="H494" t="s">
        <v>503</v>
      </c>
      <c r="I494">
        <v>593.25</v>
      </c>
      <c r="J494"/>
      <c r="K494">
        <v>593.25</v>
      </c>
      <c r="L494">
        <v>1</v>
      </c>
      <c r="M494">
        <v>593.25</v>
      </c>
      <c r="N494" t="s">
        <v>504</v>
      </c>
      <c r="O494" t="s">
        <v>696</v>
      </c>
      <c r="P494" s="7">
        <v>42542</v>
      </c>
      <c r="Q494" s="7" t="s">
        <v>2314</v>
      </c>
      <c r="R494" s="7">
        <v>1.9665999999999999</v>
      </c>
    </row>
    <row r="495" spans="1:18" hidden="1">
      <c r="A495" t="s">
        <v>506</v>
      </c>
      <c r="B495" t="s">
        <v>501</v>
      </c>
      <c r="C495" s="7">
        <v>41320</v>
      </c>
      <c r="D495" t="s">
        <v>92</v>
      </c>
      <c r="E495">
        <v>19105002</v>
      </c>
      <c r="F495" t="s">
        <v>546</v>
      </c>
      <c r="G495" s="7">
        <v>43388</v>
      </c>
      <c r="H495" t="s">
        <v>503</v>
      </c>
      <c r="I495">
        <v>228225</v>
      </c>
      <c r="J495"/>
      <c r="K495">
        <v>228225</v>
      </c>
      <c r="L495">
        <v>1</v>
      </c>
      <c r="M495">
        <v>228225</v>
      </c>
      <c r="N495" t="s">
        <v>529</v>
      </c>
      <c r="O495" t="s">
        <v>547</v>
      </c>
      <c r="P495" s="7">
        <v>42542</v>
      </c>
      <c r="Q495" s="7" t="s">
        <v>1883</v>
      </c>
      <c r="R495" s="7">
        <v>1.9665999999999999</v>
      </c>
    </row>
    <row r="496" spans="1:18">
      <c r="A496" t="s">
        <v>506</v>
      </c>
      <c r="B496" t="s">
        <v>501</v>
      </c>
      <c r="C496" s="7">
        <v>41327</v>
      </c>
      <c r="D496" t="s">
        <v>92</v>
      </c>
      <c r="E496">
        <v>19105002</v>
      </c>
      <c r="F496" t="s">
        <v>460</v>
      </c>
      <c r="G496" s="7">
        <v>42781</v>
      </c>
      <c r="H496" t="s">
        <v>503</v>
      </c>
      <c r="I496">
        <v>191980.79999999999</v>
      </c>
      <c r="J496"/>
      <c r="K496">
        <v>191980.79999999999</v>
      </c>
      <c r="L496">
        <v>1</v>
      </c>
      <c r="M496">
        <v>191980.79999999999</v>
      </c>
      <c r="N496" t="s">
        <v>529</v>
      </c>
      <c r="O496" t="s">
        <v>559</v>
      </c>
      <c r="P496" s="7">
        <v>42542</v>
      </c>
      <c r="Q496" s="7" t="s">
        <v>2056</v>
      </c>
      <c r="R496" s="7">
        <v>1.972</v>
      </c>
    </row>
    <row r="497" spans="1:18" hidden="1">
      <c r="A497" t="s">
        <v>506</v>
      </c>
      <c r="B497" t="s">
        <v>501</v>
      </c>
      <c r="C497" s="7">
        <v>41438</v>
      </c>
      <c r="D497" t="s">
        <v>92</v>
      </c>
      <c r="E497">
        <v>13140001</v>
      </c>
      <c r="F497" t="s">
        <v>457</v>
      </c>
      <c r="G497" s="7">
        <v>43511</v>
      </c>
      <c r="H497" t="s">
        <v>503</v>
      </c>
      <c r="I497">
        <v>2783.7</v>
      </c>
      <c r="J497"/>
      <c r="K497">
        <v>2783.7</v>
      </c>
      <c r="L497">
        <v>1</v>
      </c>
      <c r="M497">
        <v>2783.7</v>
      </c>
      <c r="N497" t="s">
        <v>504</v>
      </c>
      <c r="O497" t="s">
        <v>580</v>
      </c>
      <c r="P497" s="7">
        <v>42542</v>
      </c>
      <c r="Q497" s="7" t="s">
        <v>1608</v>
      </c>
      <c r="R497" s="7">
        <v>2.1419999999999999</v>
      </c>
    </row>
    <row r="498" spans="1:18" hidden="1">
      <c r="A498" t="s">
        <v>506</v>
      </c>
      <c r="B498" t="s">
        <v>501</v>
      </c>
      <c r="C498" s="7">
        <v>41435</v>
      </c>
      <c r="D498" t="s">
        <v>92</v>
      </c>
      <c r="E498">
        <v>13140001</v>
      </c>
      <c r="F498" t="s">
        <v>590</v>
      </c>
      <c r="G498" s="7">
        <v>43054</v>
      </c>
      <c r="H498" t="s">
        <v>503</v>
      </c>
      <c r="I498">
        <v>1637.36</v>
      </c>
      <c r="J498"/>
      <c r="K498">
        <v>1637.36</v>
      </c>
      <c r="L498">
        <v>1</v>
      </c>
      <c r="M498">
        <v>1637.36</v>
      </c>
      <c r="N498" t="s">
        <v>504</v>
      </c>
      <c r="O498" t="s">
        <v>591</v>
      </c>
      <c r="P498" s="7">
        <v>42542</v>
      </c>
      <c r="Q498" s="7" t="s">
        <v>1455</v>
      </c>
      <c r="R498" s="7">
        <v>2.1372</v>
      </c>
    </row>
    <row r="499" spans="1:18" hidden="1">
      <c r="A499" t="s">
        <v>506</v>
      </c>
      <c r="B499" t="s">
        <v>501</v>
      </c>
      <c r="C499" s="7">
        <v>41592</v>
      </c>
      <c r="D499" t="s">
        <v>92</v>
      </c>
      <c r="E499">
        <v>13140001</v>
      </c>
      <c r="F499" t="s">
        <v>601</v>
      </c>
      <c r="G499" s="7">
        <v>42597</v>
      </c>
      <c r="H499" t="s">
        <v>503</v>
      </c>
      <c r="I499">
        <v>4981.22</v>
      </c>
      <c r="J499"/>
      <c r="K499">
        <v>4981.22</v>
      </c>
      <c r="L499">
        <v>1</v>
      </c>
      <c r="M499">
        <v>4981.22</v>
      </c>
      <c r="N499" t="s">
        <v>504</v>
      </c>
      <c r="O499" t="s">
        <v>602</v>
      </c>
      <c r="P499" s="7">
        <v>42542</v>
      </c>
      <c r="Q499" s="7" t="s">
        <v>1763</v>
      </c>
      <c r="R499" s="7">
        <v>2.3233999999999999</v>
      </c>
    </row>
    <row r="500" spans="1:18" hidden="1">
      <c r="A500" t="s">
        <v>506</v>
      </c>
      <c r="B500" t="s">
        <v>501</v>
      </c>
      <c r="C500" s="7">
        <v>41592</v>
      </c>
      <c r="D500" t="s">
        <v>92</v>
      </c>
      <c r="E500">
        <v>13140001</v>
      </c>
      <c r="F500" t="s">
        <v>605</v>
      </c>
      <c r="G500" s="7">
        <v>43266</v>
      </c>
      <c r="H500" t="s">
        <v>503</v>
      </c>
      <c r="I500">
        <v>15532.38</v>
      </c>
      <c r="J500"/>
      <c r="K500">
        <v>15532.38</v>
      </c>
      <c r="L500">
        <v>1</v>
      </c>
      <c r="M500">
        <v>15532.38</v>
      </c>
      <c r="N500" t="s">
        <v>504</v>
      </c>
      <c r="O500" t="s">
        <v>606</v>
      </c>
      <c r="P500" s="7">
        <v>42542</v>
      </c>
      <c r="Q500" s="7" t="s">
        <v>1623</v>
      </c>
      <c r="R500" s="7">
        <v>2.3233999999999999</v>
      </c>
    </row>
    <row r="501" spans="1:18" hidden="1">
      <c r="A501" t="s">
        <v>506</v>
      </c>
      <c r="B501" t="s">
        <v>501</v>
      </c>
      <c r="C501" s="7">
        <v>41850</v>
      </c>
      <c r="D501" t="s">
        <v>92</v>
      </c>
      <c r="E501">
        <v>19105006</v>
      </c>
      <c r="F501" t="s">
        <v>468</v>
      </c>
      <c r="G501" s="7">
        <v>42557</v>
      </c>
      <c r="H501" t="s">
        <v>533</v>
      </c>
      <c r="I501">
        <v>1666666.67</v>
      </c>
      <c r="J501"/>
      <c r="K501">
        <v>1666666.67</v>
      </c>
      <c r="L501">
        <v>3.3835000000000002</v>
      </c>
      <c r="M501">
        <v>5639166.6779450001</v>
      </c>
      <c r="N501" t="s">
        <v>624</v>
      </c>
      <c r="O501" t="s">
        <v>637</v>
      </c>
      <c r="P501" s="7">
        <v>42542</v>
      </c>
      <c r="Q501" s="7" t="s">
        <v>2236</v>
      </c>
      <c r="R501" s="7">
        <v>2.2277999999999998</v>
      </c>
    </row>
    <row r="502" spans="1:18" hidden="1">
      <c r="A502" t="s">
        <v>506</v>
      </c>
      <c r="B502" t="s">
        <v>501</v>
      </c>
      <c r="C502" s="7">
        <v>41850</v>
      </c>
      <c r="D502" t="s">
        <v>92</v>
      </c>
      <c r="E502">
        <v>13140003</v>
      </c>
      <c r="F502" t="s">
        <v>468</v>
      </c>
      <c r="G502" s="7">
        <v>42916</v>
      </c>
      <c r="H502" t="s">
        <v>533</v>
      </c>
      <c r="I502">
        <v>110000</v>
      </c>
      <c r="J502"/>
      <c r="K502">
        <v>110000</v>
      </c>
      <c r="L502">
        <v>3.3835000000000002</v>
      </c>
      <c r="M502">
        <v>372185</v>
      </c>
      <c r="N502" t="s">
        <v>561</v>
      </c>
      <c r="O502" t="s">
        <v>637</v>
      </c>
      <c r="P502" s="7">
        <v>42542</v>
      </c>
      <c r="Q502" s="7" t="s">
        <v>1958</v>
      </c>
      <c r="R502" s="7">
        <v>2.2277999999999998</v>
      </c>
    </row>
    <row r="503" spans="1:18" hidden="1">
      <c r="A503" t="s">
        <v>506</v>
      </c>
      <c r="B503" t="s">
        <v>548</v>
      </c>
      <c r="C503" s="7">
        <v>41893</v>
      </c>
      <c r="D503" t="s">
        <v>92</v>
      </c>
      <c r="E503">
        <v>19105002</v>
      </c>
      <c r="F503" t="s">
        <v>649</v>
      </c>
      <c r="G503" s="7">
        <v>44727</v>
      </c>
      <c r="H503" t="s">
        <v>503</v>
      </c>
      <c r="I503">
        <v>47812.5</v>
      </c>
      <c r="J503"/>
      <c r="K503">
        <v>47812.5</v>
      </c>
      <c r="L503">
        <v>1</v>
      </c>
      <c r="M503">
        <v>47812.5</v>
      </c>
      <c r="N503" t="s">
        <v>529</v>
      </c>
      <c r="O503" t="s">
        <v>650</v>
      </c>
      <c r="P503" s="7">
        <v>42542</v>
      </c>
      <c r="Q503" s="7" t="s">
        <v>1960</v>
      </c>
      <c r="R503" s="7">
        <v>2.2967</v>
      </c>
    </row>
    <row r="504" spans="1:18" hidden="1">
      <c r="A504" t="s">
        <v>506</v>
      </c>
      <c r="B504" t="s">
        <v>548</v>
      </c>
      <c r="C504" s="7">
        <v>41893</v>
      </c>
      <c r="D504" t="s">
        <v>92</v>
      </c>
      <c r="E504">
        <v>13140001</v>
      </c>
      <c r="F504" t="s">
        <v>649</v>
      </c>
      <c r="G504" s="7">
        <v>44362</v>
      </c>
      <c r="H504" t="s">
        <v>503</v>
      </c>
      <c r="I504">
        <v>4364.2299999999996</v>
      </c>
      <c r="J504"/>
      <c r="K504">
        <v>4364.2299999999996</v>
      </c>
      <c r="L504">
        <v>1</v>
      </c>
      <c r="M504">
        <v>4364.2299999999996</v>
      </c>
      <c r="N504" t="s">
        <v>504</v>
      </c>
      <c r="O504" t="s">
        <v>650</v>
      </c>
      <c r="P504" s="7">
        <v>42542</v>
      </c>
      <c r="Q504" s="7" t="s">
        <v>1661</v>
      </c>
      <c r="R504" s="7">
        <v>2.2967</v>
      </c>
    </row>
    <row r="505" spans="1:18" hidden="1">
      <c r="A505" t="s">
        <v>506</v>
      </c>
      <c r="B505" t="s">
        <v>548</v>
      </c>
      <c r="C505" s="7">
        <v>41893</v>
      </c>
      <c r="D505" t="s">
        <v>92</v>
      </c>
      <c r="E505">
        <v>13140001</v>
      </c>
      <c r="F505" t="s">
        <v>649</v>
      </c>
      <c r="G505" s="7">
        <v>44727</v>
      </c>
      <c r="H505" t="s">
        <v>503</v>
      </c>
      <c r="I505">
        <v>2182.12</v>
      </c>
      <c r="J505"/>
      <c r="K505">
        <v>2182.12</v>
      </c>
      <c r="L505">
        <v>1</v>
      </c>
      <c r="M505">
        <v>2182.12</v>
      </c>
      <c r="N505" t="s">
        <v>504</v>
      </c>
      <c r="O505" t="s">
        <v>650</v>
      </c>
      <c r="P505" s="7">
        <v>42542</v>
      </c>
      <c r="Q505" s="7" t="s">
        <v>1815</v>
      </c>
      <c r="R505" s="7">
        <v>2.2967</v>
      </c>
    </row>
    <row r="506" spans="1:18" hidden="1">
      <c r="A506" t="s">
        <v>506</v>
      </c>
      <c r="B506" t="s">
        <v>501</v>
      </c>
      <c r="C506" s="7">
        <v>42249</v>
      </c>
      <c r="D506" t="s">
        <v>92</v>
      </c>
      <c r="E506">
        <v>19105002</v>
      </c>
      <c r="F506" t="s">
        <v>2898</v>
      </c>
      <c r="G506" s="7">
        <v>43296</v>
      </c>
      <c r="H506" t="s">
        <v>503</v>
      </c>
      <c r="I506">
        <v>360000</v>
      </c>
      <c r="J506"/>
      <c r="K506">
        <v>360000</v>
      </c>
      <c r="L506">
        <v>1</v>
      </c>
      <c r="M506">
        <v>360000</v>
      </c>
      <c r="N506" t="s">
        <v>529</v>
      </c>
      <c r="O506" t="s">
        <v>2503</v>
      </c>
      <c r="P506" s="7">
        <v>42542</v>
      </c>
      <c r="Q506" s="7" t="s">
        <v>3078</v>
      </c>
      <c r="R506" s="7">
        <v>3.6724999999999999</v>
      </c>
    </row>
    <row r="507" spans="1:18" hidden="1">
      <c r="A507" t="s">
        <v>506</v>
      </c>
      <c r="B507" t="s">
        <v>501</v>
      </c>
      <c r="C507" s="7">
        <v>42514</v>
      </c>
      <c r="D507" t="s">
        <v>92</v>
      </c>
      <c r="E507">
        <v>19105006</v>
      </c>
      <c r="F507" t="s">
        <v>3692</v>
      </c>
      <c r="G507" s="7">
        <v>43616</v>
      </c>
      <c r="H507" t="s">
        <v>533</v>
      </c>
      <c r="I507">
        <v>1290000</v>
      </c>
      <c r="J507"/>
      <c r="K507">
        <v>1290000</v>
      </c>
      <c r="L507">
        <v>3.3835000000000002</v>
      </c>
      <c r="M507">
        <v>4364715</v>
      </c>
      <c r="N507" t="s">
        <v>624</v>
      </c>
      <c r="O507" t="s">
        <v>3693</v>
      </c>
      <c r="P507" s="7">
        <v>42542</v>
      </c>
      <c r="Q507" s="7" t="s">
        <v>6427</v>
      </c>
      <c r="R507" s="7">
        <v>3.5659999999999998</v>
      </c>
    </row>
    <row r="508" spans="1:18" hidden="1">
      <c r="A508" t="s">
        <v>506</v>
      </c>
      <c r="B508" t="s">
        <v>548</v>
      </c>
      <c r="C508" s="7">
        <v>42178</v>
      </c>
      <c r="D508" t="s">
        <v>653</v>
      </c>
      <c r="E508">
        <v>19105006</v>
      </c>
      <c r="F508" t="s">
        <v>1145</v>
      </c>
      <c r="G508" s="7">
        <v>42737</v>
      </c>
      <c r="H508" t="s">
        <v>533</v>
      </c>
      <c r="I508">
        <v>2800000</v>
      </c>
      <c r="J508"/>
      <c r="K508">
        <v>2800000</v>
      </c>
      <c r="L508">
        <v>3.3835000000000002</v>
      </c>
      <c r="M508">
        <v>9473800</v>
      </c>
      <c r="N508" t="s">
        <v>654</v>
      </c>
      <c r="O508" t="s">
        <v>1146</v>
      </c>
      <c r="P508" s="7">
        <v>42542</v>
      </c>
      <c r="Q508" s="7" t="s">
        <v>2272</v>
      </c>
      <c r="R508" s="7">
        <v>3.0756999999999999</v>
      </c>
    </row>
    <row r="509" spans="1:18" hidden="1">
      <c r="A509" t="s">
        <v>506</v>
      </c>
      <c r="B509" t="s">
        <v>501</v>
      </c>
      <c r="C509" s="7">
        <v>42109</v>
      </c>
      <c r="D509" t="s">
        <v>653</v>
      </c>
      <c r="E509">
        <v>13140002</v>
      </c>
      <c r="F509" t="s">
        <v>1033</v>
      </c>
      <c r="G509" s="7">
        <v>42646</v>
      </c>
      <c r="H509" t="s">
        <v>533</v>
      </c>
      <c r="I509">
        <v>447500</v>
      </c>
      <c r="J509"/>
      <c r="K509">
        <v>447500</v>
      </c>
      <c r="L509">
        <v>3.3835000000000002</v>
      </c>
      <c r="M509">
        <v>1514116.25</v>
      </c>
      <c r="N509" t="s">
        <v>565</v>
      </c>
      <c r="O509" t="s">
        <v>1035</v>
      </c>
      <c r="P509" s="7">
        <v>42542</v>
      </c>
      <c r="Q509" s="7" t="s">
        <v>1520</v>
      </c>
      <c r="R509" s="7">
        <v>3.0880000000000001</v>
      </c>
    </row>
    <row r="510" spans="1:18" hidden="1">
      <c r="A510" t="s">
        <v>506</v>
      </c>
      <c r="B510" t="s">
        <v>501</v>
      </c>
      <c r="C510" s="7">
        <v>42493</v>
      </c>
      <c r="D510" t="s">
        <v>653</v>
      </c>
      <c r="E510">
        <v>13140003</v>
      </c>
      <c r="F510" t="s">
        <v>4436</v>
      </c>
      <c r="G510" s="7">
        <v>43040</v>
      </c>
      <c r="H510" t="s">
        <v>533</v>
      </c>
      <c r="I510">
        <v>600364.78</v>
      </c>
      <c r="J510"/>
      <c r="K510">
        <v>600364.78</v>
      </c>
      <c r="L510">
        <v>3.3835000000000002</v>
      </c>
      <c r="M510">
        <v>2031334.2331300001</v>
      </c>
      <c r="N510" t="s">
        <v>561</v>
      </c>
      <c r="O510" t="s">
        <v>4437</v>
      </c>
      <c r="P510" s="7">
        <v>42542</v>
      </c>
      <c r="Q510" s="7" t="s">
        <v>4438</v>
      </c>
      <c r="R510" s="7">
        <v>3.4990999999999999</v>
      </c>
    </row>
    <row r="511" spans="1:18" hidden="1">
      <c r="A511" t="s">
        <v>506</v>
      </c>
      <c r="B511" t="s">
        <v>501</v>
      </c>
      <c r="C511" s="7">
        <v>42103</v>
      </c>
      <c r="D511" t="s">
        <v>653</v>
      </c>
      <c r="E511">
        <v>19105004</v>
      </c>
      <c r="F511" t="s">
        <v>1033</v>
      </c>
      <c r="G511" s="7">
        <v>42646</v>
      </c>
      <c r="H511" t="s">
        <v>533</v>
      </c>
      <c r="I511">
        <v>5000000</v>
      </c>
      <c r="J511"/>
      <c r="K511">
        <v>5000000</v>
      </c>
      <c r="L511">
        <v>3.3835000000000002</v>
      </c>
      <c r="M511">
        <v>16917500</v>
      </c>
      <c r="N511" t="s">
        <v>1034</v>
      </c>
      <c r="O511" t="s">
        <v>1035</v>
      </c>
      <c r="P511" s="7">
        <v>42542</v>
      </c>
      <c r="Q511" s="7" t="s">
        <v>2407</v>
      </c>
      <c r="R511" s="7">
        <v>3.0834000000000001</v>
      </c>
    </row>
    <row r="512" spans="1:18" hidden="1">
      <c r="A512" t="s">
        <v>506</v>
      </c>
      <c r="B512" t="s">
        <v>548</v>
      </c>
      <c r="C512" s="7">
        <v>42178</v>
      </c>
      <c r="D512" t="s">
        <v>653</v>
      </c>
      <c r="E512">
        <v>13140003</v>
      </c>
      <c r="F512" t="s">
        <v>1145</v>
      </c>
      <c r="G512" s="7">
        <v>42737</v>
      </c>
      <c r="H512" t="s">
        <v>533</v>
      </c>
      <c r="I512">
        <v>286090</v>
      </c>
      <c r="J512"/>
      <c r="K512">
        <v>286090</v>
      </c>
      <c r="L512">
        <v>3.3835000000000002</v>
      </c>
      <c r="M512">
        <v>967985.51500000001</v>
      </c>
      <c r="N512" t="s">
        <v>561</v>
      </c>
      <c r="O512" t="s">
        <v>1146</v>
      </c>
      <c r="P512" s="7">
        <v>42542</v>
      </c>
      <c r="Q512" s="7" t="s">
        <v>2425</v>
      </c>
      <c r="R512" s="7">
        <v>3.0756999999999999</v>
      </c>
    </row>
    <row r="513" spans="1:18" hidden="1">
      <c r="A513" t="s">
        <v>506</v>
      </c>
      <c r="B513" t="s">
        <v>501</v>
      </c>
      <c r="C513" s="7">
        <v>42493</v>
      </c>
      <c r="D513" t="s">
        <v>653</v>
      </c>
      <c r="E513">
        <v>19105006</v>
      </c>
      <c r="F513" t="s">
        <v>4436</v>
      </c>
      <c r="G513" s="7">
        <v>43040</v>
      </c>
      <c r="H513" t="s">
        <v>533</v>
      </c>
      <c r="I513">
        <v>5000000</v>
      </c>
      <c r="J513"/>
      <c r="K513">
        <v>5000000</v>
      </c>
      <c r="L513">
        <v>3.3835000000000002</v>
      </c>
      <c r="M513">
        <v>16917500</v>
      </c>
      <c r="N513" t="s">
        <v>654</v>
      </c>
      <c r="O513" t="s">
        <v>4437</v>
      </c>
      <c r="P513" s="7">
        <v>42542</v>
      </c>
      <c r="Q513" s="7" t="s">
        <v>5236</v>
      </c>
      <c r="R513" s="7">
        <v>3.4990999999999999</v>
      </c>
    </row>
    <row r="514" spans="1:18" hidden="1">
      <c r="A514" t="s">
        <v>482</v>
      </c>
      <c r="B514" t="s">
        <v>501</v>
      </c>
      <c r="C514" s="7">
        <v>41439</v>
      </c>
      <c r="D514" t="s">
        <v>575</v>
      </c>
      <c r="E514">
        <v>19105002</v>
      </c>
      <c r="F514" t="s">
        <v>576</v>
      </c>
      <c r="G514" s="7">
        <v>42658</v>
      </c>
      <c r="H514" t="s">
        <v>503</v>
      </c>
      <c r="I514">
        <v>8166.67</v>
      </c>
      <c r="J514"/>
      <c r="K514">
        <v>8166.67</v>
      </c>
      <c r="L514">
        <v>1</v>
      </c>
      <c r="M514">
        <v>8166.67</v>
      </c>
      <c r="N514" t="s">
        <v>536</v>
      </c>
      <c r="O514" t="s">
        <v>577</v>
      </c>
      <c r="P514" s="7">
        <v>42542</v>
      </c>
      <c r="Q514" s="7" t="s">
        <v>2331</v>
      </c>
      <c r="R514" s="7">
        <v>2.1446999999999998</v>
      </c>
    </row>
    <row r="515" spans="1:18" hidden="1">
      <c r="A515" t="s">
        <v>482</v>
      </c>
      <c r="B515" t="s">
        <v>501</v>
      </c>
      <c r="C515" s="7">
        <v>41439</v>
      </c>
      <c r="D515" t="s">
        <v>575</v>
      </c>
      <c r="E515">
        <v>19105002</v>
      </c>
      <c r="F515" t="s">
        <v>576</v>
      </c>
      <c r="G515" s="7">
        <v>42689</v>
      </c>
      <c r="H515" t="s">
        <v>503</v>
      </c>
      <c r="I515">
        <v>8166.67</v>
      </c>
      <c r="J515"/>
      <c r="K515">
        <v>8166.67</v>
      </c>
      <c r="L515">
        <v>1</v>
      </c>
      <c r="M515">
        <v>8166.67</v>
      </c>
      <c r="N515" t="s">
        <v>536</v>
      </c>
      <c r="O515" t="s">
        <v>577</v>
      </c>
      <c r="P515" s="7">
        <v>42542</v>
      </c>
      <c r="Q515" s="7" t="s">
        <v>2332</v>
      </c>
      <c r="R515" s="7">
        <v>2.1446999999999998</v>
      </c>
    </row>
    <row r="516" spans="1:18" hidden="1">
      <c r="A516" t="s">
        <v>482</v>
      </c>
      <c r="B516" t="s">
        <v>501</v>
      </c>
      <c r="C516" s="7">
        <v>41439</v>
      </c>
      <c r="D516" t="s">
        <v>575</v>
      </c>
      <c r="E516">
        <v>19105002</v>
      </c>
      <c r="F516" t="s">
        <v>576</v>
      </c>
      <c r="G516" s="7">
        <v>42719</v>
      </c>
      <c r="H516" t="s">
        <v>503</v>
      </c>
      <c r="I516">
        <v>8166.67</v>
      </c>
      <c r="J516"/>
      <c r="K516">
        <v>8166.67</v>
      </c>
      <c r="L516">
        <v>1</v>
      </c>
      <c r="M516">
        <v>8166.67</v>
      </c>
      <c r="N516" t="s">
        <v>536</v>
      </c>
      <c r="O516" t="s">
        <v>577</v>
      </c>
      <c r="P516" s="7">
        <v>42542</v>
      </c>
      <c r="Q516" s="7" t="s">
        <v>2062</v>
      </c>
      <c r="R516" s="7">
        <v>2.1446999999999998</v>
      </c>
    </row>
    <row r="517" spans="1:18">
      <c r="A517" t="s">
        <v>482</v>
      </c>
      <c r="B517" t="s">
        <v>501</v>
      </c>
      <c r="C517" s="7">
        <v>41439</v>
      </c>
      <c r="D517" t="s">
        <v>575</v>
      </c>
      <c r="E517">
        <v>19105002</v>
      </c>
      <c r="F517" t="s">
        <v>576</v>
      </c>
      <c r="G517" s="7">
        <v>42750</v>
      </c>
      <c r="H517" t="s">
        <v>503</v>
      </c>
      <c r="I517">
        <v>8166.67</v>
      </c>
      <c r="J517"/>
      <c r="K517">
        <v>8166.67</v>
      </c>
      <c r="L517">
        <v>1</v>
      </c>
      <c r="M517">
        <v>8166.67</v>
      </c>
      <c r="N517" t="s">
        <v>536</v>
      </c>
      <c r="O517" t="s">
        <v>577</v>
      </c>
      <c r="P517" s="7">
        <v>42542</v>
      </c>
      <c r="Q517" s="7" t="s">
        <v>1272</v>
      </c>
      <c r="R517" s="7">
        <v>2.1446999999999998</v>
      </c>
    </row>
    <row r="518" spans="1:18" hidden="1">
      <c r="A518" t="s">
        <v>482</v>
      </c>
      <c r="B518" t="s">
        <v>501</v>
      </c>
      <c r="C518" s="7">
        <v>41441</v>
      </c>
      <c r="D518" t="s">
        <v>575</v>
      </c>
      <c r="E518">
        <v>13140001</v>
      </c>
      <c r="F518" t="s">
        <v>578</v>
      </c>
      <c r="G518" s="7">
        <v>43054</v>
      </c>
      <c r="H518" t="s">
        <v>503</v>
      </c>
      <c r="I518">
        <v>143.72</v>
      </c>
      <c r="J518"/>
      <c r="K518">
        <v>143.72</v>
      </c>
      <c r="L518">
        <v>1</v>
      </c>
      <c r="M518">
        <v>143.72</v>
      </c>
      <c r="N518" t="s">
        <v>504</v>
      </c>
      <c r="O518" t="s">
        <v>577</v>
      </c>
      <c r="P518" s="7">
        <v>42542</v>
      </c>
      <c r="Q518" s="7" t="s">
        <v>1895</v>
      </c>
      <c r="R518" s="7">
        <v>2.1366999999999998</v>
      </c>
    </row>
    <row r="519" spans="1:18" hidden="1">
      <c r="A519" t="s">
        <v>482</v>
      </c>
      <c r="B519" t="s">
        <v>501</v>
      </c>
      <c r="C519" s="7">
        <v>41441</v>
      </c>
      <c r="D519" t="s">
        <v>575</v>
      </c>
      <c r="E519">
        <v>13140001</v>
      </c>
      <c r="F519" t="s">
        <v>578</v>
      </c>
      <c r="G519" s="7">
        <v>42597</v>
      </c>
      <c r="H519" t="s">
        <v>503</v>
      </c>
      <c r="I519">
        <v>451.68</v>
      </c>
      <c r="J519"/>
      <c r="K519">
        <v>451.68</v>
      </c>
      <c r="L519">
        <v>1</v>
      </c>
      <c r="M519">
        <v>451.68</v>
      </c>
      <c r="N519" t="s">
        <v>504</v>
      </c>
      <c r="O519" t="s">
        <v>577</v>
      </c>
      <c r="P519" s="7">
        <v>42542</v>
      </c>
      <c r="Q519" s="7" t="s">
        <v>1605</v>
      </c>
      <c r="R519" s="7">
        <v>2.1366999999999998</v>
      </c>
    </row>
    <row r="520" spans="1:18" hidden="1">
      <c r="A520" t="s">
        <v>482</v>
      </c>
      <c r="B520" t="s">
        <v>501</v>
      </c>
      <c r="C520" s="7">
        <v>41441</v>
      </c>
      <c r="D520" t="s">
        <v>575</v>
      </c>
      <c r="E520">
        <v>13140001</v>
      </c>
      <c r="F520" t="s">
        <v>578</v>
      </c>
      <c r="G520" s="7">
        <v>42781</v>
      </c>
      <c r="H520" t="s">
        <v>503</v>
      </c>
      <c r="I520">
        <v>328.49</v>
      </c>
      <c r="J520"/>
      <c r="K520">
        <v>328.49</v>
      </c>
      <c r="L520">
        <v>1</v>
      </c>
      <c r="M520">
        <v>328.49</v>
      </c>
      <c r="N520" t="s">
        <v>504</v>
      </c>
      <c r="O520" t="s">
        <v>577</v>
      </c>
      <c r="P520" s="7">
        <v>42542</v>
      </c>
      <c r="Q520" s="7" t="s">
        <v>1607</v>
      </c>
      <c r="R520" s="7">
        <v>2.1366999999999998</v>
      </c>
    </row>
    <row r="521" spans="1:18" hidden="1">
      <c r="A521" t="s">
        <v>482</v>
      </c>
      <c r="B521" t="s">
        <v>501</v>
      </c>
      <c r="C521" s="7">
        <v>41441</v>
      </c>
      <c r="D521" t="s">
        <v>575</v>
      </c>
      <c r="E521">
        <v>13140001</v>
      </c>
      <c r="F521" t="s">
        <v>578</v>
      </c>
      <c r="G521" s="7">
        <v>42566</v>
      </c>
      <c r="H521" t="s">
        <v>503</v>
      </c>
      <c r="I521">
        <v>456.81</v>
      </c>
      <c r="J521"/>
      <c r="K521">
        <v>456.81</v>
      </c>
      <c r="L521">
        <v>1</v>
      </c>
      <c r="M521">
        <v>456.81</v>
      </c>
      <c r="N521" t="s">
        <v>504</v>
      </c>
      <c r="O521" t="s">
        <v>577</v>
      </c>
      <c r="P521" s="7">
        <v>42542</v>
      </c>
      <c r="Q521" s="7" t="s">
        <v>1448</v>
      </c>
      <c r="R521" s="7">
        <v>2.1366999999999998</v>
      </c>
    </row>
    <row r="522" spans="1:18" hidden="1">
      <c r="A522" t="s">
        <v>482</v>
      </c>
      <c r="B522" t="s">
        <v>501</v>
      </c>
      <c r="C522" s="7">
        <v>41768</v>
      </c>
      <c r="D522" t="s">
        <v>575</v>
      </c>
      <c r="E522">
        <v>19105002</v>
      </c>
      <c r="F522" t="s">
        <v>628</v>
      </c>
      <c r="G522" s="7">
        <v>42628</v>
      </c>
      <c r="H522" t="s">
        <v>503</v>
      </c>
      <c r="I522">
        <v>5083.33</v>
      </c>
      <c r="J522"/>
      <c r="K522">
        <v>5083.33</v>
      </c>
      <c r="L522">
        <v>1</v>
      </c>
      <c r="M522">
        <v>5083.33</v>
      </c>
      <c r="N522" t="s">
        <v>629</v>
      </c>
      <c r="O522" t="s">
        <v>630</v>
      </c>
      <c r="P522" s="7">
        <v>42542</v>
      </c>
      <c r="Q522" s="7" t="s">
        <v>1469</v>
      </c>
      <c r="R522" s="7">
        <v>2.2107000000000001</v>
      </c>
    </row>
    <row r="523" spans="1:18" hidden="1">
      <c r="A523" t="s">
        <v>482</v>
      </c>
      <c r="B523" t="s">
        <v>501</v>
      </c>
      <c r="C523" s="7">
        <v>41771</v>
      </c>
      <c r="D523" t="s">
        <v>575</v>
      </c>
      <c r="E523">
        <v>19105002</v>
      </c>
      <c r="F523" t="s">
        <v>631</v>
      </c>
      <c r="G523" s="7">
        <v>42597</v>
      </c>
      <c r="H523" t="s">
        <v>503</v>
      </c>
      <c r="I523">
        <v>8166.66</v>
      </c>
      <c r="J523"/>
      <c r="K523">
        <v>8166.66</v>
      </c>
      <c r="L523">
        <v>1</v>
      </c>
      <c r="M523">
        <v>8166.66</v>
      </c>
      <c r="N523" t="s">
        <v>629</v>
      </c>
      <c r="O523" t="s">
        <v>632</v>
      </c>
      <c r="P523" s="7">
        <v>42542</v>
      </c>
      <c r="Q523" s="7" t="s">
        <v>2368</v>
      </c>
      <c r="R523" s="7">
        <v>2.2191999999999998</v>
      </c>
    </row>
    <row r="524" spans="1:18">
      <c r="A524" t="s">
        <v>482</v>
      </c>
      <c r="B524" t="s">
        <v>501</v>
      </c>
      <c r="C524" s="7">
        <v>41771</v>
      </c>
      <c r="D524" t="s">
        <v>575</v>
      </c>
      <c r="E524">
        <v>19105002</v>
      </c>
      <c r="F524" t="s">
        <v>631</v>
      </c>
      <c r="G524" s="7">
        <v>43084</v>
      </c>
      <c r="H524" t="s">
        <v>503</v>
      </c>
      <c r="I524">
        <v>8166.66</v>
      </c>
      <c r="J524"/>
      <c r="K524">
        <v>8166.66</v>
      </c>
      <c r="L524">
        <v>1</v>
      </c>
      <c r="M524">
        <v>8166.66</v>
      </c>
      <c r="N524" t="s">
        <v>629</v>
      </c>
      <c r="O524" t="s">
        <v>632</v>
      </c>
      <c r="P524" s="7">
        <v>42542</v>
      </c>
      <c r="Q524" s="7" t="s">
        <v>1310</v>
      </c>
      <c r="R524" s="7">
        <v>2.2191999999999998</v>
      </c>
    </row>
    <row r="525" spans="1:18" hidden="1">
      <c r="A525" t="s">
        <v>482</v>
      </c>
      <c r="B525" t="s">
        <v>501</v>
      </c>
      <c r="C525" s="7">
        <v>41771</v>
      </c>
      <c r="D525" t="s">
        <v>575</v>
      </c>
      <c r="E525">
        <v>19105002</v>
      </c>
      <c r="F525" t="s">
        <v>631</v>
      </c>
      <c r="G525" s="7">
        <v>43235</v>
      </c>
      <c r="H525" t="s">
        <v>503</v>
      </c>
      <c r="I525">
        <v>8166.66</v>
      </c>
      <c r="J525"/>
      <c r="K525">
        <v>8166.66</v>
      </c>
      <c r="L525">
        <v>1</v>
      </c>
      <c r="M525">
        <v>8166.66</v>
      </c>
      <c r="N525" t="s">
        <v>629</v>
      </c>
      <c r="O525" t="s">
        <v>632</v>
      </c>
      <c r="P525" s="7">
        <v>42542</v>
      </c>
      <c r="Q525" s="7" t="s">
        <v>1481</v>
      </c>
      <c r="R525" s="7">
        <v>2.2191999999999998</v>
      </c>
    </row>
    <row r="526" spans="1:18" hidden="1">
      <c r="A526" t="s">
        <v>482</v>
      </c>
      <c r="B526" t="s">
        <v>501</v>
      </c>
      <c r="C526" s="7">
        <v>41771</v>
      </c>
      <c r="D526" t="s">
        <v>575</v>
      </c>
      <c r="E526">
        <v>19105002</v>
      </c>
      <c r="F526" t="s">
        <v>631</v>
      </c>
      <c r="G526" s="7">
        <v>43266</v>
      </c>
      <c r="H526" t="s">
        <v>503</v>
      </c>
      <c r="I526">
        <v>8166.66</v>
      </c>
      <c r="J526"/>
      <c r="K526">
        <v>8166.66</v>
      </c>
      <c r="L526">
        <v>1</v>
      </c>
      <c r="M526">
        <v>8166.66</v>
      </c>
      <c r="N526" t="s">
        <v>629</v>
      </c>
      <c r="O526" t="s">
        <v>632</v>
      </c>
      <c r="P526" s="7">
        <v>42542</v>
      </c>
      <c r="Q526" s="7" t="s">
        <v>2217</v>
      </c>
      <c r="R526" s="7">
        <v>2.2191999999999998</v>
      </c>
    </row>
    <row r="527" spans="1:18" hidden="1">
      <c r="A527" t="s">
        <v>482</v>
      </c>
      <c r="B527" t="s">
        <v>501</v>
      </c>
      <c r="C527" s="7">
        <v>41771</v>
      </c>
      <c r="D527" t="s">
        <v>575</v>
      </c>
      <c r="E527">
        <v>13140001</v>
      </c>
      <c r="F527" t="s">
        <v>631</v>
      </c>
      <c r="G527" s="7">
        <v>42902</v>
      </c>
      <c r="H527" t="s">
        <v>503</v>
      </c>
      <c r="I527">
        <v>672.31</v>
      </c>
      <c r="J527"/>
      <c r="K527">
        <v>672.31</v>
      </c>
      <c r="L527">
        <v>1</v>
      </c>
      <c r="M527">
        <v>672.31</v>
      </c>
      <c r="N527" t="s">
        <v>504</v>
      </c>
      <c r="O527" t="s">
        <v>632</v>
      </c>
      <c r="P527" s="7">
        <v>42542</v>
      </c>
      <c r="Q527" s="7" t="s">
        <v>1483</v>
      </c>
      <c r="R527" s="7">
        <v>2.2191999999999998</v>
      </c>
    </row>
    <row r="528" spans="1:18" hidden="1">
      <c r="A528" t="s">
        <v>482</v>
      </c>
      <c r="B528" t="s">
        <v>501</v>
      </c>
      <c r="C528" s="7">
        <v>41771</v>
      </c>
      <c r="D528" t="s">
        <v>575</v>
      </c>
      <c r="E528">
        <v>13140001</v>
      </c>
      <c r="F528" t="s">
        <v>631</v>
      </c>
      <c r="G528" s="7">
        <v>43115</v>
      </c>
      <c r="H528" t="s">
        <v>503</v>
      </c>
      <c r="I528">
        <v>434.17</v>
      </c>
      <c r="J528"/>
      <c r="K528">
        <v>434.17</v>
      </c>
      <c r="L528">
        <v>1</v>
      </c>
      <c r="M528">
        <v>434.17</v>
      </c>
      <c r="N528" t="s">
        <v>504</v>
      </c>
      <c r="O528" t="s">
        <v>632</v>
      </c>
      <c r="P528" s="7">
        <v>42542</v>
      </c>
      <c r="Q528" s="7" t="s">
        <v>1484</v>
      </c>
      <c r="R528" s="7">
        <v>2.2191999999999998</v>
      </c>
    </row>
    <row r="529" spans="1:18" hidden="1">
      <c r="A529" t="s">
        <v>482</v>
      </c>
      <c r="B529" t="s">
        <v>501</v>
      </c>
      <c r="C529" s="7">
        <v>41771</v>
      </c>
      <c r="D529" t="s">
        <v>575</v>
      </c>
      <c r="E529">
        <v>13140001</v>
      </c>
      <c r="F529" t="s">
        <v>631</v>
      </c>
      <c r="G529" s="7">
        <v>43266</v>
      </c>
      <c r="H529" t="s">
        <v>503</v>
      </c>
      <c r="I529">
        <v>279.11</v>
      </c>
      <c r="J529"/>
      <c r="K529">
        <v>279.11</v>
      </c>
      <c r="L529">
        <v>1</v>
      </c>
      <c r="M529">
        <v>279.11</v>
      </c>
      <c r="N529" t="s">
        <v>504</v>
      </c>
      <c r="O529" t="s">
        <v>632</v>
      </c>
      <c r="P529" s="7">
        <v>42542</v>
      </c>
      <c r="Q529" s="7" t="s">
        <v>1315</v>
      </c>
      <c r="R529" s="7">
        <v>2.2191999999999998</v>
      </c>
    </row>
    <row r="530" spans="1:18" hidden="1">
      <c r="A530" t="s">
        <v>482</v>
      </c>
      <c r="B530" t="s">
        <v>501</v>
      </c>
      <c r="C530" s="7">
        <v>41768</v>
      </c>
      <c r="D530" t="s">
        <v>575</v>
      </c>
      <c r="E530">
        <v>13140001</v>
      </c>
      <c r="F530" t="s">
        <v>628</v>
      </c>
      <c r="G530" s="7">
        <v>42781</v>
      </c>
      <c r="H530" t="s">
        <v>503</v>
      </c>
      <c r="I530">
        <v>467</v>
      </c>
      <c r="J530"/>
      <c r="K530">
        <v>467</v>
      </c>
      <c r="L530">
        <v>1</v>
      </c>
      <c r="M530">
        <v>467</v>
      </c>
      <c r="N530" t="s">
        <v>504</v>
      </c>
      <c r="O530" t="s">
        <v>630</v>
      </c>
      <c r="P530" s="7">
        <v>42542</v>
      </c>
      <c r="Q530" s="7" t="s">
        <v>1488</v>
      </c>
      <c r="R530" s="7">
        <v>2.2107000000000001</v>
      </c>
    </row>
    <row r="531" spans="1:18" hidden="1">
      <c r="A531" t="s">
        <v>482</v>
      </c>
      <c r="B531" t="s">
        <v>501</v>
      </c>
      <c r="C531" s="7">
        <v>41768</v>
      </c>
      <c r="D531" t="s">
        <v>575</v>
      </c>
      <c r="E531">
        <v>13140001</v>
      </c>
      <c r="F531" t="s">
        <v>628</v>
      </c>
      <c r="G531" s="7">
        <v>42902</v>
      </c>
      <c r="H531" t="s">
        <v>503</v>
      </c>
      <c r="I531">
        <v>418.48</v>
      </c>
      <c r="J531"/>
      <c r="K531">
        <v>418.48</v>
      </c>
      <c r="L531">
        <v>1</v>
      </c>
      <c r="M531">
        <v>418.48</v>
      </c>
      <c r="N531" t="s">
        <v>504</v>
      </c>
      <c r="O531" t="s">
        <v>630</v>
      </c>
      <c r="P531" s="7">
        <v>42542</v>
      </c>
      <c r="Q531" s="7" t="s">
        <v>1319</v>
      </c>
      <c r="R531" s="7">
        <v>2.2107000000000001</v>
      </c>
    </row>
    <row r="532" spans="1:18" hidden="1">
      <c r="A532" t="s">
        <v>482</v>
      </c>
      <c r="B532" t="s">
        <v>501</v>
      </c>
      <c r="C532" s="7">
        <v>41768</v>
      </c>
      <c r="D532" t="s">
        <v>575</v>
      </c>
      <c r="E532">
        <v>13140001</v>
      </c>
      <c r="F532" t="s">
        <v>628</v>
      </c>
      <c r="G532" s="7">
        <v>43024</v>
      </c>
      <c r="H532" t="s">
        <v>503</v>
      </c>
      <c r="I532">
        <v>328.16</v>
      </c>
      <c r="J532"/>
      <c r="K532">
        <v>328.16</v>
      </c>
      <c r="L532">
        <v>1</v>
      </c>
      <c r="M532">
        <v>328.16</v>
      </c>
      <c r="N532" t="s">
        <v>504</v>
      </c>
      <c r="O532" t="s">
        <v>630</v>
      </c>
      <c r="P532" s="7">
        <v>42542</v>
      </c>
      <c r="Q532" s="7" t="s">
        <v>2225</v>
      </c>
      <c r="R532" s="7">
        <v>2.2107000000000001</v>
      </c>
    </row>
    <row r="533" spans="1:18" hidden="1">
      <c r="A533" t="s">
        <v>482</v>
      </c>
      <c r="B533" t="s">
        <v>501</v>
      </c>
      <c r="C533" s="7">
        <v>41768</v>
      </c>
      <c r="D533" t="s">
        <v>575</v>
      </c>
      <c r="E533">
        <v>13140001</v>
      </c>
      <c r="F533" t="s">
        <v>628</v>
      </c>
      <c r="G533" s="7">
        <v>43115</v>
      </c>
      <c r="H533" t="s">
        <v>503</v>
      </c>
      <c r="I533">
        <v>270.24</v>
      </c>
      <c r="J533"/>
      <c r="K533">
        <v>270.24</v>
      </c>
      <c r="L533">
        <v>1</v>
      </c>
      <c r="M533">
        <v>270.24</v>
      </c>
      <c r="N533" t="s">
        <v>504</v>
      </c>
      <c r="O533" t="s">
        <v>630</v>
      </c>
      <c r="P533" s="7">
        <v>42542</v>
      </c>
      <c r="Q533" s="7" t="s">
        <v>2096</v>
      </c>
      <c r="R533" s="7">
        <v>2.2107000000000001</v>
      </c>
    </row>
    <row r="534" spans="1:18" hidden="1">
      <c r="A534" t="s">
        <v>482</v>
      </c>
      <c r="B534" t="s">
        <v>501</v>
      </c>
      <c r="C534" s="7">
        <v>41768</v>
      </c>
      <c r="D534" t="s">
        <v>575</v>
      </c>
      <c r="E534">
        <v>13140001</v>
      </c>
      <c r="F534" t="s">
        <v>628</v>
      </c>
      <c r="G534" s="7">
        <v>43146</v>
      </c>
      <c r="H534" t="s">
        <v>503</v>
      </c>
      <c r="I534">
        <v>250.94</v>
      </c>
      <c r="J534"/>
      <c r="K534">
        <v>250.94</v>
      </c>
      <c r="L534">
        <v>1</v>
      </c>
      <c r="M534">
        <v>250.94</v>
      </c>
      <c r="N534" t="s">
        <v>504</v>
      </c>
      <c r="O534" t="s">
        <v>630</v>
      </c>
      <c r="P534" s="7">
        <v>42542</v>
      </c>
      <c r="Q534" s="7" t="s">
        <v>2226</v>
      </c>
      <c r="R534" s="7">
        <v>2.2107000000000001</v>
      </c>
    </row>
    <row r="535" spans="1:18" hidden="1">
      <c r="A535" t="s">
        <v>482</v>
      </c>
      <c r="B535" t="s">
        <v>501</v>
      </c>
      <c r="C535" s="7">
        <v>41768</v>
      </c>
      <c r="D535" t="s">
        <v>575</v>
      </c>
      <c r="E535">
        <v>13140001</v>
      </c>
      <c r="F535" t="s">
        <v>628</v>
      </c>
      <c r="G535" s="7">
        <v>43511</v>
      </c>
      <c r="H535" t="s">
        <v>503</v>
      </c>
      <c r="I535">
        <v>19.3</v>
      </c>
      <c r="J535"/>
      <c r="K535">
        <v>19.3</v>
      </c>
      <c r="L535">
        <v>1</v>
      </c>
      <c r="M535">
        <v>19.3</v>
      </c>
      <c r="N535" t="s">
        <v>504</v>
      </c>
      <c r="O535" t="s">
        <v>630</v>
      </c>
      <c r="P535" s="7">
        <v>42542</v>
      </c>
      <c r="Q535" s="7" t="s">
        <v>2097</v>
      </c>
      <c r="R535" s="7">
        <v>2.2107000000000001</v>
      </c>
    </row>
    <row r="536" spans="1:18" hidden="1">
      <c r="A536" t="s">
        <v>482</v>
      </c>
      <c r="B536" t="s">
        <v>501</v>
      </c>
      <c r="C536" s="7">
        <v>41768</v>
      </c>
      <c r="D536" t="s">
        <v>575</v>
      </c>
      <c r="E536">
        <v>19105002</v>
      </c>
      <c r="F536" t="s">
        <v>628</v>
      </c>
      <c r="G536" s="7">
        <v>42566</v>
      </c>
      <c r="H536" t="s">
        <v>503</v>
      </c>
      <c r="I536">
        <v>5083.33</v>
      </c>
      <c r="J536"/>
      <c r="K536">
        <v>5083.33</v>
      </c>
      <c r="L536">
        <v>1</v>
      </c>
      <c r="M536">
        <v>5083.33</v>
      </c>
      <c r="N536" t="s">
        <v>629</v>
      </c>
      <c r="O536" t="s">
        <v>630</v>
      </c>
      <c r="P536" s="7">
        <v>42542</v>
      </c>
      <c r="Q536" s="7" t="s">
        <v>1796</v>
      </c>
      <c r="R536" s="7">
        <v>2.2107000000000001</v>
      </c>
    </row>
    <row r="537" spans="1:18" hidden="1">
      <c r="A537" t="s">
        <v>482</v>
      </c>
      <c r="B537" t="s">
        <v>501</v>
      </c>
      <c r="C537" s="7">
        <v>41925</v>
      </c>
      <c r="D537" t="s">
        <v>575</v>
      </c>
      <c r="E537">
        <v>19105002</v>
      </c>
      <c r="F537" t="s">
        <v>655</v>
      </c>
      <c r="G537" s="7">
        <v>42719</v>
      </c>
      <c r="H537" t="s">
        <v>503</v>
      </c>
      <c r="I537">
        <v>3033.33</v>
      </c>
      <c r="J537"/>
      <c r="K537">
        <v>3033.33</v>
      </c>
      <c r="L537">
        <v>1</v>
      </c>
      <c r="M537">
        <v>3033.33</v>
      </c>
      <c r="N537" t="s">
        <v>629</v>
      </c>
      <c r="O537" t="s">
        <v>656</v>
      </c>
      <c r="P537" s="7">
        <v>42542</v>
      </c>
      <c r="Q537" s="7" t="s">
        <v>2390</v>
      </c>
      <c r="R537" s="7">
        <v>2.4102999999999999</v>
      </c>
    </row>
    <row r="538" spans="1:18" hidden="1">
      <c r="A538" t="s">
        <v>482</v>
      </c>
      <c r="B538" t="s">
        <v>501</v>
      </c>
      <c r="C538" s="7">
        <v>41925</v>
      </c>
      <c r="D538" t="s">
        <v>575</v>
      </c>
      <c r="E538">
        <v>19105002</v>
      </c>
      <c r="F538" t="s">
        <v>655</v>
      </c>
      <c r="G538" s="7">
        <v>43146</v>
      </c>
      <c r="H538" t="s">
        <v>503</v>
      </c>
      <c r="I538">
        <v>3033.33</v>
      </c>
      <c r="J538"/>
      <c r="K538">
        <v>3033.33</v>
      </c>
      <c r="L538">
        <v>1</v>
      </c>
      <c r="M538">
        <v>3033.33</v>
      </c>
      <c r="N538" t="s">
        <v>629</v>
      </c>
      <c r="O538" t="s">
        <v>656</v>
      </c>
      <c r="P538" s="7">
        <v>42542</v>
      </c>
      <c r="Q538" s="7" t="s">
        <v>1819</v>
      </c>
      <c r="R538" s="7">
        <v>2.4102999999999999</v>
      </c>
    </row>
    <row r="539" spans="1:18" hidden="1">
      <c r="A539" t="s">
        <v>482</v>
      </c>
      <c r="B539" t="s">
        <v>501</v>
      </c>
      <c r="C539" s="7">
        <v>41925</v>
      </c>
      <c r="D539" t="s">
        <v>575</v>
      </c>
      <c r="E539">
        <v>19105002</v>
      </c>
      <c r="F539" t="s">
        <v>655</v>
      </c>
      <c r="G539" s="7">
        <v>43419</v>
      </c>
      <c r="H539" t="s">
        <v>503</v>
      </c>
      <c r="I539">
        <v>3033.33</v>
      </c>
      <c r="J539"/>
      <c r="K539">
        <v>3033.33</v>
      </c>
      <c r="L539">
        <v>1</v>
      </c>
      <c r="M539">
        <v>3033.33</v>
      </c>
      <c r="N539" t="s">
        <v>629</v>
      </c>
      <c r="O539" t="s">
        <v>656</v>
      </c>
      <c r="P539" s="7">
        <v>42542</v>
      </c>
      <c r="Q539" s="7" t="s">
        <v>2395</v>
      </c>
      <c r="R539" s="7">
        <v>2.4102999999999999</v>
      </c>
    </row>
    <row r="540" spans="1:18" hidden="1">
      <c r="A540" t="s">
        <v>482</v>
      </c>
      <c r="B540" t="s">
        <v>501</v>
      </c>
      <c r="C540" s="7">
        <v>41925</v>
      </c>
      <c r="D540" t="s">
        <v>575</v>
      </c>
      <c r="E540">
        <v>13140001</v>
      </c>
      <c r="F540" t="s">
        <v>655</v>
      </c>
      <c r="G540" s="7">
        <v>42536</v>
      </c>
      <c r="H540" t="s">
        <v>503</v>
      </c>
      <c r="I540">
        <v>390.13</v>
      </c>
      <c r="J540"/>
      <c r="K540">
        <v>390.13</v>
      </c>
      <c r="L540">
        <v>1</v>
      </c>
      <c r="M540">
        <v>390.13</v>
      </c>
      <c r="N540" t="s">
        <v>504</v>
      </c>
      <c r="O540" t="s">
        <v>656</v>
      </c>
      <c r="P540" s="7">
        <v>42542</v>
      </c>
      <c r="Q540" s="7" t="s">
        <v>1509</v>
      </c>
      <c r="R540" s="7">
        <v>2.4102999999999999</v>
      </c>
    </row>
    <row r="541" spans="1:18" hidden="1">
      <c r="A541" t="s">
        <v>482</v>
      </c>
      <c r="B541" t="s">
        <v>501</v>
      </c>
      <c r="C541" s="7">
        <v>41925</v>
      </c>
      <c r="D541" t="s">
        <v>575</v>
      </c>
      <c r="E541">
        <v>13140001</v>
      </c>
      <c r="F541" t="s">
        <v>655</v>
      </c>
      <c r="G541" s="7">
        <v>42658</v>
      </c>
      <c r="H541" t="s">
        <v>503</v>
      </c>
      <c r="I541">
        <v>368.62</v>
      </c>
      <c r="J541"/>
      <c r="K541">
        <v>368.62</v>
      </c>
      <c r="L541">
        <v>1</v>
      </c>
      <c r="M541">
        <v>368.62</v>
      </c>
      <c r="N541" t="s">
        <v>504</v>
      </c>
      <c r="O541" t="s">
        <v>656</v>
      </c>
      <c r="P541" s="7">
        <v>42542</v>
      </c>
      <c r="Q541" s="7" t="s">
        <v>2250</v>
      </c>
      <c r="R541" s="7">
        <v>2.4102999999999999</v>
      </c>
    </row>
    <row r="542" spans="1:18" hidden="1">
      <c r="A542" t="s">
        <v>482</v>
      </c>
      <c r="B542" t="s">
        <v>501</v>
      </c>
      <c r="C542" s="7">
        <v>41925</v>
      </c>
      <c r="D542" t="s">
        <v>575</v>
      </c>
      <c r="E542">
        <v>13140001</v>
      </c>
      <c r="F542" t="s">
        <v>655</v>
      </c>
      <c r="G542" s="7">
        <v>42689</v>
      </c>
      <c r="H542" t="s">
        <v>503</v>
      </c>
      <c r="I542">
        <v>334.4</v>
      </c>
      <c r="J542"/>
      <c r="K542">
        <v>334.4</v>
      </c>
      <c r="L542">
        <v>1</v>
      </c>
      <c r="M542">
        <v>334.4</v>
      </c>
      <c r="N542" t="s">
        <v>504</v>
      </c>
      <c r="O542" t="s">
        <v>656</v>
      </c>
      <c r="P542" s="7">
        <v>42542</v>
      </c>
      <c r="Q542" s="7" t="s">
        <v>2121</v>
      </c>
      <c r="R542" s="7">
        <v>2.4102999999999999</v>
      </c>
    </row>
    <row r="543" spans="1:18" hidden="1">
      <c r="A543" t="s">
        <v>482</v>
      </c>
      <c r="B543" t="s">
        <v>501</v>
      </c>
      <c r="C543" s="7">
        <v>41925</v>
      </c>
      <c r="D543" t="s">
        <v>575</v>
      </c>
      <c r="E543">
        <v>13140001</v>
      </c>
      <c r="F543" t="s">
        <v>655</v>
      </c>
      <c r="G543" s="7">
        <v>42750</v>
      </c>
      <c r="H543" t="s">
        <v>503</v>
      </c>
      <c r="I543">
        <v>332.95</v>
      </c>
      <c r="J543"/>
      <c r="K543">
        <v>332.95</v>
      </c>
      <c r="L543">
        <v>1</v>
      </c>
      <c r="M543">
        <v>332.95</v>
      </c>
      <c r="N543" t="s">
        <v>504</v>
      </c>
      <c r="O543" t="s">
        <v>656</v>
      </c>
      <c r="P543" s="7">
        <v>42542</v>
      </c>
      <c r="Q543" s="7" t="s">
        <v>1342</v>
      </c>
      <c r="R543" s="7">
        <v>2.4102999999999999</v>
      </c>
    </row>
    <row r="544" spans="1:18" hidden="1">
      <c r="A544" t="s">
        <v>482</v>
      </c>
      <c r="B544" t="s">
        <v>501</v>
      </c>
      <c r="C544" s="7">
        <v>41925</v>
      </c>
      <c r="D544" t="s">
        <v>575</v>
      </c>
      <c r="E544">
        <v>13140001</v>
      </c>
      <c r="F544" t="s">
        <v>655</v>
      </c>
      <c r="G544" s="7">
        <v>42809</v>
      </c>
      <c r="H544" t="s">
        <v>503</v>
      </c>
      <c r="I544">
        <v>270.45999999999998</v>
      </c>
      <c r="J544"/>
      <c r="K544">
        <v>270.45999999999998</v>
      </c>
      <c r="L544">
        <v>1</v>
      </c>
      <c r="M544">
        <v>270.45999999999998</v>
      </c>
      <c r="N544" t="s">
        <v>504</v>
      </c>
      <c r="O544" t="s">
        <v>656</v>
      </c>
      <c r="P544" s="7">
        <v>42542</v>
      </c>
      <c r="Q544" s="7" t="s">
        <v>2251</v>
      </c>
      <c r="R544" s="7">
        <v>2.4102999999999999</v>
      </c>
    </row>
    <row r="545" spans="1:18" hidden="1">
      <c r="A545" t="s">
        <v>482</v>
      </c>
      <c r="B545" t="s">
        <v>501</v>
      </c>
      <c r="C545" s="7">
        <v>41925</v>
      </c>
      <c r="D545" t="s">
        <v>575</v>
      </c>
      <c r="E545">
        <v>13140001</v>
      </c>
      <c r="F545" t="s">
        <v>655</v>
      </c>
      <c r="G545" s="7">
        <v>43115</v>
      </c>
      <c r="H545" t="s">
        <v>503</v>
      </c>
      <c r="I545">
        <v>184.3</v>
      </c>
      <c r="J545"/>
      <c r="K545">
        <v>184.3</v>
      </c>
      <c r="L545">
        <v>1</v>
      </c>
      <c r="M545">
        <v>184.3</v>
      </c>
      <c r="N545" t="s">
        <v>504</v>
      </c>
      <c r="O545" t="s">
        <v>656</v>
      </c>
      <c r="P545" s="7">
        <v>42542</v>
      </c>
      <c r="Q545" s="7" t="s">
        <v>1511</v>
      </c>
      <c r="R545" s="7">
        <v>2.4102999999999999</v>
      </c>
    </row>
    <row r="546" spans="1:18">
      <c r="A546" t="s">
        <v>482</v>
      </c>
      <c r="B546" t="s">
        <v>501</v>
      </c>
      <c r="C546" s="7">
        <v>41439</v>
      </c>
      <c r="D546" t="s">
        <v>575</v>
      </c>
      <c r="E546">
        <v>19105002</v>
      </c>
      <c r="F546" t="s">
        <v>576</v>
      </c>
      <c r="G546" s="7">
        <v>43084</v>
      </c>
      <c r="H546" t="s">
        <v>503</v>
      </c>
      <c r="I546">
        <v>8166.67</v>
      </c>
      <c r="J546"/>
      <c r="K546">
        <v>8166.67</v>
      </c>
      <c r="L546">
        <v>1</v>
      </c>
      <c r="M546">
        <v>8166.67</v>
      </c>
      <c r="N546" t="s">
        <v>536</v>
      </c>
      <c r="O546" t="s">
        <v>577</v>
      </c>
      <c r="P546" s="7">
        <v>42542</v>
      </c>
      <c r="Q546" s="7" t="s">
        <v>1892</v>
      </c>
      <c r="R546" s="7">
        <v>2.1446999999999998</v>
      </c>
    </row>
    <row r="547" spans="1:18">
      <c r="A547" t="s">
        <v>482</v>
      </c>
      <c r="B547" t="s">
        <v>501</v>
      </c>
      <c r="C547" s="7">
        <v>41439</v>
      </c>
      <c r="D547" t="s">
        <v>575</v>
      </c>
      <c r="E547">
        <v>19105002</v>
      </c>
      <c r="F547" t="s">
        <v>576</v>
      </c>
      <c r="G547" s="7">
        <v>42809</v>
      </c>
      <c r="H547" t="s">
        <v>503</v>
      </c>
      <c r="I547">
        <v>8166.67</v>
      </c>
      <c r="J547"/>
      <c r="K547">
        <v>8166.67</v>
      </c>
      <c r="L547">
        <v>1</v>
      </c>
      <c r="M547">
        <v>8166.67</v>
      </c>
      <c r="N547" t="s">
        <v>536</v>
      </c>
      <c r="O547" t="s">
        <v>577</v>
      </c>
      <c r="P547" s="7">
        <v>42542</v>
      </c>
      <c r="Q547" s="7" t="s">
        <v>1273</v>
      </c>
      <c r="R547" s="7">
        <v>2.1446999999999998</v>
      </c>
    </row>
    <row r="548" spans="1:18">
      <c r="A548" t="s">
        <v>482</v>
      </c>
      <c r="B548" t="s">
        <v>501</v>
      </c>
      <c r="C548" s="7">
        <v>41439</v>
      </c>
      <c r="D548" t="s">
        <v>575</v>
      </c>
      <c r="E548">
        <v>19105002</v>
      </c>
      <c r="F548" t="s">
        <v>576</v>
      </c>
      <c r="G548" s="7">
        <v>42901</v>
      </c>
      <c r="H548" t="s">
        <v>503</v>
      </c>
      <c r="I548">
        <v>8166.67</v>
      </c>
      <c r="J548"/>
      <c r="K548">
        <v>8166.67</v>
      </c>
      <c r="L548">
        <v>1</v>
      </c>
      <c r="M548">
        <v>8166.67</v>
      </c>
      <c r="N548" t="s">
        <v>536</v>
      </c>
      <c r="O548" t="s">
        <v>577</v>
      </c>
      <c r="P548" s="7">
        <v>42542</v>
      </c>
      <c r="Q548" s="7" t="s">
        <v>2334</v>
      </c>
      <c r="R548" s="7">
        <v>2.1446999999999998</v>
      </c>
    </row>
    <row r="549" spans="1:18" hidden="1">
      <c r="A549" t="s">
        <v>482</v>
      </c>
      <c r="B549" t="s">
        <v>501</v>
      </c>
      <c r="C549" s="7">
        <v>41441</v>
      </c>
      <c r="D549" t="s">
        <v>575</v>
      </c>
      <c r="E549">
        <v>13140001</v>
      </c>
      <c r="F549" t="s">
        <v>578</v>
      </c>
      <c r="G549" s="7">
        <v>42962</v>
      </c>
      <c r="H549" t="s">
        <v>503</v>
      </c>
      <c r="I549">
        <v>205.31</v>
      </c>
      <c r="J549"/>
      <c r="K549">
        <v>205.31</v>
      </c>
      <c r="L549">
        <v>1</v>
      </c>
      <c r="M549">
        <v>205.31</v>
      </c>
      <c r="N549" t="s">
        <v>504</v>
      </c>
      <c r="O549" t="s">
        <v>577</v>
      </c>
      <c r="P549" s="7">
        <v>42542</v>
      </c>
      <c r="Q549" s="7" t="s">
        <v>2335</v>
      </c>
      <c r="R549" s="7">
        <v>2.1366999999999998</v>
      </c>
    </row>
    <row r="550" spans="1:18" hidden="1">
      <c r="A550" t="s">
        <v>482</v>
      </c>
      <c r="B550" t="s">
        <v>501</v>
      </c>
      <c r="C550" s="7">
        <v>41441</v>
      </c>
      <c r="D550" t="s">
        <v>575</v>
      </c>
      <c r="E550">
        <v>13140001</v>
      </c>
      <c r="F550" t="s">
        <v>578</v>
      </c>
      <c r="G550" s="7">
        <v>42719</v>
      </c>
      <c r="H550" t="s">
        <v>503</v>
      </c>
      <c r="I550">
        <v>357.51</v>
      </c>
      <c r="J550"/>
      <c r="K550">
        <v>357.51</v>
      </c>
      <c r="L550">
        <v>1</v>
      </c>
      <c r="M550">
        <v>357.51</v>
      </c>
      <c r="N550" t="s">
        <v>504</v>
      </c>
      <c r="O550" t="s">
        <v>577</v>
      </c>
      <c r="P550" s="7">
        <v>42542</v>
      </c>
      <c r="Q550" s="7" t="s">
        <v>1896</v>
      </c>
      <c r="R550" s="7">
        <v>2.1366999999999998</v>
      </c>
    </row>
    <row r="551" spans="1:18" hidden="1">
      <c r="A551" t="s">
        <v>482</v>
      </c>
      <c r="B551" t="s">
        <v>501</v>
      </c>
      <c r="C551" s="7">
        <v>41441</v>
      </c>
      <c r="D551" t="s">
        <v>575</v>
      </c>
      <c r="E551">
        <v>13140001</v>
      </c>
      <c r="F551" t="s">
        <v>578</v>
      </c>
      <c r="G551" s="7">
        <v>42870</v>
      </c>
      <c r="H551" t="s">
        <v>503</v>
      </c>
      <c r="I551">
        <v>258.2</v>
      </c>
      <c r="J551"/>
      <c r="K551">
        <v>258.2</v>
      </c>
      <c r="L551">
        <v>1</v>
      </c>
      <c r="M551">
        <v>258.2</v>
      </c>
      <c r="N551" t="s">
        <v>504</v>
      </c>
      <c r="O551" t="s">
        <v>577</v>
      </c>
      <c r="P551" s="7">
        <v>42542</v>
      </c>
      <c r="Q551" s="7" t="s">
        <v>1277</v>
      </c>
      <c r="R551" s="7">
        <v>2.1366999999999998</v>
      </c>
    </row>
    <row r="552" spans="1:18" hidden="1">
      <c r="A552" t="s">
        <v>482</v>
      </c>
      <c r="B552" t="s">
        <v>501</v>
      </c>
      <c r="C552" s="7">
        <v>41768</v>
      </c>
      <c r="D552" t="s">
        <v>575</v>
      </c>
      <c r="E552">
        <v>19105002</v>
      </c>
      <c r="F552" t="s">
        <v>628</v>
      </c>
      <c r="G552" s="7">
        <v>42719</v>
      </c>
      <c r="H552" t="s">
        <v>503</v>
      </c>
      <c r="I552">
        <v>5083.33</v>
      </c>
      <c r="J552"/>
      <c r="K552">
        <v>5083.33</v>
      </c>
      <c r="L552">
        <v>1</v>
      </c>
      <c r="M552">
        <v>5083.33</v>
      </c>
      <c r="N552" t="s">
        <v>629</v>
      </c>
      <c r="O552" t="s">
        <v>630</v>
      </c>
      <c r="P552" s="7">
        <v>42542</v>
      </c>
      <c r="Q552" s="7" t="s">
        <v>2210</v>
      </c>
      <c r="R552" s="7">
        <v>2.2107000000000001</v>
      </c>
    </row>
    <row r="553" spans="1:18">
      <c r="A553" t="s">
        <v>482</v>
      </c>
      <c r="B553" t="s">
        <v>501</v>
      </c>
      <c r="C553" s="7">
        <v>41768</v>
      </c>
      <c r="D553" t="s">
        <v>575</v>
      </c>
      <c r="E553">
        <v>19105002</v>
      </c>
      <c r="F553" t="s">
        <v>628</v>
      </c>
      <c r="G553" s="7">
        <v>43084</v>
      </c>
      <c r="H553" t="s">
        <v>503</v>
      </c>
      <c r="I553">
        <v>5083.33</v>
      </c>
      <c r="J553"/>
      <c r="K553">
        <v>5083.33</v>
      </c>
      <c r="L553">
        <v>1</v>
      </c>
      <c r="M553">
        <v>5083.33</v>
      </c>
      <c r="N553" t="s">
        <v>629</v>
      </c>
      <c r="O553" t="s">
        <v>630</v>
      </c>
      <c r="P553" s="7">
        <v>42542</v>
      </c>
      <c r="Q553" s="7" t="s">
        <v>1306</v>
      </c>
      <c r="R553" s="7">
        <v>2.2107000000000001</v>
      </c>
    </row>
    <row r="554" spans="1:18" hidden="1">
      <c r="A554" t="s">
        <v>482</v>
      </c>
      <c r="B554" t="s">
        <v>501</v>
      </c>
      <c r="C554" s="7">
        <v>41768</v>
      </c>
      <c r="D554" t="s">
        <v>575</v>
      </c>
      <c r="E554">
        <v>19105002</v>
      </c>
      <c r="F554" t="s">
        <v>628</v>
      </c>
      <c r="G554" s="7">
        <v>43115</v>
      </c>
      <c r="H554" t="s">
        <v>503</v>
      </c>
      <c r="I554">
        <v>5083.33</v>
      </c>
      <c r="J554"/>
      <c r="K554">
        <v>5083.33</v>
      </c>
      <c r="L554">
        <v>1</v>
      </c>
      <c r="M554">
        <v>5083.33</v>
      </c>
      <c r="N554" t="s">
        <v>629</v>
      </c>
      <c r="O554" t="s">
        <v>630</v>
      </c>
      <c r="P554" s="7">
        <v>42542</v>
      </c>
      <c r="Q554" s="7" t="s">
        <v>1472</v>
      </c>
      <c r="R554" s="7">
        <v>2.2107000000000001</v>
      </c>
    </row>
    <row r="555" spans="1:18" hidden="1">
      <c r="A555" t="s">
        <v>482</v>
      </c>
      <c r="B555" t="s">
        <v>501</v>
      </c>
      <c r="C555" s="7">
        <v>41768</v>
      </c>
      <c r="D555" t="s">
        <v>575</v>
      </c>
      <c r="E555">
        <v>13140001</v>
      </c>
      <c r="F555" t="s">
        <v>628</v>
      </c>
      <c r="G555" s="7">
        <v>43480</v>
      </c>
      <c r="H555" t="s">
        <v>503</v>
      </c>
      <c r="I555">
        <v>36.11</v>
      </c>
      <c r="J555"/>
      <c r="K555">
        <v>36.11</v>
      </c>
      <c r="L555">
        <v>1</v>
      </c>
      <c r="M555">
        <v>36.11</v>
      </c>
      <c r="N555" t="s">
        <v>504</v>
      </c>
      <c r="O555" t="s">
        <v>630</v>
      </c>
      <c r="P555" s="7">
        <v>42542</v>
      </c>
      <c r="Q555" s="7" t="s">
        <v>1475</v>
      </c>
      <c r="R555" s="7">
        <v>2.2107000000000001</v>
      </c>
    </row>
    <row r="556" spans="1:18" hidden="1">
      <c r="A556" t="s">
        <v>482</v>
      </c>
      <c r="B556" t="s">
        <v>501</v>
      </c>
      <c r="C556" s="7">
        <v>41771</v>
      </c>
      <c r="D556" t="s">
        <v>575</v>
      </c>
      <c r="E556">
        <v>19105002</v>
      </c>
      <c r="F556" t="s">
        <v>631</v>
      </c>
      <c r="G556" s="7">
        <v>43420</v>
      </c>
      <c r="H556" t="s">
        <v>503</v>
      </c>
      <c r="I556">
        <v>8166.66</v>
      </c>
      <c r="J556"/>
      <c r="K556">
        <v>8166.66</v>
      </c>
      <c r="L556">
        <v>1</v>
      </c>
      <c r="M556">
        <v>8166.66</v>
      </c>
      <c r="N556" t="s">
        <v>629</v>
      </c>
      <c r="O556" t="s">
        <v>632</v>
      </c>
      <c r="P556" s="7">
        <v>42542</v>
      </c>
      <c r="Q556" s="7" t="s">
        <v>2091</v>
      </c>
      <c r="R556" s="7">
        <v>2.2191999999999998</v>
      </c>
    </row>
    <row r="557" spans="1:18">
      <c r="A557" t="s">
        <v>482</v>
      </c>
      <c r="B557" t="s">
        <v>501</v>
      </c>
      <c r="C557" s="7">
        <v>41771</v>
      </c>
      <c r="D557" t="s">
        <v>575</v>
      </c>
      <c r="E557">
        <v>19105002</v>
      </c>
      <c r="F557" t="s">
        <v>631</v>
      </c>
      <c r="G557" s="7">
        <v>42933</v>
      </c>
      <c r="H557" t="s">
        <v>503</v>
      </c>
      <c r="I557">
        <v>8166.66</v>
      </c>
      <c r="J557"/>
      <c r="K557">
        <v>8166.66</v>
      </c>
      <c r="L557">
        <v>1</v>
      </c>
      <c r="M557">
        <v>8166.66</v>
      </c>
      <c r="N557" t="s">
        <v>629</v>
      </c>
      <c r="O557" t="s">
        <v>632</v>
      </c>
      <c r="P557" s="7">
        <v>42542</v>
      </c>
      <c r="Q557" s="7" t="s">
        <v>1944</v>
      </c>
      <c r="R557" s="7">
        <v>2.2191999999999998</v>
      </c>
    </row>
    <row r="558" spans="1:18" hidden="1">
      <c r="A558" t="s">
        <v>482</v>
      </c>
      <c r="B558" t="s">
        <v>501</v>
      </c>
      <c r="C558" s="7">
        <v>41771</v>
      </c>
      <c r="D558" t="s">
        <v>575</v>
      </c>
      <c r="E558">
        <v>19105002</v>
      </c>
      <c r="F558" t="s">
        <v>631</v>
      </c>
      <c r="G558" s="7">
        <v>43146</v>
      </c>
      <c r="H558" t="s">
        <v>503</v>
      </c>
      <c r="I558">
        <v>8166.66</v>
      </c>
      <c r="J558"/>
      <c r="K558">
        <v>8166.66</v>
      </c>
      <c r="L558">
        <v>1</v>
      </c>
      <c r="M558">
        <v>8166.66</v>
      </c>
      <c r="N558" t="s">
        <v>629</v>
      </c>
      <c r="O558" t="s">
        <v>632</v>
      </c>
      <c r="P558" s="7">
        <v>42542</v>
      </c>
      <c r="Q558" s="7" t="s">
        <v>2371</v>
      </c>
      <c r="R558" s="7">
        <v>2.2191999999999998</v>
      </c>
    </row>
    <row r="559" spans="1:18" hidden="1">
      <c r="A559" t="s">
        <v>482</v>
      </c>
      <c r="B559" t="s">
        <v>501</v>
      </c>
      <c r="C559" s="7">
        <v>41771</v>
      </c>
      <c r="D559" t="s">
        <v>575</v>
      </c>
      <c r="E559">
        <v>19105002</v>
      </c>
      <c r="F559" t="s">
        <v>631</v>
      </c>
      <c r="G559" s="7">
        <v>43174</v>
      </c>
      <c r="H559" t="s">
        <v>503</v>
      </c>
      <c r="I559">
        <v>8166.66</v>
      </c>
      <c r="J559"/>
      <c r="K559">
        <v>8166.66</v>
      </c>
      <c r="L559">
        <v>1</v>
      </c>
      <c r="M559">
        <v>8166.66</v>
      </c>
      <c r="N559" t="s">
        <v>629</v>
      </c>
      <c r="O559" t="s">
        <v>632</v>
      </c>
      <c r="P559" s="7">
        <v>42542</v>
      </c>
      <c r="Q559" s="7" t="s">
        <v>1480</v>
      </c>
      <c r="R559" s="7">
        <v>2.2191999999999998</v>
      </c>
    </row>
    <row r="560" spans="1:18" hidden="1">
      <c r="A560" t="s">
        <v>482</v>
      </c>
      <c r="B560" t="s">
        <v>501</v>
      </c>
      <c r="C560" s="7">
        <v>41771</v>
      </c>
      <c r="D560" t="s">
        <v>575</v>
      </c>
      <c r="E560">
        <v>19105002</v>
      </c>
      <c r="F560" t="s">
        <v>631</v>
      </c>
      <c r="G560" s="7">
        <v>43206</v>
      </c>
      <c r="H560" t="s">
        <v>503</v>
      </c>
      <c r="I560">
        <v>8166.66</v>
      </c>
      <c r="J560"/>
      <c r="K560">
        <v>8166.66</v>
      </c>
      <c r="L560">
        <v>1</v>
      </c>
      <c r="M560">
        <v>8166.66</v>
      </c>
      <c r="N560" t="s">
        <v>629</v>
      </c>
      <c r="O560" t="s">
        <v>632</v>
      </c>
      <c r="P560" s="7">
        <v>42542</v>
      </c>
      <c r="Q560" s="7" t="s">
        <v>2372</v>
      </c>
      <c r="R560" s="7">
        <v>2.2191999999999998</v>
      </c>
    </row>
    <row r="561" spans="1:18" hidden="1">
      <c r="A561" t="s">
        <v>482</v>
      </c>
      <c r="B561" t="s">
        <v>501</v>
      </c>
      <c r="C561" s="7">
        <v>41771</v>
      </c>
      <c r="D561" t="s">
        <v>575</v>
      </c>
      <c r="E561">
        <v>13140001</v>
      </c>
      <c r="F561" t="s">
        <v>631</v>
      </c>
      <c r="G561" s="7">
        <v>42566</v>
      </c>
      <c r="H561" t="s">
        <v>503</v>
      </c>
      <c r="I561">
        <v>960.34</v>
      </c>
      <c r="J561"/>
      <c r="K561">
        <v>960.34</v>
      </c>
      <c r="L561">
        <v>1</v>
      </c>
      <c r="M561">
        <v>960.34</v>
      </c>
      <c r="N561" t="s">
        <v>504</v>
      </c>
      <c r="O561" t="s">
        <v>632</v>
      </c>
      <c r="P561" s="7">
        <v>42542</v>
      </c>
      <c r="Q561" s="7" t="s">
        <v>1311</v>
      </c>
      <c r="R561" s="7">
        <v>2.2191999999999998</v>
      </c>
    </row>
    <row r="562" spans="1:18" hidden="1">
      <c r="A562" t="s">
        <v>482</v>
      </c>
      <c r="B562" t="s">
        <v>501</v>
      </c>
      <c r="C562" s="7">
        <v>41771</v>
      </c>
      <c r="D562" t="s">
        <v>575</v>
      </c>
      <c r="E562">
        <v>13140001</v>
      </c>
      <c r="F562" t="s">
        <v>631</v>
      </c>
      <c r="G562" s="7">
        <v>42628</v>
      </c>
      <c r="H562" t="s">
        <v>503</v>
      </c>
      <c r="I562">
        <v>930.38</v>
      </c>
      <c r="J562"/>
      <c r="K562">
        <v>930.38</v>
      </c>
      <c r="L562">
        <v>1</v>
      </c>
      <c r="M562">
        <v>930.38</v>
      </c>
      <c r="N562" t="s">
        <v>504</v>
      </c>
      <c r="O562" t="s">
        <v>632</v>
      </c>
      <c r="P562" s="7">
        <v>42542</v>
      </c>
      <c r="Q562" s="7" t="s">
        <v>2374</v>
      </c>
      <c r="R562" s="7">
        <v>2.2191999999999998</v>
      </c>
    </row>
    <row r="563" spans="1:18" hidden="1">
      <c r="A563" t="s">
        <v>482</v>
      </c>
      <c r="B563" t="s">
        <v>501</v>
      </c>
      <c r="C563" s="7">
        <v>41771</v>
      </c>
      <c r="D563" t="s">
        <v>575</v>
      </c>
      <c r="E563">
        <v>13140001</v>
      </c>
      <c r="F563" t="s">
        <v>631</v>
      </c>
      <c r="G563" s="7">
        <v>42690</v>
      </c>
      <c r="H563" t="s">
        <v>503</v>
      </c>
      <c r="I563">
        <v>840.29</v>
      </c>
      <c r="J563"/>
      <c r="K563">
        <v>840.29</v>
      </c>
      <c r="L563">
        <v>1</v>
      </c>
      <c r="M563">
        <v>840.29</v>
      </c>
      <c r="N563" t="s">
        <v>504</v>
      </c>
      <c r="O563" t="s">
        <v>632</v>
      </c>
      <c r="P563" s="7">
        <v>42542</v>
      </c>
      <c r="Q563" s="7" t="s">
        <v>1784</v>
      </c>
      <c r="R563" s="7">
        <v>2.2191999999999998</v>
      </c>
    </row>
    <row r="564" spans="1:18" hidden="1">
      <c r="A564" t="s">
        <v>482</v>
      </c>
      <c r="B564" t="s">
        <v>501</v>
      </c>
      <c r="C564" s="7">
        <v>41771</v>
      </c>
      <c r="D564" t="s">
        <v>575</v>
      </c>
      <c r="E564">
        <v>13140001</v>
      </c>
      <c r="F564" t="s">
        <v>631</v>
      </c>
      <c r="G564" s="7">
        <v>42870</v>
      </c>
      <c r="H564" t="s">
        <v>503</v>
      </c>
      <c r="I564">
        <v>616.14</v>
      </c>
      <c r="J564"/>
      <c r="K564">
        <v>616.14</v>
      </c>
      <c r="L564">
        <v>1</v>
      </c>
      <c r="M564">
        <v>616.14</v>
      </c>
      <c r="N564" t="s">
        <v>504</v>
      </c>
      <c r="O564" t="s">
        <v>632</v>
      </c>
      <c r="P564" s="7">
        <v>42542</v>
      </c>
      <c r="Q564" s="7" t="s">
        <v>1642</v>
      </c>
      <c r="R564" s="7">
        <v>2.2191999999999998</v>
      </c>
    </row>
    <row r="565" spans="1:18" hidden="1">
      <c r="A565" t="s">
        <v>482</v>
      </c>
      <c r="B565" t="s">
        <v>501</v>
      </c>
      <c r="C565" s="7">
        <v>41771</v>
      </c>
      <c r="D565" t="s">
        <v>575</v>
      </c>
      <c r="E565">
        <v>13140001</v>
      </c>
      <c r="F565" t="s">
        <v>631</v>
      </c>
      <c r="G565" s="7">
        <v>43055</v>
      </c>
      <c r="H565" t="s">
        <v>503</v>
      </c>
      <c r="I565">
        <v>496.21</v>
      </c>
      <c r="J565"/>
      <c r="K565">
        <v>496.21</v>
      </c>
      <c r="L565">
        <v>1</v>
      </c>
      <c r="M565">
        <v>496.21</v>
      </c>
      <c r="N565" t="s">
        <v>504</v>
      </c>
      <c r="O565" t="s">
        <v>632</v>
      </c>
      <c r="P565" s="7">
        <v>42542</v>
      </c>
      <c r="Q565" s="7" t="s">
        <v>1314</v>
      </c>
      <c r="R565" s="7">
        <v>2.2191999999999998</v>
      </c>
    </row>
    <row r="566" spans="1:18" hidden="1">
      <c r="A566" t="s">
        <v>482</v>
      </c>
      <c r="B566" t="s">
        <v>501</v>
      </c>
      <c r="C566" s="7">
        <v>41771</v>
      </c>
      <c r="D566" t="s">
        <v>575</v>
      </c>
      <c r="E566">
        <v>13140001</v>
      </c>
      <c r="F566" t="s">
        <v>631</v>
      </c>
      <c r="G566" s="7">
        <v>43511</v>
      </c>
      <c r="H566" t="s">
        <v>503</v>
      </c>
      <c r="I566">
        <v>31</v>
      </c>
      <c r="J566"/>
      <c r="K566">
        <v>31</v>
      </c>
      <c r="L566">
        <v>1</v>
      </c>
      <c r="M566">
        <v>31</v>
      </c>
      <c r="N566" t="s">
        <v>504</v>
      </c>
      <c r="O566" t="s">
        <v>632</v>
      </c>
      <c r="P566" s="7">
        <v>42542</v>
      </c>
      <c r="Q566" s="7" t="s">
        <v>1948</v>
      </c>
      <c r="R566" s="7">
        <v>2.2191999999999998</v>
      </c>
    </row>
    <row r="567" spans="1:18" hidden="1">
      <c r="A567" t="s">
        <v>482</v>
      </c>
      <c r="B567" t="s">
        <v>501</v>
      </c>
      <c r="C567" s="7">
        <v>41768</v>
      </c>
      <c r="D567" t="s">
        <v>575</v>
      </c>
      <c r="E567">
        <v>13140001</v>
      </c>
      <c r="F567" t="s">
        <v>628</v>
      </c>
      <c r="G567" s="7">
        <v>42719</v>
      </c>
      <c r="H567" t="s">
        <v>503</v>
      </c>
      <c r="I567">
        <v>487.52</v>
      </c>
      <c r="J567"/>
      <c r="K567">
        <v>487.52</v>
      </c>
      <c r="L567">
        <v>1</v>
      </c>
      <c r="M567">
        <v>487.52</v>
      </c>
      <c r="N567" t="s">
        <v>504</v>
      </c>
      <c r="O567" t="s">
        <v>630</v>
      </c>
      <c r="P567" s="7">
        <v>42542</v>
      </c>
      <c r="Q567" s="7" t="s">
        <v>1486</v>
      </c>
      <c r="R567" s="7">
        <v>2.2107000000000001</v>
      </c>
    </row>
    <row r="568" spans="1:18" hidden="1">
      <c r="A568" t="s">
        <v>482</v>
      </c>
      <c r="B568" t="s">
        <v>501</v>
      </c>
      <c r="C568" s="7">
        <v>41768</v>
      </c>
      <c r="D568" t="s">
        <v>575</v>
      </c>
      <c r="E568">
        <v>13140001</v>
      </c>
      <c r="F568" t="s">
        <v>628</v>
      </c>
      <c r="G568" s="7">
        <v>43266</v>
      </c>
      <c r="H568" t="s">
        <v>503</v>
      </c>
      <c r="I568">
        <v>173.73</v>
      </c>
      <c r="J568"/>
      <c r="K568">
        <v>173.73</v>
      </c>
      <c r="L568">
        <v>1</v>
      </c>
      <c r="M568">
        <v>173.73</v>
      </c>
      <c r="N568" t="s">
        <v>504</v>
      </c>
      <c r="O568" t="s">
        <v>630</v>
      </c>
      <c r="P568" s="7">
        <v>42542</v>
      </c>
      <c r="Q568" s="7" t="s">
        <v>1490</v>
      </c>
      <c r="R568" s="7">
        <v>2.2107000000000001</v>
      </c>
    </row>
    <row r="569" spans="1:18">
      <c r="A569" t="s">
        <v>482</v>
      </c>
      <c r="B569" t="s">
        <v>501</v>
      </c>
      <c r="C569" s="7">
        <v>41925</v>
      </c>
      <c r="D569" t="s">
        <v>575</v>
      </c>
      <c r="E569">
        <v>19105002</v>
      </c>
      <c r="F569" t="s">
        <v>655</v>
      </c>
      <c r="G569" s="7">
        <v>42781</v>
      </c>
      <c r="H569" t="s">
        <v>503</v>
      </c>
      <c r="I569">
        <v>3033.33</v>
      </c>
      <c r="J569"/>
      <c r="K569">
        <v>3033.33</v>
      </c>
      <c r="L569">
        <v>1</v>
      </c>
      <c r="M569">
        <v>3033.33</v>
      </c>
      <c r="N569" t="s">
        <v>629</v>
      </c>
      <c r="O569" t="s">
        <v>656</v>
      </c>
      <c r="P569" s="7">
        <v>42542</v>
      </c>
      <c r="Q569" s="7" t="s">
        <v>1817</v>
      </c>
      <c r="R569" s="7">
        <v>2.4102999999999999</v>
      </c>
    </row>
    <row r="570" spans="1:18">
      <c r="A570" t="s">
        <v>482</v>
      </c>
      <c r="B570" t="s">
        <v>501</v>
      </c>
      <c r="C570" s="7">
        <v>41925</v>
      </c>
      <c r="D570" t="s">
        <v>575</v>
      </c>
      <c r="E570">
        <v>19105002</v>
      </c>
      <c r="F570" t="s">
        <v>655</v>
      </c>
      <c r="G570" s="7">
        <v>42809</v>
      </c>
      <c r="H570" t="s">
        <v>503</v>
      </c>
      <c r="I570">
        <v>3033.33</v>
      </c>
      <c r="J570"/>
      <c r="K570">
        <v>3033.33</v>
      </c>
      <c r="L570">
        <v>1</v>
      </c>
      <c r="M570">
        <v>3033.33</v>
      </c>
      <c r="N570" t="s">
        <v>629</v>
      </c>
      <c r="O570" t="s">
        <v>656</v>
      </c>
      <c r="P570" s="7">
        <v>42542</v>
      </c>
      <c r="Q570" s="7" t="s">
        <v>1507</v>
      </c>
      <c r="R570" s="7">
        <v>2.4102999999999999</v>
      </c>
    </row>
    <row r="571" spans="1:18">
      <c r="A571" t="s">
        <v>482</v>
      </c>
      <c r="B571" t="s">
        <v>501</v>
      </c>
      <c r="C571" s="7">
        <v>41925</v>
      </c>
      <c r="D571" t="s">
        <v>575</v>
      </c>
      <c r="E571">
        <v>19105002</v>
      </c>
      <c r="F571" t="s">
        <v>655</v>
      </c>
      <c r="G571" s="7">
        <v>42840</v>
      </c>
      <c r="H571" t="s">
        <v>503</v>
      </c>
      <c r="I571">
        <v>3033.33</v>
      </c>
      <c r="J571"/>
      <c r="K571">
        <v>3033.33</v>
      </c>
      <c r="L571">
        <v>1</v>
      </c>
      <c r="M571">
        <v>3033.33</v>
      </c>
      <c r="N571" t="s">
        <v>629</v>
      </c>
      <c r="O571" t="s">
        <v>656</v>
      </c>
      <c r="P571" s="7">
        <v>42542</v>
      </c>
      <c r="Q571" s="7" t="s">
        <v>2120</v>
      </c>
      <c r="R571" s="7">
        <v>2.4102999999999999</v>
      </c>
    </row>
    <row r="572" spans="1:18">
      <c r="A572" t="s">
        <v>482</v>
      </c>
      <c r="B572" t="s">
        <v>501</v>
      </c>
      <c r="C572" s="7">
        <v>41925</v>
      </c>
      <c r="D572" t="s">
        <v>575</v>
      </c>
      <c r="E572">
        <v>19105002</v>
      </c>
      <c r="F572" t="s">
        <v>655</v>
      </c>
      <c r="G572" s="7">
        <v>43084</v>
      </c>
      <c r="H572" t="s">
        <v>503</v>
      </c>
      <c r="I572">
        <v>3033.33</v>
      </c>
      <c r="J572"/>
      <c r="K572">
        <v>3033.33</v>
      </c>
      <c r="L572">
        <v>1</v>
      </c>
      <c r="M572">
        <v>3033.33</v>
      </c>
      <c r="N572" t="s">
        <v>629</v>
      </c>
      <c r="O572" t="s">
        <v>656</v>
      </c>
      <c r="P572" s="7">
        <v>42542</v>
      </c>
      <c r="Q572" s="7" t="s">
        <v>1963</v>
      </c>
      <c r="R572" s="7">
        <v>2.4102999999999999</v>
      </c>
    </row>
    <row r="573" spans="1:18" hidden="1">
      <c r="A573" t="s">
        <v>482</v>
      </c>
      <c r="B573" t="s">
        <v>501</v>
      </c>
      <c r="C573" s="7">
        <v>41925</v>
      </c>
      <c r="D573" t="s">
        <v>575</v>
      </c>
      <c r="E573">
        <v>19105002</v>
      </c>
      <c r="F573" t="s">
        <v>655</v>
      </c>
      <c r="G573" s="7">
        <v>43235</v>
      </c>
      <c r="H573" t="s">
        <v>503</v>
      </c>
      <c r="I573">
        <v>3033.33</v>
      </c>
      <c r="J573"/>
      <c r="K573">
        <v>3033.33</v>
      </c>
      <c r="L573">
        <v>1</v>
      </c>
      <c r="M573">
        <v>3033.33</v>
      </c>
      <c r="N573" t="s">
        <v>629</v>
      </c>
      <c r="O573" t="s">
        <v>656</v>
      </c>
      <c r="P573" s="7">
        <v>42542</v>
      </c>
      <c r="Q573" s="7" t="s">
        <v>1964</v>
      </c>
      <c r="R573" s="7">
        <v>2.4102999999999999</v>
      </c>
    </row>
    <row r="574" spans="1:18" hidden="1">
      <c r="A574" t="s">
        <v>482</v>
      </c>
      <c r="B574" t="s">
        <v>501</v>
      </c>
      <c r="C574" s="7">
        <v>41925</v>
      </c>
      <c r="D574" t="s">
        <v>575</v>
      </c>
      <c r="E574">
        <v>19105002</v>
      </c>
      <c r="F574" t="s">
        <v>655</v>
      </c>
      <c r="G574" s="7">
        <v>43449</v>
      </c>
      <c r="H574" t="s">
        <v>503</v>
      </c>
      <c r="I574">
        <v>3033.33</v>
      </c>
      <c r="J574"/>
      <c r="K574">
        <v>3033.33</v>
      </c>
      <c r="L574">
        <v>1</v>
      </c>
      <c r="M574">
        <v>3033.33</v>
      </c>
      <c r="N574" t="s">
        <v>629</v>
      </c>
      <c r="O574" t="s">
        <v>656</v>
      </c>
      <c r="P574" s="7">
        <v>42542</v>
      </c>
      <c r="Q574" s="7" t="s">
        <v>1508</v>
      </c>
      <c r="R574" s="7">
        <v>2.4102999999999999</v>
      </c>
    </row>
    <row r="575" spans="1:18" hidden="1">
      <c r="A575" t="s">
        <v>482</v>
      </c>
      <c r="B575" t="s">
        <v>501</v>
      </c>
      <c r="C575" s="7">
        <v>41925</v>
      </c>
      <c r="D575" t="s">
        <v>575</v>
      </c>
      <c r="E575">
        <v>13140001</v>
      </c>
      <c r="F575" t="s">
        <v>655</v>
      </c>
      <c r="G575" s="7">
        <v>42719</v>
      </c>
      <c r="H575" t="s">
        <v>503</v>
      </c>
      <c r="I575">
        <v>312.45</v>
      </c>
      <c r="J575"/>
      <c r="K575">
        <v>312.45</v>
      </c>
      <c r="L575">
        <v>1</v>
      </c>
      <c r="M575">
        <v>312.45</v>
      </c>
      <c r="N575" t="s">
        <v>504</v>
      </c>
      <c r="O575" t="s">
        <v>656</v>
      </c>
      <c r="P575" s="7">
        <v>42542</v>
      </c>
      <c r="Q575" s="7" t="s">
        <v>1967</v>
      </c>
      <c r="R575" s="7">
        <v>2.4102999999999999</v>
      </c>
    </row>
    <row r="576" spans="1:18" hidden="1">
      <c r="A576" t="s">
        <v>482</v>
      </c>
      <c r="B576" t="s">
        <v>501</v>
      </c>
      <c r="C576" s="7">
        <v>41925</v>
      </c>
      <c r="D576" t="s">
        <v>575</v>
      </c>
      <c r="E576">
        <v>13140001</v>
      </c>
      <c r="F576" t="s">
        <v>655</v>
      </c>
      <c r="G576" s="7">
        <v>42870</v>
      </c>
      <c r="H576" t="s">
        <v>503</v>
      </c>
      <c r="I576">
        <v>249.65</v>
      </c>
      <c r="J576"/>
      <c r="K576">
        <v>249.65</v>
      </c>
      <c r="L576">
        <v>1</v>
      </c>
      <c r="M576">
        <v>249.65</v>
      </c>
      <c r="N576" t="s">
        <v>504</v>
      </c>
      <c r="O576" t="s">
        <v>656</v>
      </c>
      <c r="P576" s="7">
        <v>42542</v>
      </c>
      <c r="Q576" s="7" t="s">
        <v>2122</v>
      </c>
      <c r="R576" s="7">
        <v>2.4102999999999999</v>
      </c>
    </row>
    <row r="577" spans="1:18" hidden="1">
      <c r="A577" t="s">
        <v>482</v>
      </c>
      <c r="B577" t="s">
        <v>501</v>
      </c>
      <c r="C577" s="7">
        <v>41925</v>
      </c>
      <c r="D577" t="s">
        <v>575</v>
      </c>
      <c r="E577">
        <v>13140001</v>
      </c>
      <c r="F577" t="s">
        <v>655</v>
      </c>
      <c r="G577" s="7">
        <v>43419</v>
      </c>
      <c r="H577" t="s">
        <v>503</v>
      </c>
      <c r="I577">
        <v>71.34</v>
      </c>
      <c r="J577"/>
      <c r="K577">
        <v>71.34</v>
      </c>
      <c r="L577">
        <v>1</v>
      </c>
      <c r="M577">
        <v>71.34</v>
      </c>
      <c r="N577" t="s">
        <v>504</v>
      </c>
      <c r="O577" t="s">
        <v>656</v>
      </c>
      <c r="P577" s="7">
        <v>42542</v>
      </c>
      <c r="Q577" s="7" t="s">
        <v>1822</v>
      </c>
      <c r="R577" s="7">
        <v>2.4102999999999999</v>
      </c>
    </row>
    <row r="578" spans="1:18" hidden="1">
      <c r="A578" t="s">
        <v>482</v>
      </c>
      <c r="B578" t="s">
        <v>501</v>
      </c>
      <c r="C578" s="7">
        <v>41925</v>
      </c>
      <c r="D578" t="s">
        <v>575</v>
      </c>
      <c r="E578">
        <v>13140001</v>
      </c>
      <c r="F578" t="s">
        <v>655</v>
      </c>
      <c r="G578" s="7">
        <v>43570</v>
      </c>
      <c r="H578" t="s">
        <v>503</v>
      </c>
      <c r="I578">
        <v>32.299999999999997</v>
      </c>
      <c r="J578"/>
      <c r="K578">
        <v>32.299999999999997</v>
      </c>
      <c r="L578">
        <v>1</v>
      </c>
      <c r="M578">
        <v>32.299999999999997</v>
      </c>
      <c r="N578" t="s">
        <v>504</v>
      </c>
      <c r="O578" t="s">
        <v>656</v>
      </c>
      <c r="P578" s="7">
        <v>42542</v>
      </c>
      <c r="Q578" s="7" t="s">
        <v>2123</v>
      </c>
      <c r="R578" s="7">
        <v>2.4102999999999999</v>
      </c>
    </row>
    <row r="579" spans="1:18" hidden="1">
      <c r="A579" t="s">
        <v>482</v>
      </c>
      <c r="B579" t="s">
        <v>501</v>
      </c>
      <c r="C579" s="7">
        <v>41439</v>
      </c>
      <c r="D579" t="s">
        <v>575</v>
      </c>
      <c r="E579">
        <v>19105002</v>
      </c>
      <c r="F579" t="s">
        <v>576</v>
      </c>
      <c r="G579" s="7">
        <v>42566</v>
      </c>
      <c r="H579" t="s">
        <v>503</v>
      </c>
      <c r="I579">
        <v>8166.67</v>
      </c>
      <c r="J579"/>
      <c r="K579">
        <v>8166.67</v>
      </c>
      <c r="L579">
        <v>1</v>
      </c>
      <c r="M579">
        <v>8166.67</v>
      </c>
      <c r="N579" t="s">
        <v>536</v>
      </c>
      <c r="O579" t="s">
        <v>577</v>
      </c>
      <c r="P579" s="7">
        <v>42542</v>
      </c>
      <c r="Q579" s="7" t="s">
        <v>1271</v>
      </c>
      <c r="R579" s="7">
        <v>2.1446999999999998</v>
      </c>
    </row>
    <row r="580" spans="1:18">
      <c r="A580" t="s">
        <v>482</v>
      </c>
      <c r="B580" t="s">
        <v>501</v>
      </c>
      <c r="C580" s="7">
        <v>41439</v>
      </c>
      <c r="D580" t="s">
        <v>575</v>
      </c>
      <c r="E580">
        <v>19105002</v>
      </c>
      <c r="F580" t="s">
        <v>576</v>
      </c>
      <c r="G580" s="7">
        <v>42993</v>
      </c>
      <c r="H580" t="s">
        <v>503</v>
      </c>
      <c r="I580">
        <v>8166.67</v>
      </c>
      <c r="J580"/>
      <c r="K580">
        <v>8166.67</v>
      </c>
      <c r="L580">
        <v>1</v>
      </c>
      <c r="M580">
        <v>8166.67</v>
      </c>
      <c r="N580" t="s">
        <v>536</v>
      </c>
      <c r="O580" t="s">
        <v>577</v>
      </c>
      <c r="P580" s="7">
        <v>42542</v>
      </c>
      <c r="Q580" s="7" t="s">
        <v>1276</v>
      </c>
      <c r="R580" s="7">
        <v>2.1446999999999998</v>
      </c>
    </row>
    <row r="581" spans="1:18" hidden="1">
      <c r="A581" t="s">
        <v>482</v>
      </c>
      <c r="B581" t="s">
        <v>501</v>
      </c>
      <c r="C581" s="7">
        <v>41441</v>
      </c>
      <c r="D581" t="s">
        <v>575</v>
      </c>
      <c r="E581">
        <v>13140001</v>
      </c>
      <c r="F581" t="s">
        <v>578</v>
      </c>
      <c r="G581" s="7">
        <v>42901</v>
      </c>
      <c r="H581" t="s">
        <v>503</v>
      </c>
      <c r="I581">
        <v>246.38</v>
      </c>
      <c r="J581"/>
      <c r="K581">
        <v>246.38</v>
      </c>
      <c r="L581">
        <v>1</v>
      </c>
      <c r="M581">
        <v>246.38</v>
      </c>
      <c r="N581" t="s">
        <v>504</v>
      </c>
      <c r="O581" t="s">
        <v>577</v>
      </c>
      <c r="P581" s="7">
        <v>42542</v>
      </c>
      <c r="Q581" s="7" t="s">
        <v>1743</v>
      </c>
      <c r="R581" s="7">
        <v>2.1366999999999998</v>
      </c>
    </row>
    <row r="582" spans="1:18" hidden="1">
      <c r="A582" t="s">
        <v>482</v>
      </c>
      <c r="B582" t="s">
        <v>501</v>
      </c>
      <c r="C582" s="7">
        <v>41441</v>
      </c>
      <c r="D582" t="s">
        <v>575</v>
      </c>
      <c r="E582">
        <v>13140001</v>
      </c>
      <c r="F582" t="s">
        <v>578</v>
      </c>
      <c r="G582" s="7">
        <v>43023</v>
      </c>
      <c r="H582" t="s">
        <v>503</v>
      </c>
      <c r="I582">
        <v>158.88999999999999</v>
      </c>
      <c r="J582"/>
      <c r="K582">
        <v>158.88999999999999</v>
      </c>
      <c r="L582">
        <v>1</v>
      </c>
      <c r="M582">
        <v>158.88999999999999</v>
      </c>
      <c r="N582" t="s">
        <v>504</v>
      </c>
      <c r="O582" t="s">
        <v>577</v>
      </c>
      <c r="P582" s="7">
        <v>42542</v>
      </c>
      <c r="Q582" s="7" t="s">
        <v>1446</v>
      </c>
      <c r="R582" s="7">
        <v>2.1366999999999998</v>
      </c>
    </row>
    <row r="583" spans="1:18" hidden="1">
      <c r="A583" t="s">
        <v>482</v>
      </c>
      <c r="B583" t="s">
        <v>501</v>
      </c>
      <c r="C583" s="7">
        <v>41441</v>
      </c>
      <c r="D583" t="s">
        <v>575</v>
      </c>
      <c r="E583">
        <v>13140001</v>
      </c>
      <c r="F583" t="s">
        <v>578</v>
      </c>
      <c r="G583" s="7">
        <v>42750</v>
      </c>
      <c r="H583" t="s">
        <v>503</v>
      </c>
      <c r="I583">
        <v>349.03</v>
      </c>
      <c r="J583"/>
      <c r="K583">
        <v>349.03</v>
      </c>
      <c r="L583">
        <v>1</v>
      </c>
      <c r="M583">
        <v>349.03</v>
      </c>
      <c r="N583" t="s">
        <v>504</v>
      </c>
      <c r="O583" t="s">
        <v>577</v>
      </c>
      <c r="P583" s="7">
        <v>42542</v>
      </c>
      <c r="Q583" s="7" t="s">
        <v>1897</v>
      </c>
      <c r="R583" s="7">
        <v>2.1366999999999998</v>
      </c>
    </row>
    <row r="584" spans="1:18">
      <c r="A584" t="s">
        <v>482</v>
      </c>
      <c r="B584" t="s">
        <v>501</v>
      </c>
      <c r="C584" s="7">
        <v>41768</v>
      </c>
      <c r="D584" t="s">
        <v>575</v>
      </c>
      <c r="E584">
        <v>19105002</v>
      </c>
      <c r="F584" t="s">
        <v>628</v>
      </c>
      <c r="G584" s="7">
        <v>42751</v>
      </c>
      <c r="H584" t="s">
        <v>503</v>
      </c>
      <c r="I584">
        <v>5083.33</v>
      </c>
      <c r="J584"/>
      <c r="K584">
        <v>5083.33</v>
      </c>
      <c r="L584">
        <v>1</v>
      </c>
      <c r="M584">
        <v>5083.33</v>
      </c>
      <c r="N584" t="s">
        <v>629</v>
      </c>
      <c r="O584" t="s">
        <v>630</v>
      </c>
      <c r="P584" s="7">
        <v>42542</v>
      </c>
      <c r="Q584" s="7" t="s">
        <v>1470</v>
      </c>
      <c r="R584" s="7">
        <v>2.2107000000000001</v>
      </c>
    </row>
    <row r="585" spans="1:18">
      <c r="A585" t="s">
        <v>482</v>
      </c>
      <c r="B585" t="s">
        <v>501</v>
      </c>
      <c r="C585" s="7">
        <v>41768</v>
      </c>
      <c r="D585" t="s">
        <v>575</v>
      </c>
      <c r="E585">
        <v>19105002</v>
      </c>
      <c r="F585" t="s">
        <v>628</v>
      </c>
      <c r="G585" s="7">
        <v>42809</v>
      </c>
      <c r="H585" t="s">
        <v>503</v>
      </c>
      <c r="I585">
        <v>5083.33</v>
      </c>
      <c r="J585"/>
      <c r="K585">
        <v>5083.33</v>
      </c>
      <c r="L585">
        <v>1</v>
      </c>
      <c r="M585">
        <v>5083.33</v>
      </c>
      <c r="N585" t="s">
        <v>629</v>
      </c>
      <c r="O585" t="s">
        <v>630</v>
      </c>
      <c r="P585" s="7">
        <v>42542</v>
      </c>
      <c r="Q585" s="7" t="s">
        <v>1471</v>
      </c>
      <c r="R585" s="7">
        <v>2.2107000000000001</v>
      </c>
    </row>
    <row r="586" spans="1:18">
      <c r="A586" t="s">
        <v>482</v>
      </c>
      <c r="B586" t="s">
        <v>501</v>
      </c>
      <c r="C586" s="7">
        <v>41768</v>
      </c>
      <c r="D586" t="s">
        <v>575</v>
      </c>
      <c r="E586">
        <v>19105002</v>
      </c>
      <c r="F586" t="s">
        <v>628</v>
      </c>
      <c r="G586" s="7">
        <v>42842</v>
      </c>
      <c r="H586" t="s">
        <v>503</v>
      </c>
      <c r="I586">
        <v>5083.33</v>
      </c>
      <c r="J586"/>
      <c r="K586">
        <v>5083.33</v>
      </c>
      <c r="L586">
        <v>1</v>
      </c>
      <c r="M586">
        <v>5083.33</v>
      </c>
      <c r="N586" t="s">
        <v>629</v>
      </c>
      <c r="O586" t="s">
        <v>630</v>
      </c>
      <c r="P586" s="7">
        <v>42542</v>
      </c>
      <c r="Q586" s="7" t="s">
        <v>2211</v>
      </c>
      <c r="R586" s="7">
        <v>2.2107000000000001</v>
      </c>
    </row>
    <row r="587" spans="1:18">
      <c r="A587" t="s">
        <v>482</v>
      </c>
      <c r="B587" t="s">
        <v>501</v>
      </c>
      <c r="C587" s="7">
        <v>41768</v>
      </c>
      <c r="D587" t="s">
        <v>575</v>
      </c>
      <c r="E587">
        <v>19105002</v>
      </c>
      <c r="F587" t="s">
        <v>628</v>
      </c>
      <c r="G587" s="7">
        <v>42870</v>
      </c>
      <c r="H587" t="s">
        <v>503</v>
      </c>
      <c r="I587">
        <v>5083.33</v>
      </c>
      <c r="J587"/>
      <c r="K587">
        <v>5083.33</v>
      </c>
      <c r="L587">
        <v>1</v>
      </c>
      <c r="M587">
        <v>5083.33</v>
      </c>
      <c r="N587" t="s">
        <v>629</v>
      </c>
      <c r="O587" t="s">
        <v>630</v>
      </c>
      <c r="P587" s="7">
        <v>42542</v>
      </c>
      <c r="Q587" s="7" t="s">
        <v>1777</v>
      </c>
      <c r="R587" s="7">
        <v>2.2107000000000001</v>
      </c>
    </row>
    <row r="588" spans="1:18">
      <c r="A588" t="s">
        <v>482</v>
      </c>
      <c r="B588" t="s">
        <v>501</v>
      </c>
      <c r="C588" s="7">
        <v>41768</v>
      </c>
      <c r="D588" t="s">
        <v>575</v>
      </c>
      <c r="E588">
        <v>19105002</v>
      </c>
      <c r="F588" t="s">
        <v>628</v>
      </c>
      <c r="G588" s="7">
        <v>43024</v>
      </c>
      <c r="H588" t="s">
        <v>503</v>
      </c>
      <c r="I588">
        <v>5083.33</v>
      </c>
      <c r="J588"/>
      <c r="K588">
        <v>5083.33</v>
      </c>
      <c r="L588">
        <v>1</v>
      </c>
      <c r="M588">
        <v>5083.33</v>
      </c>
      <c r="N588" t="s">
        <v>629</v>
      </c>
      <c r="O588" t="s">
        <v>630</v>
      </c>
      <c r="P588" s="7">
        <v>42542</v>
      </c>
      <c r="Q588" s="7" t="s">
        <v>1637</v>
      </c>
      <c r="R588" s="7">
        <v>2.2107000000000001</v>
      </c>
    </row>
    <row r="589" spans="1:18" hidden="1">
      <c r="A589" t="s">
        <v>482</v>
      </c>
      <c r="B589" t="s">
        <v>501</v>
      </c>
      <c r="C589" s="7">
        <v>41768</v>
      </c>
      <c r="D589" t="s">
        <v>575</v>
      </c>
      <c r="E589">
        <v>19105002</v>
      </c>
      <c r="F589" t="s">
        <v>628</v>
      </c>
      <c r="G589" s="7">
        <v>43174</v>
      </c>
      <c r="H589" t="s">
        <v>503</v>
      </c>
      <c r="I589">
        <v>5083.33</v>
      </c>
      <c r="J589"/>
      <c r="K589">
        <v>5083.33</v>
      </c>
      <c r="L589">
        <v>1</v>
      </c>
      <c r="M589">
        <v>5083.33</v>
      </c>
      <c r="N589" t="s">
        <v>629</v>
      </c>
      <c r="O589" t="s">
        <v>630</v>
      </c>
      <c r="P589" s="7">
        <v>42542</v>
      </c>
      <c r="Q589" s="7" t="s">
        <v>2366</v>
      </c>
      <c r="R589" s="7">
        <v>2.2107000000000001</v>
      </c>
    </row>
    <row r="590" spans="1:18" hidden="1">
      <c r="A590" t="s">
        <v>482</v>
      </c>
      <c r="B590" t="s">
        <v>501</v>
      </c>
      <c r="C590" s="7">
        <v>41768</v>
      </c>
      <c r="D590" t="s">
        <v>575</v>
      </c>
      <c r="E590">
        <v>19105002</v>
      </c>
      <c r="F590" t="s">
        <v>628</v>
      </c>
      <c r="G590" s="7">
        <v>43235</v>
      </c>
      <c r="H590" t="s">
        <v>503</v>
      </c>
      <c r="I590">
        <v>5083.33</v>
      </c>
      <c r="J590"/>
      <c r="K590">
        <v>5083.33</v>
      </c>
      <c r="L590">
        <v>1</v>
      </c>
      <c r="M590">
        <v>5083.33</v>
      </c>
      <c r="N590" t="s">
        <v>629</v>
      </c>
      <c r="O590" t="s">
        <v>630</v>
      </c>
      <c r="P590" s="7">
        <v>42542</v>
      </c>
      <c r="Q590" s="7" t="s">
        <v>1307</v>
      </c>
      <c r="R590" s="7">
        <v>2.2107000000000001</v>
      </c>
    </row>
    <row r="591" spans="1:18" hidden="1">
      <c r="A591" t="s">
        <v>482</v>
      </c>
      <c r="B591" t="s">
        <v>501</v>
      </c>
      <c r="C591" s="7">
        <v>41768</v>
      </c>
      <c r="D591" t="s">
        <v>575</v>
      </c>
      <c r="E591">
        <v>19105002</v>
      </c>
      <c r="F591" t="s">
        <v>628</v>
      </c>
      <c r="G591" s="7">
        <v>43266</v>
      </c>
      <c r="H591" t="s">
        <v>503</v>
      </c>
      <c r="I591">
        <v>5083.33</v>
      </c>
      <c r="J591"/>
      <c r="K591">
        <v>5083.33</v>
      </c>
      <c r="L591">
        <v>1</v>
      </c>
      <c r="M591">
        <v>5083.33</v>
      </c>
      <c r="N591" t="s">
        <v>629</v>
      </c>
      <c r="O591" t="s">
        <v>630</v>
      </c>
      <c r="P591" s="7">
        <v>42542</v>
      </c>
      <c r="Q591" s="7" t="s">
        <v>2367</v>
      </c>
      <c r="R591" s="7">
        <v>2.2107000000000001</v>
      </c>
    </row>
    <row r="592" spans="1:18" hidden="1">
      <c r="A592" t="s">
        <v>482</v>
      </c>
      <c r="B592" t="s">
        <v>501</v>
      </c>
      <c r="C592" s="7">
        <v>41768</v>
      </c>
      <c r="D592" t="s">
        <v>575</v>
      </c>
      <c r="E592">
        <v>19105002</v>
      </c>
      <c r="F592" t="s">
        <v>628</v>
      </c>
      <c r="G592" s="7">
        <v>43327</v>
      </c>
      <c r="H592" t="s">
        <v>503</v>
      </c>
      <c r="I592">
        <v>5083.33</v>
      </c>
      <c r="J592"/>
      <c r="K592">
        <v>5083.33</v>
      </c>
      <c r="L592">
        <v>1</v>
      </c>
      <c r="M592">
        <v>5083.33</v>
      </c>
      <c r="N592" t="s">
        <v>629</v>
      </c>
      <c r="O592" t="s">
        <v>630</v>
      </c>
      <c r="P592" s="7">
        <v>42542</v>
      </c>
      <c r="Q592" s="7" t="s">
        <v>1638</v>
      </c>
      <c r="R592" s="7">
        <v>2.2107000000000001</v>
      </c>
    </row>
    <row r="593" spans="1:18" hidden="1">
      <c r="A593" t="s">
        <v>482</v>
      </c>
      <c r="B593" t="s">
        <v>501</v>
      </c>
      <c r="C593" s="7">
        <v>41771</v>
      </c>
      <c r="D593" t="s">
        <v>575</v>
      </c>
      <c r="E593">
        <v>19105002</v>
      </c>
      <c r="F593" t="s">
        <v>631</v>
      </c>
      <c r="G593" s="7">
        <v>43511</v>
      </c>
      <c r="H593" t="s">
        <v>503</v>
      </c>
      <c r="I593">
        <v>8167.02</v>
      </c>
      <c r="J593"/>
      <c r="K593">
        <v>8167.02</v>
      </c>
      <c r="L593">
        <v>1</v>
      </c>
      <c r="M593">
        <v>8167.02</v>
      </c>
      <c r="N593" t="s">
        <v>629</v>
      </c>
      <c r="O593" t="s">
        <v>632</v>
      </c>
      <c r="P593" s="7">
        <v>42542</v>
      </c>
      <c r="Q593" s="7" t="s">
        <v>2092</v>
      </c>
      <c r="R593" s="7">
        <v>2.2191999999999998</v>
      </c>
    </row>
    <row r="594" spans="1:18" hidden="1">
      <c r="A594" t="s">
        <v>482</v>
      </c>
      <c r="B594" t="s">
        <v>501</v>
      </c>
      <c r="C594" s="7">
        <v>41771</v>
      </c>
      <c r="D594" t="s">
        <v>575</v>
      </c>
      <c r="E594">
        <v>19105002</v>
      </c>
      <c r="F594" t="s">
        <v>631</v>
      </c>
      <c r="G594" s="7">
        <v>42536</v>
      </c>
      <c r="H594" t="s">
        <v>503</v>
      </c>
      <c r="I594">
        <v>8166.66</v>
      </c>
      <c r="J594"/>
      <c r="K594">
        <v>8166.66</v>
      </c>
      <c r="L594">
        <v>1</v>
      </c>
      <c r="M594">
        <v>8166.66</v>
      </c>
      <c r="N594" t="s">
        <v>629</v>
      </c>
      <c r="O594" t="s">
        <v>632</v>
      </c>
      <c r="P594" s="7">
        <v>42542</v>
      </c>
      <c r="Q594" s="7" t="s">
        <v>1477</v>
      </c>
      <c r="R594" s="7">
        <v>2.2191999999999998</v>
      </c>
    </row>
    <row r="595" spans="1:18" hidden="1">
      <c r="A595" t="s">
        <v>482</v>
      </c>
      <c r="B595" t="s">
        <v>501</v>
      </c>
      <c r="C595" s="7">
        <v>41771</v>
      </c>
      <c r="D595" t="s">
        <v>575</v>
      </c>
      <c r="E595">
        <v>19105002</v>
      </c>
      <c r="F595" t="s">
        <v>631</v>
      </c>
      <c r="G595" s="7">
        <v>42566</v>
      </c>
      <c r="H595" t="s">
        <v>503</v>
      </c>
      <c r="I595">
        <v>8166.66</v>
      </c>
      <c r="J595"/>
      <c r="K595">
        <v>8166.66</v>
      </c>
      <c r="L595">
        <v>1</v>
      </c>
      <c r="M595">
        <v>8166.66</v>
      </c>
      <c r="N595" t="s">
        <v>629</v>
      </c>
      <c r="O595" t="s">
        <v>632</v>
      </c>
      <c r="P595" s="7">
        <v>42542</v>
      </c>
      <c r="Q595" s="7" t="s">
        <v>1779</v>
      </c>
      <c r="R595" s="7">
        <v>2.2191999999999998</v>
      </c>
    </row>
    <row r="596" spans="1:18">
      <c r="A596" t="s">
        <v>482</v>
      </c>
      <c r="B596" t="s">
        <v>501</v>
      </c>
      <c r="C596" s="7">
        <v>41771</v>
      </c>
      <c r="D596" t="s">
        <v>575</v>
      </c>
      <c r="E596">
        <v>19105002</v>
      </c>
      <c r="F596" t="s">
        <v>631</v>
      </c>
      <c r="G596" s="7">
        <v>42842</v>
      </c>
      <c r="H596" t="s">
        <v>503</v>
      </c>
      <c r="I596">
        <v>8166.66</v>
      </c>
      <c r="J596"/>
      <c r="K596">
        <v>8166.66</v>
      </c>
      <c r="L596">
        <v>1</v>
      </c>
      <c r="M596">
        <v>8166.66</v>
      </c>
      <c r="N596" t="s">
        <v>629</v>
      </c>
      <c r="O596" t="s">
        <v>632</v>
      </c>
      <c r="P596" s="7">
        <v>42542</v>
      </c>
      <c r="Q596" s="7" t="s">
        <v>1640</v>
      </c>
      <c r="R596" s="7">
        <v>2.2191999999999998</v>
      </c>
    </row>
    <row r="597" spans="1:18">
      <c r="A597" t="s">
        <v>482</v>
      </c>
      <c r="B597" t="s">
        <v>501</v>
      </c>
      <c r="C597" s="7">
        <v>41771</v>
      </c>
      <c r="D597" t="s">
        <v>575</v>
      </c>
      <c r="E597">
        <v>19105002</v>
      </c>
      <c r="F597" t="s">
        <v>631</v>
      </c>
      <c r="G597" s="7">
        <v>43055</v>
      </c>
      <c r="H597" t="s">
        <v>503</v>
      </c>
      <c r="I597">
        <v>8166.66</v>
      </c>
      <c r="J597"/>
      <c r="K597">
        <v>8166.66</v>
      </c>
      <c r="L597">
        <v>1</v>
      </c>
      <c r="M597">
        <v>8166.66</v>
      </c>
      <c r="N597" t="s">
        <v>629</v>
      </c>
      <c r="O597" t="s">
        <v>632</v>
      </c>
      <c r="P597" s="7">
        <v>42542</v>
      </c>
      <c r="Q597" s="7" t="s">
        <v>2370</v>
      </c>
      <c r="R597" s="7">
        <v>2.2191999999999998</v>
      </c>
    </row>
    <row r="598" spans="1:18" hidden="1">
      <c r="A598" t="s">
        <v>482</v>
      </c>
      <c r="B598" t="s">
        <v>501</v>
      </c>
      <c r="C598" s="7">
        <v>41771</v>
      </c>
      <c r="D598" t="s">
        <v>575</v>
      </c>
      <c r="E598">
        <v>19105002</v>
      </c>
      <c r="F598" t="s">
        <v>631</v>
      </c>
      <c r="G598" s="7">
        <v>43360</v>
      </c>
      <c r="H598" t="s">
        <v>503</v>
      </c>
      <c r="I598">
        <v>8166.66</v>
      </c>
      <c r="J598"/>
      <c r="K598">
        <v>8166.66</v>
      </c>
      <c r="L598">
        <v>1</v>
      </c>
      <c r="M598">
        <v>8166.66</v>
      </c>
      <c r="N598" t="s">
        <v>629</v>
      </c>
      <c r="O598" t="s">
        <v>632</v>
      </c>
      <c r="P598" s="7">
        <v>42542</v>
      </c>
      <c r="Q598" s="7" t="s">
        <v>1946</v>
      </c>
      <c r="R598" s="7">
        <v>2.2191999999999998</v>
      </c>
    </row>
    <row r="599" spans="1:18" hidden="1">
      <c r="A599" t="s">
        <v>482</v>
      </c>
      <c r="B599" t="s">
        <v>501</v>
      </c>
      <c r="C599" s="7">
        <v>41771</v>
      </c>
      <c r="D599" t="s">
        <v>575</v>
      </c>
      <c r="E599">
        <v>13140001</v>
      </c>
      <c r="F599" t="s">
        <v>631</v>
      </c>
      <c r="G599" s="7">
        <v>43024</v>
      </c>
      <c r="H599" t="s">
        <v>503</v>
      </c>
      <c r="I599">
        <v>527.21</v>
      </c>
      <c r="J599"/>
      <c r="K599">
        <v>527.21</v>
      </c>
      <c r="L599">
        <v>1</v>
      </c>
      <c r="M599">
        <v>527.21</v>
      </c>
      <c r="N599" t="s">
        <v>504</v>
      </c>
      <c r="O599" t="s">
        <v>632</v>
      </c>
      <c r="P599" s="7">
        <v>42542</v>
      </c>
      <c r="Q599" s="7" t="s">
        <v>1786</v>
      </c>
      <c r="R599" s="7">
        <v>2.2191999999999998</v>
      </c>
    </row>
    <row r="600" spans="1:18" hidden="1">
      <c r="A600" t="s">
        <v>482</v>
      </c>
      <c r="B600" t="s">
        <v>501</v>
      </c>
      <c r="C600" s="7">
        <v>41771</v>
      </c>
      <c r="D600" t="s">
        <v>575</v>
      </c>
      <c r="E600">
        <v>13140001</v>
      </c>
      <c r="F600" t="s">
        <v>631</v>
      </c>
      <c r="G600" s="7">
        <v>43146</v>
      </c>
      <c r="H600" t="s">
        <v>503</v>
      </c>
      <c r="I600">
        <v>403.17</v>
      </c>
      <c r="J600"/>
      <c r="K600">
        <v>403.17</v>
      </c>
      <c r="L600">
        <v>1</v>
      </c>
      <c r="M600">
        <v>403.17</v>
      </c>
      <c r="N600" t="s">
        <v>504</v>
      </c>
      <c r="O600" t="s">
        <v>632</v>
      </c>
      <c r="P600" s="7">
        <v>42542</v>
      </c>
      <c r="Q600" s="7" t="s">
        <v>2221</v>
      </c>
      <c r="R600" s="7">
        <v>2.2191999999999998</v>
      </c>
    </row>
    <row r="601" spans="1:18" hidden="1">
      <c r="A601" t="s">
        <v>482</v>
      </c>
      <c r="B601" t="s">
        <v>501</v>
      </c>
      <c r="C601" s="7">
        <v>41771</v>
      </c>
      <c r="D601" t="s">
        <v>575</v>
      </c>
      <c r="E601">
        <v>13140001</v>
      </c>
      <c r="F601" t="s">
        <v>631</v>
      </c>
      <c r="G601" s="7">
        <v>43480</v>
      </c>
      <c r="H601" t="s">
        <v>503</v>
      </c>
      <c r="I601">
        <v>58.01</v>
      </c>
      <c r="J601"/>
      <c r="K601">
        <v>58.01</v>
      </c>
      <c r="L601">
        <v>1</v>
      </c>
      <c r="M601">
        <v>58.01</v>
      </c>
      <c r="N601" t="s">
        <v>504</v>
      </c>
      <c r="O601" t="s">
        <v>632</v>
      </c>
      <c r="P601" s="7">
        <v>42542</v>
      </c>
      <c r="Q601" s="7" t="s">
        <v>1316</v>
      </c>
      <c r="R601" s="7">
        <v>2.2191999999999998</v>
      </c>
    </row>
    <row r="602" spans="1:18" hidden="1">
      <c r="A602" t="s">
        <v>482</v>
      </c>
      <c r="B602" t="s">
        <v>501</v>
      </c>
      <c r="C602" s="7">
        <v>41768</v>
      </c>
      <c r="D602" t="s">
        <v>575</v>
      </c>
      <c r="E602">
        <v>13140001</v>
      </c>
      <c r="F602" t="s">
        <v>628</v>
      </c>
      <c r="G602" s="7">
        <v>42660</v>
      </c>
      <c r="H602" t="s">
        <v>503</v>
      </c>
      <c r="I602">
        <v>577.9</v>
      </c>
      <c r="J602"/>
      <c r="K602">
        <v>577.9</v>
      </c>
      <c r="L602">
        <v>1</v>
      </c>
      <c r="M602">
        <v>577.9</v>
      </c>
      <c r="N602" t="s">
        <v>504</v>
      </c>
      <c r="O602" t="s">
        <v>630</v>
      </c>
      <c r="P602" s="7">
        <v>42542</v>
      </c>
      <c r="Q602" s="7" t="s">
        <v>1485</v>
      </c>
      <c r="R602" s="7">
        <v>2.2107000000000001</v>
      </c>
    </row>
    <row r="603" spans="1:18" hidden="1">
      <c r="A603" t="s">
        <v>482</v>
      </c>
      <c r="B603" t="s">
        <v>501</v>
      </c>
      <c r="C603" s="7">
        <v>41768</v>
      </c>
      <c r="D603" t="s">
        <v>575</v>
      </c>
      <c r="E603">
        <v>13140001</v>
      </c>
      <c r="F603" t="s">
        <v>628</v>
      </c>
      <c r="G603" s="7">
        <v>42842</v>
      </c>
      <c r="H603" t="s">
        <v>503</v>
      </c>
      <c r="I603">
        <v>472.69</v>
      </c>
      <c r="J603"/>
      <c r="K603">
        <v>472.69</v>
      </c>
      <c r="L603">
        <v>1</v>
      </c>
      <c r="M603">
        <v>472.69</v>
      </c>
      <c r="N603" t="s">
        <v>504</v>
      </c>
      <c r="O603" t="s">
        <v>630</v>
      </c>
      <c r="P603" s="7">
        <v>42542</v>
      </c>
      <c r="Q603" s="7" t="s">
        <v>1791</v>
      </c>
      <c r="R603" s="7">
        <v>2.2107000000000001</v>
      </c>
    </row>
    <row r="604" spans="1:18" hidden="1">
      <c r="A604" t="s">
        <v>482</v>
      </c>
      <c r="B604" t="s">
        <v>501</v>
      </c>
      <c r="C604" s="7">
        <v>41768</v>
      </c>
      <c r="D604" t="s">
        <v>575</v>
      </c>
      <c r="E604">
        <v>13140001</v>
      </c>
      <c r="F604" t="s">
        <v>628</v>
      </c>
      <c r="G604" s="7">
        <v>42870</v>
      </c>
      <c r="H604" t="s">
        <v>503</v>
      </c>
      <c r="I604">
        <v>383.51</v>
      </c>
      <c r="J604"/>
      <c r="K604">
        <v>383.51</v>
      </c>
      <c r="L604">
        <v>1</v>
      </c>
      <c r="M604">
        <v>383.51</v>
      </c>
      <c r="N604" t="s">
        <v>504</v>
      </c>
      <c r="O604" t="s">
        <v>630</v>
      </c>
      <c r="P604" s="7">
        <v>42542</v>
      </c>
      <c r="Q604" s="7" t="s">
        <v>2378</v>
      </c>
      <c r="R604" s="7">
        <v>2.2107000000000001</v>
      </c>
    </row>
    <row r="605" spans="1:18" hidden="1">
      <c r="A605" t="s">
        <v>482</v>
      </c>
      <c r="B605" t="s">
        <v>501</v>
      </c>
      <c r="C605" s="7">
        <v>41768</v>
      </c>
      <c r="D605" t="s">
        <v>575</v>
      </c>
      <c r="E605">
        <v>13140001</v>
      </c>
      <c r="F605" t="s">
        <v>628</v>
      </c>
      <c r="G605" s="7">
        <v>42933</v>
      </c>
      <c r="H605" t="s">
        <v>503</v>
      </c>
      <c r="I605">
        <v>386.07</v>
      </c>
      <c r="J605"/>
      <c r="K605">
        <v>386.07</v>
      </c>
      <c r="L605">
        <v>1</v>
      </c>
      <c r="M605">
        <v>386.07</v>
      </c>
      <c r="N605" t="s">
        <v>504</v>
      </c>
      <c r="O605" t="s">
        <v>630</v>
      </c>
      <c r="P605" s="7">
        <v>42542</v>
      </c>
      <c r="Q605" s="7" t="s">
        <v>1645</v>
      </c>
      <c r="R605" s="7">
        <v>2.2107000000000001</v>
      </c>
    </row>
    <row r="606" spans="1:18" hidden="1">
      <c r="A606" t="s">
        <v>482</v>
      </c>
      <c r="B606" t="s">
        <v>501</v>
      </c>
      <c r="C606" s="7">
        <v>41768</v>
      </c>
      <c r="D606" t="s">
        <v>575</v>
      </c>
      <c r="E606">
        <v>13140001</v>
      </c>
      <c r="F606" t="s">
        <v>628</v>
      </c>
      <c r="G606" s="7">
        <v>42962</v>
      </c>
      <c r="H606" t="s">
        <v>503</v>
      </c>
      <c r="I606">
        <v>343.06</v>
      </c>
      <c r="J606"/>
      <c r="K606">
        <v>343.06</v>
      </c>
      <c r="L606">
        <v>1</v>
      </c>
      <c r="M606">
        <v>343.06</v>
      </c>
      <c r="N606" t="s">
        <v>504</v>
      </c>
      <c r="O606" t="s">
        <v>630</v>
      </c>
      <c r="P606" s="7">
        <v>42542</v>
      </c>
      <c r="Q606" s="7" t="s">
        <v>2224</v>
      </c>
      <c r="R606" s="7">
        <v>2.2107000000000001</v>
      </c>
    </row>
    <row r="607" spans="1:18" hidden="1">
      <c r="A607" t="s">
        <v>482</v>
      </c>
      <c r="B607" t="s">
        <v>501</v>
      </c>
      <c r="C607" s="7">
        <v>41768</v>
      </c>
      <c r="D607" t="s">
        <v>575</v>
      </c>
      <c r="E607">
        <v>13140001</v>
      </c>
      <c r="F607" t="s">
        <v>628</v>
      </c>
      <c r="G607" s="7">
        <v>43360</v>
      </c>
      <c r="H607" t="s">
        <v>503</v>
      </c>
      <c r="I607">
        <v>123.3</v>
      </c>
      <c r="J607"/>
      <c r="K607">
        <v>123.3</v>
      </c>
      <c r="L607">
        <v>1</v>
      </c>
      <c r="M607">
        <v>123.3</v>
      </c>
      <c r="N607" t="s">
        <v>504</v>
      </c>
      <c r="O607" t="s">
        <v>630</v>
      </c>
      <c r="P607" s="7">
        <v>42542</v>
      </c>
      <c r="Q607" s="7" t="s">
        <v>2228</v>
      </c>
      <c r="R607" s="7">
        <v>2.2107000000000001</v>
      </c>
    </row>
    <row r="608" spans="1:18" hidden="1">
      <c r="A608" t="s">
        <v>482</v>
      </c>
      <c r="B608" t="s">
        <v>501</v>
      </c>
      <c r="C608" s="7">
        <v>41768</v>
      </c>
      <c r="D608" t="s">
        <v>575</v>
      </c>
      <c r="E608">
        <v>13140001</v>
      </c>
      <c r="F608" t="s">
        <v>628</v>
      </c>
      <c r="G608" s="7">
        <v>43388</v>
      </c>
      <c r="H608" t="s">
        <v>503</v>
      </c>
      <c r="I608">
        <v>87.15</v>
      </c>
      <c r="J608"/>
      <c r="K608">
        <v>87.15</v>
      </c>
      <c r="L608">
        <v>1</v>
      </c>
      <c r="M608">
        <v>87.15</v>
      </c>
      <c r="N608" t="s">
        <v>504</v>
      </c>
      <c r="O608" t="s">
        <v>630</v>
      </c>
      <c r="P608" s="7">
        <v>42542</v>
      </c>
      <c r="Q608" s="7" t="s">
        <v>1323</v>
      </c>
      <c r="R608" s="7">
        <v>2.2107000000000001</v>
      </c>
    </row>
    <row r="609" spans="1:18" hidden="1">
      <c r="A609" t="s">
        <v>482</v>
      </c>
      <c r="B609" t="s">
        <v>501</v>
      </c>
      <c r="C609" s="7">
        <v>41768</v>
      </c>
      <c r="D609" t="s">
        <v>575</v>
      </c>
      <c r="E609">
        <v>19105002</v>
      </c>
      <c r="F609" t="s">
        <v>628</v>
      </c>
      <c r="G609" s="7">
        <v>42597</v>
      </c>
      <c r="H609" t="s">
        <v>503</v>
      </c>
      <c r="I609">
        <v>5083.33</v>
      </c>
      <c r="J609"/>
      <c r="K609">
        <v>5083.33</v>
      </c>
      <c r="L609">
        <v>1</v>
      </c>
      <c r="M609">
        <v>5083.33</v>
      </c>
      <c r="N609" t="s">
        <v>629</v>
      </c>
      <c r="O609" t="s">
        <v>630</v>
      </c>
      <c r="P609" s="7">
        <v>42542</v>
      </c>
      <c r="Q609" s="7" t="s">
        <v>1797</v>
      </c>
      <c r="R609" s="7">
        <v>2.2107000000000001</v>
      </c>
    </row>
    <row r="610" spans="1:18" hidden="1">
      <c r="A610" t="s">
        <v>482</v>
      </c>
      <c r="B610" t="s">
        <v>501</v>
      </c>
      <c r="C610" s="7">
        <v>41925</v>
      </c>
      <c r="D610" t="s">
        <v>575</v>
      </c>
      <c r="E610">
        <v>19105002</v>
      </c>
      <c r="F610" t="s">
        <v>655</v>
      </c>
      <c r="G610" s="7">
        <v>42536</v>
      </c>
      <c r="H610" t="s">
        <v>503</v>
      </c>
      <c r="I610">
        <v>3033.33</v>
      </c>
      <c r="J610"/>
      <c r="K610">
        <v>3033.33</v>
      </c>
      <c r="L610">
        <v>1</v>
      </c>
      <c r="M610">
        <v>3033.33</v>
      </c>
      <c r="N610" t="s">
        <v>629</v>
      </c>
      <c r="O610" t="s">
        <v>656</v>
      </c>
      <c r="P610" s="7">
        <v>42542</v>
      </c>
      <c r="Q610" s="7" t="s">
        <v>1335</v>
      </c>
      <c r="R610" s="7">
        <v>2.4102999999999999</v>
      </c>
    </row>
    <row r="611" spans="1:18">
      <c r="A611" t="s">
        <v>482</v>
      </c>
      <c r="B611" t="s">
        <v>501</v>
      </c>
      <c r="C611" s="7">
        <v>41925</v>
      </c>
      <c r="D611" t="s">
        <v>575</v>
      </c>
      <c r="E611">
        <v>19105002</v>
      </c>
      <c r="F611" t="s">
        <v>655</v>
      </c>
      <c r="G611" s="7">
        <v>42901</v>
      </c>
      <c r="H611" t="s">
        <v>503</v>
      </c>
      <c r="I611">
        <v>3033.33</v>
      </c>
      <c r="J611"/>
      <c r="K611">
        <v>3033.33</v>
      </c>
      <c r="L611">
        <v>1</v>
      </c>
      <c r="M611">
        <v>3033.33</v>
      </c>
      <c r="N611" t="s">
        <v>629</v>
      </c>
      <c r="O611" t="s">
        <v>656</v>
      </c>
      <c r="P611" s="7">
        <v>42542</v>
      </c>
      <c r="Q611" s="7" t="s">
        <v>2246</v>
      </c>
      <c r="R611" s="7">
        <v>2.4102999999999999</v>
      </c>
    </row>
    <row r="612" spans="1:18">
      <c r="A612" t="s">
        <v>482</v>
      </c>
      <c r="B612" t="s">
        <v>501</v>
      </c>
      <c r="C612" s="7">
        <v>41925</v>
      </c>
      <c r="D612" t="s">
        <v>575</v>
      </c>
      <c r="E612">
        <v>19105002</v>
      </c>
      <c r="F612" t="s">
        <v>655</v>
      </c>
      <c r="G612" s="7">
        <v>42931</v>
      </c>
      <c r="H612" t="s">
        <v>503</v>
      </c>
      <c r="I612">
        <v>3033.33</v>
      </c>
      <c r="J612"/>
      <c r="K612">
        <v>3033.33</v>
      </c>
      <c r="L612">
        <v>1</v>
      </c>
      <c r="M612">
        <v>3033.33</v>
      </c>
      <c r="N612" t="s">
        <v>629</v>
      </c>
      <c r="O612" t="s">
        <v>656</v>
      </c>
      <c r="P612" s="7">
        <v>42542</v>
      </c>
      <c r="Q612" s="7" t="s">
        <v>2392</v>
      </c>
      <c r="R612" s="7">
        <v>2.4102999999999999</v>
      </c>
    </row>
    <row r="613" spans="1:18">
      <c r="A613" t="s">
        <v>482</v>
      </c>
      <c r="B613" t="s">
        <v>501</v>
      </c>
      <c r="C613" s="7">
        <v>41925</v>
      </c>
      <c r="D613" t="s">
        <v>575</v>
      </c>
      <c r="E613">
        <v>19105002</v>
      </c>
      <c r="F613" t="s">
        <v>655</v>
      </c>
      <c r="G613" s="7">
        <v>42962</v>
      </c>
      <c r="H613" t="s">
        <v>503</v>
      </c>
      <c r="I613">
        <v>3033.33</v>
      </c>
      <c r="J613"/>
      <c r="K613">
        <v>3033.33</v>
      </c>
      <c r="L613">
        <v>1</v>
      </c>
      <c r="M613">
        <v>3033.33</v>
      </c>
      <c r="N613" t="s">
        <v>629</v>
      </c>
      <c r="O613" t="s">
        <v>656</v>
      </c>
      <c r="P613" s="7">
        <v>42542</v>
      </c>
      <c r="Q613" s="7" t="s">
        <v>1961</v>
      </c>
      <c r="R613" s="7">
        <v>2.4102999999999999</v>
      </c>
    </row>
    <row r="614" spans="1:18" hidden="1">
      <c r="A614" t="s">
        <v>482</v>
      </c>
      <c r="B614" t="s">
        <v>501</v>
      </c>
      <c r="C614" s="7">
        <v>41925</v>
      </c>
      <c r="D614" t="s">
        <v>575</v>
      </c>
      <c r="E614">
        <v>19105002</v>
      </c>
      <c r="F614" t="s">
        <v>655</v>
      </c>
      <c r="G614" s="7">
        <v>43205</v>
      </c>
      <c r="H614" t="s">
        <v>503</v>
      </c>
      <c r="I614">
        <v>3033.33</v>
      </c>
      <c r="J614"/>
      <c r="K614">
        <v>3033.33</v>
      </c>
      <c r="L614">
        <v>1</v>
      </c>
      <c r="M614">
        <v>3033.33</v>
      </c>
      <c r="N614" t="s">
        <v>629</v>
      </c>
      <c r="O614" t="s">
        <v>656</v>
      </c>
      <c r="P614" s="7">
        <v>42542</v>
      </c>
      <c r="Q614" s="7" t="s">
        <v>2247</v>
      </c>
      <c r="R614" s="7">
        <v>2.4102999999999999</v>
      </c>
    </row>
    <row r="615" spans="1:18" hidden="1">
      <c r="A615" t="s">
        <v>482</v>
      </c>
      <c r="B615" t="s">
        <v>501</v>
      </c>
      <c r="C615" s="7">
        <v>41925</v>
      </c>
      <c r="D615" t="s">
        <v>575</v>
      </c>
      <c r="E615">
        <v>19105002</v>
      </c>
      <c r="F615" t="s">
        <v>655</v>
      </c>
      <c r="G615" s="7">
        <v>43388</v>
      </c>
      <c r="H615" t="s">
        <v>503</v>
      </c>
      <c r="I615">
        <v>3033.33</v>
      </c>
      <c r="J615"/>
      <c r="K615">
        <v>3033.33</v>
      </c>
      <c r="L615">
        <v>1</v>
      </c>
      <c r="M615">
        <v>3033.33</v>
      </c>
      <c r="N615" t="s">
        <v>629</v>
      </c>
      <c r="O615" t="s">
        <v>656</v>
      </c>
      <c r="P615" s="7">
        <v>42542</v>
      </c>
      <c r="Q615" s="7" t="s">
        <v>2394</v>
      </c>
      <c r="R615" s="7">
        <v>2.4102999999999999</v>
      </c>
    </row>
    <row r="616" spans="1:18" hidden="1">
      <c r="A616" t="s">
        <v>482</v>
      </c>
      <c r="B616" t="s">
        <v>501</v>
      </c>
      <c r="C616" s="7">
        <v>41925</v>
      </c>
      <c r="D616" t="s">
        <v>575</v>
      </c>
      <c r="E616">
        <v>19105002</v>
      </c>
      <c r="F616" t="s">
        <v>655</v>
      </c>
      <c r="G616" s="7">
        <v>43511</v>
      </c>
      <c r="H616" t="s">
        <v>503</v>
      </c>
      <c r="I616">
        <v>3033.33</v>
      </c>
      <c r="J616"/>
      <c r="K616">
        <v>3033.33</v>
      </c>
      <c r="L616">
        <v>1</v>
      </c>
      <c r="M616">
        <v>3033.33</v>
      </c>
      <c r="N616" t="s">
        <v>629</v>
      </c>
      <c r="O616" t="s">
        <v>656</v>
      </c>
      <c r="P616" s="7">
        <v>42542</v>
      </c>
      <c r="Q616" s="7" t="s">
        <v>1965</v>
      </c>
      <c r="R616" s="7">
        <v>2.4102999999999999</v>
      </c>
    </row>
    <row r="617" spans="1:18" hidden="1">
      <c r="A617" t="s">
        <v>482</v>
      </c>
      <c r="B617" t="s">
        <v>501</v>
      </c>
      <c r="C617" s="7">
        <v>41925</v>
      </c>
      <c r="D617" t="s">
        <v>575</v>
      </c>
      <c r="E617">
        <v>13140001</v>
      </c>
      <c r="F617" t="s">
        <v>655</v>
      </c>
      <c r="G617" s="7">
        <v>42628</v>
      </c>
      <c r="H617" t="s">
        <v>503</v>
      </c>
      <c r="I617">
        <v>368.6</v>
      </c>
      <c r="J617"/>
      <c r="K617">
        <v>368.6</v>
      </c>
      <c r="L617">
        <v>1</v>
      </c>
      <c r="M617">
        <v>368.6</v>
      </c>
      <c r="N617" t="s">
        <v>504</v>
      </c>
      <c r="O617" t="s">
        <v>656</v>
      </c>
      <c r="P617" s="7">
        <v>42542</v>
      </c>
      <c r="Q617" s="7" t="s">
        <v>1966</v>
      </c>
      <c r="R617" s="7">
        <v>2.4102999999999999</v>
      </c>
    </row>
    <row r="618" spans="1:18" hidden="1">
      <c r="A618" t="s">
        <v>482</v>
      </c>
      <c r="B618" t="s">
        <v>501</v>
      </c>
      <c r="C618" s="7">
        <v>41925</v>
      </c>
      <c r="D618" t="s">
        <v>575</v>
      </c>
      <c r="E618">
        <v>13140001</v>
      </c>
      <c r="F618" t="s">
        <v>655</v>
      </c>
      <c r="G618" s="7">
        <v>42781</v>
      </c>
      <c r="H618" t="s">
        <v>503</v>
      </c>
      <c r="I618">
        <v>300.95</v>
      </c>
      <c r="J618"/>
      <c r="K618">
        <v>300.95</v>
      </c>
      <c r="L618">
        <v>1</v>
      </c>
      <c r="M618">
        <v>300.95</v>
      </c>
      <c r="N618" t="s">
        <v>504</v>
      </c>
      <c r="O618" t="s">
        <v>656</v>
      </c>
      <c r="P618" s="7">
        <v>42542</v>
      </c>
      <c r="Q618" s="7" t="s">
        <v>1665</v>
      </c>
      <c r="R618" s="7">
        <v>2.4102999999999999</v>
      </c>
    </row>
    <row r="619" spans="1:18" hidden="1">
      <c r="A619" t="s">
        <v>482</v>
      </c>
      <c r="B619" t="s">
        <v>501</v>
      </c>
      <c r="C619" s="7">
        <v>41925</v>
      </c>
      <c r="D619" t="s">
        <v>575</v>
      </c>
      <c r="E619">
        <v>13140001</v>
      </c>
      <c r="F619" t="s">
        <v>655</v>
      </c>
      <c r="G619" s="7">
        <v>42993</v>
      </c>
      <c r="H619" t="s">
        <v>503</v>
      </c>
      <c r="I619">
        <v>230.37</v>
      </c>
      <c r="J619"/>
      <c r="K619">
        <v>230.37</v>
      </c>
      <c r="L619">
        <v>1</v>
      </c>
      <c r="M619">
        <v>230.37</v>
      </c>
      <c r="N619" t="s">
        <v>504</v>
      </c>
      <c r="O619" t="s">
        <v>656</v>
      </c>
      <c r="P619" s="7">
        <v>42542</v>
      </c>
      <c r="Q619" s="7" t="s">
        <v>1510</v>
      </c>
      <c r="R619" s="7">
        <v>2.4102999999999999</v>
      </c>
    </row>
    <row r="620" spans="1:18" hidden="1">
      <c r="A620" t="s">
        <v>482</v>
      </c>
      <c r="B620" t="s">
        <v>501</v>
      </c>
      <c r="C620" s="7">
        <v>41925</v>
      </c>
      <c r="D620" t="s">
        <v>575</v>
      </c>
      <c r="E620">
        <v>13140001</v>
      </c>
      <c r="F620" t="s">
        <v>655</v>
      </c>
      <c r="G620" s="7">
        <v>43327</v>
      </c>
      <c r="H620" t="s">
        <v>503</v>
      </c>
      <c r="I620">
        <v>100.32</v>
      </c>
      <c r="J620"/>
      <c r="K620">
        <v>100.32</v>
      </c>
      <c r="L620">
        <v>1</v>
      </c>
      <c r="M620">
        <v>100.32</v>
      </c>
      <c r="N620" t="s">
        <v>504</v>
      </c>
      <c r="O620" t="s">
        <v>656</v>
      </c>
      <c r="P620" s="7">
        <v>42542</v>
      </c>
      <c r="Q620" s="7" t="s">
        <v>1344</v>
      </c>
      <c r="R620" s="7">
        <v>2.4102999999999999</v>
      </c>
    </row>
    <row r="621" spans="1:18" hidden="1">
      <c r="A621" t="s">
        <v>482</v>
      </c>
      <c r="B621" t="s">
        <v>501</v>
      </c>
      <c r="C621" s="7">
        <v>41925</v>
      </c>
      <c r="D621" t="s">
        <v>575</v>
      </c>
      <c r="E621">
        <v>13140001</v>
      </c>
      <c r="F621" t="s">
        <v>655</v>
      </c>
      <c r="G621" s="7">
        <v>43388</v>
      </c>
      <c r="H621" t="s">
        <v>503</v>
      </c>
      <c r="I621">
        <v>72.81</v>
      </c>
      <c r="J621"/>
      <c r="K621">
        <v>72.81</v>
      </c>
      <c r="L621">
        <v>1</v>
      </c>
      <c r="M621">
        <v>72.81</v>
      </c>
      <c r="N621" t="s">
        <v>504</v>
      </c>
      <c r="O621" t="s">
        <v>656</v>
      </c>
      <c r="P621" s="7">
        <v>42542</v>
      </c>
      <c r="Q621" s="7" t="s">
        <v>2256</v>
      </c>
      <c r="R621" s="7">
        <v>2.4102999999999999</v>
      </c>
    </row>
    <row r="622" spans="1:18" hidden="1">
      <c r="A622" t="s">
        <v>482</v>
      </c>
      <c r="B622" t="s">
        <v>501</v>
      </c>
      <c r="C622" s="7">
        <v>41925</v>
      </c>
      <c r="D622" t="s">
        <v>575</v>
      </c>
      <c r="E622">
        <v>13140001</v>
      </c>
      <c r="F622" t="s">
        <v>655</v>
      </c>
      <c r="G622" s="7">
        <v>43480</v>
      </c>
      <c r="H622" t="s">
        <v>503</v>
      </c>
      <c r="I622">
        <v>43.09</v>
      </c>
      <c r="J622"/>
      <c r="K622">
        <v>43.09</v>
      </c>
      <c r="L622">
        <v>1</v>
      </c>
      <c r="M622">
        <v>43.09</v>
      </c>
      <c r="N622" t="s">
        <v>504</v>
      </c>
      <c r="O622" t="s">
        <v>656</v>
      </c>
      <c r="P622" s="7">
        <v>42542</v>
      </c>
      <c r="Q622" s="7" t="s">
        <v>2257</v>
      </c>
      <c r="R622" s="7">
        <v>2.4102999999999999</v>
      </c>
    </row>
    <row r="623" spans="1:18" hidden="1">
      <c r="A623" t="s">
        <v>482</v>
      </c>
      <c r="B623" t="s">
        <v>501</v>
      </c>
      <c r="C623" s="7">
        <v>41925</v>
      </c>
      <c r="D623" t="s">
        <v>575</v>
      </c>
      <c r="E623">
        <v>13140001</v>
      </c>
      <c r="F623" t="s">
        <v>655</v>
      </c>
      <c r="G623" s="7">
        <v>43511</v>
      </c>
      <c r="H623" t="s">
        <v>503</v>
      </c>
      <c r="I623">
        <v>34.549999999999997</v>
      </c>
      <c r="J623"/>
      <c r="K623">
        <v>34.549999999999997</v>
      </c>
      <c r="L623">
        <v>1</v>
      </c>
      <c r="M623">
        <v>34.549999999999997</v>
      </c>
      <c r="N623" t="s">
        <v>504</v>
      </c>
      <c r="O623" t="s">
        <v>656</v>
      </c>
      <c r="P623" s="7">
        <v>42542</v>
      </c>
      <c r="Q623" s="7" t="s">
        <v>1667</v>
      </c>
      <c r="R623" s="7">
        <v>2.4102999999999999</v>
      </c>
    </row>
    <row r="624" spans="1:18">
      <c r="A624" t="s">
        <v>482</v>
      </c>
      <c r="B624" t="s">
        <v>501</v>
      </c>
      <c r="C624" s="7">
        <v>41439</v>
      </c>
      <c r="D624" t="s">
        <v>575</v>
      </c>
      <c r="E624">
        <v>19105002</v>
      </c>
      <c r="F624" t="s">
        <v>576</v>
      </c>
      <c r="G624" s="7">
        <v>43023</v>
      </c>
      <c r="H624" t="s">
        <v>503</v>
      </c>
      <c r="I624">
        <v>8166.67</v>
      </c>
      <c r="J624"/>
      <c r="K624">
        <v>8166.67</v>
      </c>
      <c r="L624">
        <v>1</v>
      </c>
      <c r="M624">
        <v>8166.67</v>
      </c>
      <c r="N624" t="s">
        <v>536</v>
      </c>
      <c r="O624" t="s">
        <v>577</v>
      </c>
      <c r="P624" s="7">
        <v>42542</v>
      </c>
      <c r="Q624" s="7" t="s">
        <v>1443</v>
      </c>
      <c r="R624" s="7">
        <v>2.1446999999999998</v>
      </c>
    </row>
    <row r="625" spans="1:18">
      <c r="A625" t="s">
        <v>482</v>
      </c>
      <c r="B625" t="s">
        <v>501</v>
      </c>
      <c r="C625" s="7">
        <v>41439</v>
      </c>
      <c r="D625" t="s">
        <v>575</v>
      </c>
      <c r="E625">
        <v>19105002</v>
      </c>
      <c r="F625" t="s">
        <v>576</v>
      </c>
      <c r="G625" s="7">
        <v>43054</v>
      </c>
      <c r="H625" t="s">
        <v>503</v>
      </c>
      <c r="I625">
        <v>8166.67</v>
      </c>
      <c r="J625"/>
      <c r="K625">
        <v>8166.67</v>
      </c>
      <c r="L625">
        <v>1</v>
      </c>
      <c r="M625">
        <v>8166.67</v>
      </c>
      <c r="N625" t="s">
        <v>536</v>
      </c>
      <c r="O625" t="s">
        <v>577</v>
      </c>
      <c r="P625" s="7">
        <v>42542</v>
      </c>
      <c r="Q625" s="7" t="s">
        <v>1603</v>
      </c>
      <c r="R625" s="7">
        <v>2.1446999999999998</v>
      </c>
    </row>
    <row r="626" spans="1:18">
      <c r="A626" t="s">
        <v>482</v>
      </c>
      <c r="B626" t="s">
        <v>501</v>
      </c>
      <c r="C626" s="7">
        <v>41439</v>
      </c>
      <c r="D626" t="s">
        <v>575</v>
      </c>
      <c r="E626">
        <v>19105002</v>
      </c>
      <c r="F626" t="s">
        <v>576</v>
      </c>
      <c r="G626" s="7">
        <v>42870</v>
      </c>
      <c r="H626" t="s">
        <v>503</v>
      </c>
      <c r="I626">
        <v>8166.67</v>
      </c>
      <c r="J626"/>
      <c r="K626">
        <v>8166.67</v>
      </c>
      <c r="L626">
        <v>1</v>
      </c>
      <c r="M626">
        <v>8166.67</v>
      </c>
      <c r="N626" t="s">
        <v>536</v>
      </c>
      <c r="O626" t="s">
        <v>577</v>
      </c>
      <c r="P626" s="7">
        <v>42542</v>
      </c>
      <c r="Q626" s="7" t="s">
        <v>2333</v>
      </c>
      <c r="R626" s="7">
        <v>2.1446999999999998</v>
      </c>
    </row>
    <row r="627" spans="1:18" hidden="1">
      <c r="A627" t="s">
        <v>482</v>
      </c>
      <c r="B627" t="s">
        <v>501</v>
      </c>
      <c r="C627" s="7">
        <v>41768</v>
      </c>
      <c r="D627" t="s">
        <v>575</v>
      </c>
      <c r="E627">
        <v>19105002</v>
      </c>
      <c r="F627" t="s">
        <v>628</v>
      </c>
      <c r="G627" s="7">
        <v>42660</v>
      </c>
      <c r="H627" t="s">
        <v>503</v>
      </c>
      <c r="I627">
        <v>5083.33</v>
      </c>
      <c r="J627"/>
      <c r="K627">
        <v>5083.33</v>
      </c>
      <c r="L627">
        <v>1</v>
      </c>
      <c r="M627">
        <v>5083.33</v>
      </c>
      <c r="N627" t="s">
        <v>629</v>
      </c>
      <c r="O627" t="s">
        <v>630</v>
      </c>
      <c r="P627" s="7">
        <v>42542</v>
      </c>
      <c r="Q627" s="7" t="s">
        <v>1302</v>
      </c>
      <c r="R627" s="7">
        <v>2.2107000000000001</v>
      </c>
    </row>
    <row r="628" spans="1:18" hidden="1">
      <c r="A628" t="s">
        <v>482</v>
      </c>
      <c r="B628" t="s">
        <v>501</v>
      </c>
      <c r="C628" s="7">
        <v>41768</v>
      </c>
      <c r="D628" t="s">
        <v>575</v>
      </c>
      <c r="E628">
        <v>19105002</v>
      </c>
      <c r="F628" t="s">
        <v>628</v>
      </c>
      <c r="G628" s="7">
        <v>42690</v>
      </c>
      <c r="H628" t="s">
        <v>503</v>
      </c>
      <c r="I628">
        <v>5083.33</v>
      </c>
      <c r="J628"/>
      <c r="K628">
        <v>5083.33</v>
      </c>
      <c r="L628">
        <v>1</v>
      </c>
      <c r="M628">
        <v>5083.33</v>
      </c>
      <c r="N628" t="s">
        <v>629</v>
      </c>
      <c r="O628" t="s">
        <v>630</v>
      </c>
      <c r="P628" s="7">
        <v>42542</v>
      </c>
      <c r="Q628" s="7" t="s">
        <v>1776</v>
      </c>
      <c r="R628" s="7">
        <v>2.2107000000000001</v>
      </c>
    </row>
    <row r="629" spans="1:18">
      <c r="A629" t="s">
        <v>482</v>
      </c>
      <c r="B629" t="s">
        <v>501</v>
      </c>
      <c r="C629" s="7">
        <v>41768</v>
      </c>
      <c r="D629" t="s">
        <v>575</v>
      </c>
      <c r="E629">
        <v>19105002</v>
      </c>
      <c r="F629" t="s">
        <v>628</v>
      </c>
      <c r="G629" s="7">
        <v>42781</v>
      </c>
      <c r="H629" t="s">
        <v>503</v>
      </c>
      <c r="I629">
        <v>5083.33</v>
      </c>
      <c r="J629"/>
      <c r="K629">
        <v>5083.33</v>
      </c>
      <c r="L629">
        <v>1</v>
      </c>
      <c r="M629">
        <v>5083.33</v>
      </c>
      <c r="N629" t="s">
        <v>629</v>
      </c>
      <c r="O629" t="s">
        <v>630</v>
      </c>
      <c r="P629" s="7">
        <v>42542</v>
      </c>
      <c r="Q629" s="7" t="s">
        <v>1935</v>
      </c>
      <c r="R629" s="7">
        <v>2.2107000000000001</v>
      </c>
    </row>
    <row r="630" spans="1:18">
      <c r="A630" t="s">
        <v>482</v>
      </c>
      <c r="B630" t="s">
        <v>501</v>
      </c>
      <c r="C630" s="7">
        <v>41768</v>
      </c>
      <c r="D630" t="s">
        <v>575</v>
      </c>
      <c r="E630">
        <v>19105002</v>
      </c>
      <c r="F630" t="s">
        <v>628</v>
      </c>
      <c r="G630" s="7">
        <v>42933</v>
      </c>
      <c r="H630" t="s">
        <v>503</v>
      </c>
      <c r="I630">
        <v>5083.33</v>
      </c>
      <c r="J630"/>
      <c r="K630">
        <v>5083.33</v>
      </c>
      <c r="L630">
        <v>1</v>
      </c>
      <c r="M630">
        <v>5083.33</v>
      </c>
      <c r="N630" t="s">
        <v>629</v>
      </c>
      <c r="O630" t="s">
        <v>630</v>
      </c>
      <c r="P630" s="7">
        <v>42542</v>
      </c>
      <c r="Q630" s="7" t="s">
        <v>1304</v>
      </c>
      <c r="R630" s="7">
        <v>2.2107000000000001</v>
      </c>
    </row>
    <row r="631" spans="1:18" hidden="1">
      <c r="A631" t="s">
        <v>482</v>
      </c>
      <c r="B631" t="s">
        <v>501</v>
      </c>
      <c r="C631" s="7">
        <v>41768</v>
      </c>
      <c r="D631" t="s">
        <v>575</v>
      </c>
      <c r="E631">
        <v>19105002</v>
      </c>
      <c r="F631" t="s">
        <v>628</v>
      </c>
      <c r="G631" s="7">
        <v>43360</v>
      </c>
      <c r="H631" t="s">
        <v>503</v>
      </c>
      <c r="I631">
        <v>5083.33</v>
      </c>
      <c r="J631"/>
      <c r="K631">
        <v>5083.33</v>
      </c>
      <c r="L631">
        <v>1</v>
      </c>
      <c r="M631">
        <v>5083.33</v>
      </c>
      <c r="N631" t="s">
        <v>629</v>
      </c>
      <c r="O631" t="s">
        <v>630</v>
      </c>
      <c r="P631" s="7">
        <v>42542</v>
      </c>
      <c r="Q631" s="7" t="s">
        <v>1473</v>
      </c>
      <c r="R631" s="7">
        <v>2.2107000000000001</v>
      </c>
    </row>
    <row r="632" spans="1:18" hidden="1">
      <c r="A632" t="s">
        <v>482</v>
      </c>
      <c r="B632" t="s">
        <v>501</v>
      </c>
      <c r="C632" s="7">
        <v>41768</v>
      </c>
      <c r="D632" t="s">
        <v>575</v>
      </c>
      <c r="E632">
        <v>19105002</v>
      </c>
      <c r="F632" t="s">
        <v>628</v>
      </c>
      <c r="G632" s="7">
        <v>43420</v>
      </c>
      <c r="H632" t="s">
        <v>503</v>
      </c>
      <c r="I632">
        <v>5083.33</v>
      </c>
      <c r="J632"/>
      <c r="K632">
        <v>5083.33</v>
      </c>
      <c r="L632">
        <v>1</v>
      </c>
      <c r="M632">
        <v>5083.33</v>
      </c>
      <c r="N632" t="s">
        <v>629</v>
      </c>
      <c r="O632" t="s">
        <v>630</v>
      </c>
      <c r="P632" s="7">
        <v>42542</v>
      </c>
      <c r="Q632" s="7" t="s">
        <v>2090</v>
      </c>
      <c r="R632" s="7">
        <v>2.2107000000000001</v>
      </c>
    </row>
    <row r="633" spans="1:18" hidden="1">
      <c r="A633" t="s">
        <v>482</v>
      </c>
      <c r="B633" t="s">
        <v>501</v>
      </c>
      <c r="C633" s="7">
        <v>41768</v>
      </c>
      <c r="D633" t="s">
        <v>575</v>
      </c>
      <c r="E633">
        <v>13140001</v>
      </c>
      <c r="F633" t="s">
        <v>628</v>
      </c>
      <c r="G633" s="7">
        <v>43451</v>
      </c>
      <c r="H633" t="s">
        <v>503</v>
      </c>
      <c r="I633">
        <v>57.9</v>
      </c>
      <c r="J633"/>
      <c r="K633">
        <v>57.9</v>
      </c>
      <c r="L633">
        <v>1</v>
      </c>
      <c r="M633">
        <v>57.9</v>
      </c>
      <c r="N633" t="s">
        <v>504</v>
      </c>
      <c r="O633" t="s">
        <v>630</v>
      </c>
      <c r="P633" s="7">
        <v>42542</v>
      </c>
      <c r="Q633" s="7" t="s">
        <v>1474</v>
      </c>
      <c r="R633" s="7">
        <v>2.2107000000000001</v>
      </c>
    </row>
    <row r="634" spans="1:18">
      <c r="A634" t="s">
        <v>482</v>
      </c>
      <c r="B634" t="s">
        <v>501</v>
      </c>
      <c r="C634" s="7">
        <v>41771</v>
      </c>
      <c r="D634" t="s">
        <v>575</v>
      </c>
      <c r="E634">
        <v>19105002</v>
      </c>
      <c r="F634" t="s">
        <v>631</v>
      </c>
      <c r="G634" s="7">
        <v>42751</v>
      </c>
      <c r="H634" t="s">
        <v>503</v>
      </c>
      <c r="I634">
        <v>8166.66</v>
      </c>
      <c r="J634"/>
      <c r="K634">
        <v>8166.66</v>
      </c>
      <c r="L634">
        <v>1</v>
      </c>
      <c r="M634">
        <v>8166.66</v>
      </c>
      <c r="N634" t="s">
        <v>629</v>
      </c>
      <c r="O634" t="s">
        <v>632</v>
      </c>
      <c r="P634" s="7">
        <v>42542</v>
      </c>
      <c r="Q634" s="7" t="s">
        <v>1478</v>
      </c>
      <c r="R634" s="7">
        <v>2.2191999999999998</v>
      </c>
    </row>
    <row r="635" spans="1:18">
      <c r="A635" t="s">
        <v>482</v>
      </c>
      <c r="B635" t="s">
        <v>501</v>
      </c>
      <c r="C635" s="7">
        <v>41771</v>
      </c>
      <c r="D635" t="s">
        <v>575</v>
      </c>
      <c r="E635">
        <v>19105002</v>
      </c>
      <c r="F635" t="s">
        <v>631</v>
      </c>
      <c r="G635" s="7">
        <v>42809</v>
      </c>
      <c r="H635" t="s">
        <v>503</v>
      </c>
      <c r="I635">
        <v>8166.66</v>
      </c>
      <c r="J635"/>
      <c r="K635">
        <v>8166.66</v>
      </c>
      <c r="L635">
        <v>1</v>
      </c>
      <c r="M635">
        <v>8166.66</v>
      </c>
      <c r="N635" t="s">
        <v>629</v>
      </c>
      <c r="O635" t="s">
        <v>632</v>
      </c>
      <c r="P635" s="7">
        <v>42542</v>
      </c>
      <c r="Q635" s="7" t="s">
        <v>1942</v>
      </c>
      <c r="R635" s="7">
        <v>2.2191999999999998</v>
      </c>
    </row>
    <row r="636" spans="1:18" hidden="1">
      <c r="A636" t="s">
        <v>482</v>
      </c>
      <c r="B636" t="s">
        <v>501</v>
      </c>
      <c r="C636" s="7">
        <v>41771</v>
      </c>
      <c r="D636" t="s">
        <v>575</v>
      </c>
      <c r="E636">
        <v>19105002</v>
      </c>
      <c r="F636" t="s">
        <v>631</v>
      </c>
      <c r="G636" s="7">
        <v>43297</v>
      </c>
      <c r="H636" t="s">
        <v>503</v>
      </c>
      <c r="I636">
        <v>8166.66</v>
      </c>
      <c r="J636"/>
      <c r="K636">
        <v>8166.66</v>
      </c>
      <c r="L636">
        <v>1</v>
      </c>
      <c r="M636">
        <v>8166.66</v>
      </c>
      <c r="N636" t="s">
        <v>629</v>
      </c>
      <c r="O636" t="s">
        <v>632</v>
      </c>
      <c r="P636" s="7">
        <v>42542</v>
      </c>
      <c r="Q636" s="7" t="s">
        <v>1482</v>
      </c>
      <c r="R636" s="7">
        <v>2.2191999999999998</v>
      </c>
    </row>
    <row r="637" spans="1:18" hidden="1">
      <c r="A637" t="s">
        <v>482</v>
      </c>
      <c r="B637" t="s">
        <v>501</v>
      </c>
      <c r="C637" s="7">
        <v>41771</v>
      </c>
      <c r="D637" t="s">
        <v>575</v>
      </c>
      <c r="E637">
        <v>13140001</v>
      </c>
      <c r="F637" t="s">
        <v>631</v>
      </c>
      <c r="G637" s="7">
        <v>42660</v>
      </c>
      <c r="H637" t="s">
        <v>503</v>
      </c>
      <c r="I637">
        <v>928.44</v>
      </c>
      <c r="J637"/>
      <c r="K637">
        <v>928.44</v>
      </c>
      <c r="L637">
        <v>1</v>
      </c>
      <c r="M637">
        <v>928.44</v>
      </c>
      <c r="N637" t="s">
        <v>504</v>
      </c>
      <c r="O637" t="s">
        <v>632</v>
      </c>
      <c r="P637" s="7">
        <v>42542</v>
      </c>
      <c r="Q637" s="7" t="s">
        <v>2093</v>
      </c>
      <c r="R637" s="7">
        <v>2.2191999999999998</v>
      </c>
    </row>
    <row r="638" spans="1:18" hidden="1">
      <c r="A638" t="s">
        <v>482</v>
      </c>
      <c r="B638" t="s">
        <v>501</v>
      </c>
      <c r="C638" s="7">
        <v>41771</v>
      </c>
      <c r="D638" t="s">
        <v>575</v>
      </c>
      <c r="E638">
        <v>13140001</v>
      </c>
      <c r="F638" t="s">
        <v>631</v>
      </c>
      <c r="G638" s="7">
        <v>42842</v>
      </c>
      <c r="H638" t="s">
        <v>503</v>
      </c>
      <c r="I638">
        <v>759.4</v>
      </c>
      <c r="J638"/>
      <c r="K638">
        <v>759.4</v>
      </c>
      <c r="L638">
        <v>1</v>
      </c>
      <c r="M638">
        <v>759.4</v>
      </c>
      <c r="N638" t="s">
        <v>504</v>
      </c>
      <c r="O638" t="s">
        <v>632</v>
      </c>
      <c r="P638" s="7">
        <v>42542</v>
      </c>
      <c r="Q638" s="7" t="s">
        <v>2094</v>
      </c>
      <c r="R638" s="7">
        <v>2.2191999999999998</v>
      </c>
    </row>
    <row r="639" spans="1:18" hidden="1">
      <c r="A639" t="s">
        <v>482</v>
      </c>
      <c r="B639" t="s">
        <v>501</v>
      </c>
      <c r="C639" s="7">
        <v>41771</v>
      </c>
      <c r="D639" t="s">
        <v>575</v>
      </c>
      <c r="E639">
        <v>13140001</v>
      </c>
      <c r="F639" t="s">
        <v>631</v>
      </c>
      <c r="G639" s="7">
        <v>43206</v>
      </c>
      <c r="H639" t="s">
        <v>503</v>
      </c>
      <c r="I639">
        <v>352.16</v>
      </c>
      <c r="J639"/>
      <c r="K639">
        <v>352.16</v>
      </c>
      <c r="L639">
        <v>1</v>
      </c>
      <c r="M639">
        <v>352.16</v>
      </c>
      <c r="N639" t="s">
        <v>504</v>
      </c>
      <c r="O639" t="s">
        <v>632</v>
      </c>
      <c r="P639" s="7">
        <v>42542</v>
      </c>
      <c r="Q639" s="7" t="s">
        <v>2095</v>
      </c>
      <c r="R639" s="7">
        <v>2.2191999999999998</v>
      </c>
    </row>
    <row r="640" spans="1:18" hidden="1">
      <c r="A640" t="s">
        <v>482</v>
      </c>
      <c r="B640" t="s">
        <v>501</v>
      </c>
      <c r="C640" s="7">
        <v>41771</v>
      </c>
      <c r="D640" t="s">
        <v>575</v>
      </c>
      <c r="E640">
        <v>13140001</v>
      </c>
      <c r="F640" t="s">
        <v>631</v>
      </c>
      <c r="G640" s="7">
        <v>43297</v>
      </c>
      <c r="H640" t="s">
        <v>503</v>
      </c>
      <c r="I640">
        <v>248.1</v>
      </c>
      <c r="J640"/>
      <c r="K640">
        <v>248.1</v>
      </c>
      <c r="L640">
        <v>1</v>
      </c>
      <c r="M640">
        <v>248.1</v>
      </c>
      <c r="N640" t="s">
        <v>504</v>
      </c>
      <c r="O640" t="s">
        <v>632</v>
      </c>
      <c r="P640" s="7">
        <v>42542</v>
      </c>
      <c r="Q640" s="7" t="s">
        <v>1787</v>
      </c>
      <c r="R640" s="7">
        <v>2.2191999999999998</v>
      </c>
    </row>
    <row r="641" spans="1:18" hidden="1">
      <c r="A641" t="s">
        <v>482</v>
      </c>
      <c r="B641" t="s">
        <v>501</v>
      </c>
      <c r="C641" s="7">
        <v>41771</v>
      </c>
      <c r="D641" t="s">
        <v>575</v>
      </c>
      <c r="E641">
        <v>13140001</v>
      </c>
      <c r="F641" t="s">
        <v>631</v>
      </c>
      <c r="G641" s="7">
        <v>43451</v>
      </c>
      <c r="H641" t="s">
        <v>503</v>
      </c>
      <c r="I641">
        <v>93.03</v>
      </c>
      <c r="J641"/>
      <c r="K641">
        <v>93.03</v>
      </c>
      <c r="L641">
        <v>1</v>
      </c>
      <c r="M641">
        <v>93.03</v>
      </c>
      <c r="N641" t="s">
        <v>504</v>
      </c>
      <c r="O641" t="s">
        <v>632</v>
      </c>
      <c r="P641" s="7">
        <v>42542</v>
      </c>
      <c r="Q641" s="7" t="s">
        <v>2223</v>
      </c>
      <c r="R641" s="7">
        <v>2.2191999999999998</v>
      </c>
    </row>
    <row r="642" spans="1:18" hidden="1">
      <c r="A642" t="s">
        <v>482</v>
      </c>
      <c r="B642" t="s">
        <v>501</v>
      </c>
      <c r="C642" s="7">
        <v>41768</v>
      </c>
      <c r="D642" t="s">
        <v>575</v>
      </c>
      <c r="E642">
        <v>13140001</v>
      </c>
      <c r="F642" t="s">
        <v>628</v>
      </c>
      <c r="G642" s="7">
        <v>42751</v>
      </c>
      <c r="H642" t="s">
        <v>503</v>
      </c>
      <c r="I642">
        <v>518.12</v>
      </c>
      <c r="J642"/>
      <c r="K642">
        <v>518.12</v>
      </c>
      <c r="L642">
        <v>1</v>
      </c>
      <c r="M642">
        <v>518.12</v>
      </c>
      <c r="N642" t="s">
        <v>504</v>
      </c>
      <c r="O642" t="s">
        <v>630</v>
      </c>
      <c r="P642" s="7">
        <v>42542</v>
      </c>
      <c r="Q642" s="7" t="s">
        <v>1487</v>
      </c>
      <c r="R642" s="7">
        <v>2.2107000000000001</v>
      </c>
    </row>
    <row r="643" spans="1:18" hidden="1">
      <c r="A643" t="s">
        <v>482</v>
      </c>
      <c r="B643" t="s">
        <v>501</v>
      </c>
      <c r="C643" s="7">
        <v>41768</v>
      </c>
      <c r="D643" t="s">
        <v>575</v>
      </c>
      <c r="E643">
        <v>13140001</v>
      </c>
      <c r="F643" t="s">
        <v>628</v>
      </c>
      <c r="G643" s="7">
        <v>43235</v>
      </c>
      <c r="H643" t="s">
        <v>503</v>
      </c>
      <c r="I643">
        <v>180.56</v>
      </c>
      <c r="J643"/>
      <c r="K643">
        <v>180.56</v>
      </c>
      <c r="L643">
        <v>1</v>
      </c>
      <c r="M643">
        <v>180.56</v>
      </c>
      <c r="N643" t="s">
        <v>504</v>
      </c>
      <c r="O643" t="s">
        <v>630</v>
      </c>
      <c r="P643" s="7">
        <v>42542</v>
      </c>
      <c r="Q643" s="7" t="s">
        <v>1793</v>
      </c>
      <c r="R643" s="7">
        <v>2.2107000000000001</v>
      </c>
    </row>
    <row r="644" spans="1:18" hidden="1">
      <c r="A644" t="s">
        <v>482</v>
      </c>
      <c r="B644" t="s">
        <v>501</v>
      </c>
      <c r="C644" s="7">
        <v>41768</v>
      </c>
      <c r="D644" t="s">
        <v>575</v>
      </c>
      <c r="E644">
        <v>13140001</v>
      </c>
      <c r="F644" t="s">
        <v>628</v>
      </c>
      <c r="G644" s="7">
        <v>43327</v>
      </c>
      <c r="H644" t="s">
        <v>503</v>
      </c>
      <c r="I644">
        <v>130.75</v>
      </c>
      <c r="J644"/>
      <c r="K644">
        <v>130.75</v>
      </c>
      <c r="L644">
        <v>1</v>
      </c>
      <c r="M644">
        <v>130.75</v>
      </c>
      <c r="N644" t="s">
        <v>504</v>
      </c>
      <c r="O644" t="s">
        <v>630</v>
      </c>
      <c r="P644" s="7">
        <v>42542</v>
      </c>
      <c r="Q644" s="7" t="s">
        <v>1794</v>
      </c>
      <c r="R644" s="7">
        <v>2.2107000000000001</v>
      </c>
    </row>
    <row r="645" spans="1:18" hidden="1">
      <c r="A645" t="s">
        <v>482</v>
      </c>
      <c r="B645" t="s">
        <v>501</v>
      </c>
      <c r="C645" s="7">
        <v>41768</v>
      </c>
      <c r="D645" t="s">
        <v>575</v>
      </c>
      <c r="E645">
        <v>19105002</v>
      </c>
      <c r="F645" t="s">
        <v>628</v>
      </c>
      <c r="G645" s="7">
        <v>42536</v>
      </c>
      <c r="H645" t="s">
        <v>503</v>
      </c>
      <c r="I645">
        <v>5083.33</v>
      </c>
      <c r="J645"/>
      <c r="K645">
        <v>5083.33</v>
      </c>
      <c r="L645">
        <v>1</v>
      </c>
      <c r="M645">
        <v>5083.33</v>
      </c>
      <c r="N645" t="s">
        <v>629</v>
      </c>
      <c r="O645" t="s">
        <v>630</v>
      </c>
      <c r="P645" s="7">
        <v>42542</v>
      </c>
      <c r="Q645" s="7" t="s">
        <v>2379</v>
      </c>
      <c r="R645" s="7">
        <v>2.2107000000000001</v>
      </c>
    </row>
    <row r="646" spans="1:18" hidden="1">
      <c r="A646" t="s">
        <v>482</v>
      </c>
      <c r="B646" t="s">
        <v>501</v>
      </c>
      <c r="C646" s="7">
        <v>41925</v>
      </c>
      <c r="D646" t="s">
        <v>575</v>
      </c>
      <c r="E646">
        <v>19105002</v>
      </c>
      <c r="F646" t="s">
        <v>655</v>
      </c>
      <c r="G646" s="7">
        <v>42689</v>
      </c>
      <c r="H646" t="s">
        <v>503</v>
      </c>
      <c r="I646">
        <v>3033.33</v>
      </c>
      <c r="J646"/>
      <c r="K646">
        <v>3033.33</v>
      </c>
      <c r="L646">
        <v>1</v>
      </c>
      <c r="M646">
        <v>3033.33</v>
      </c>
      <c r="N646" t="s">
        <v>629</v>
      </c>
      <c r="O646" t="s">
        <v>656</v>
      </c>
      <c r="P646" s="7">
        <v>42542</v>
      </c>
      <c r="Q646" s="7" t="s">
        <v>2389</v>
      </c>
      <c r="R646" s="7">
        <v>2.4102999999999999</v>
      </c>
    </row>
    <row r="647" spans="1:18" hidden="1">
      <c r="A647" t="s">
        <v>482</v>
      </c>
      <c r="B647" t="s">
        <v>501</v>
      </c>
      <c r="C647" s="7">
        <v>41925</v>
      </c>
      <c r="D647" t="s">
        <v>575</v>
      </c>
      <c r="E647">
        <v>13140001</v>
      </c>
      <c r="F647" t="s">
        <v>655</v>
      </c>
      <c r="G647" s="7">
        <v>42931</v>
      </c>
      <c r="H647" t="s">
        <v>503</v>
      </c>
      <c r="I647">
        <v>253.42</v>
      </c>
      <c r="J647"/>
      <c r="K647">
        <v>253.42</v>
      </c>
      <c r="L647">
        <v>1</v>
      </c>
      <c r="M647">
        <v>253.42</v>
      </c>
      <c r="N647" t="s">
        <v>504</v>
      </c>
      <c r="O647" t="s">
        <v>656</v>
      </c>
      <c r="P647" s="7">
        <v>42542</v>
      </c>
      <c r="Q647" s="7" t="s">
        <v>1968</v>
      </c>
      <c r="R647" s="7">
        <v>2.4102999999999999</v>
      </c>
    </row>
    <row r="648" spans="1:18" hidden="1">
      <c r="A648" t="s">
        <v>482</v>
      </c>
      <c r="B648" t="s">
        <v>501</v>
      </c>
      <c r="C648" s="7">
        <v>41925</v>
      </c>
      <c r="D648" t="s">
        <v>575</v>
      </c>
      <c r="E648">
        <v>13140001</v>
      </c>
      <c r="F648" t="s">
        <v>655</v>
      </c>
      <c r="G648" s="7">
        <v>42962</v>
      </c>
      <c r="H648" t="s">
        <v>503</v>
      </c>
      <c r="I648">
        <v>226.26</v>
      </c>
      <c r="J648"/>
      <c r="K648">
        <v>226.26</v>
      </c>
      <c r="L648">
        <v>1</v>
      </c>
      <c r="M648">
        <v>226.26</v>
      </c>
      <c r="N648" t="s">
        <v>504</v>
      </c>
      <c r="O648" t="s">
        <v>656</v>
      </c>
      <c r="P648" s="7">
        <v>42542</v>
      </c>
      <c r="Q648" s="7" t="s">
        <v>1343</v>
      </c>
      <c r="R648" s="7">
        <v>2.4102999999999999</v>
      </c>
    </row>
    <row r="649" spans="1:18" hidden="1">
      <c r="A649" t="s">
        <v>482</v>
      </c>
      <c r="B649" t="s">
        <v>501</v>
      </c>
      <c r="C649" s="7">
        <v>41925</v>
      </c>
      <c r="D649" t="s">
        <v>575</v>
      </c>
      <c r="E649">
        <v>13140001</v>
      </c>
      <c r="F649" t="s">
        <v>655</v>
      </c>
      <c r="G649" s="7">
        <v>43084</v>
      </c>
      <c r="H649" t="s">
        <v>503</v>
      </c>
      <c r="I649">
        <v>183.16</v>
      </c>
      <c r="J649"/>
      <c r="K649">
        <v>183.16</v>
      </c>
      <c r="L649">
        <v>1</v>
      </c>
      <c r="M649">
        <v>183.16</v>
      </c>
      <c r="N649" t="s">
        <v>504</v>
      </c>
      <c r="O649" t="s">
        <v>656</v>
      </c>
      <c r="P649" s="7">
        <v>42542</v>
      </c>
      <c r="Q649" s="7" t="s">
        <v>2253</v>
      </c>
      <c r="R649" s="7">
        <v>2.4102999999999999</v>
      </c>
    </row>
    <row r="650" spans="1:18" hidden="1">
      <c r="A650" t="s">
        <v>482</v>
      </c>
      <c r="B650" t="s">
        <v>501</v>
      </c>
      <c r="C650" s="7">
        <v>41439</v>
      </c>
      <c r="D650" t="s">
        <v>575</v>
      </c>
      <c r="E650">
        <v>19105002</v>
      </c>
      <c r="F650" t="s">
        <v>576</v>
      </c>
      <c r="G650" s="7">
        <v>43174</v>
      </c>
      <c r="H650" t="s">
        <v>503</v>
      </c>
      <c r="I650">
        <v>8166.67</v>
      </c>
      <c r="J650"/>
      <c r="K650">
        <v>8166.67</v>
      </c>
      <c r="L650">
        <v>1</v>
      </c>
      <c r="M650">
        <v>8166.67</v>
      </c>
      <c r="N650" t="s">
        <v>536</v>
      </c>
      <c r="O650" t="s">
        <v>577</v>
      </c>
      <c r="P650" s="7">
        <v>42542</v>
      </c>
      <c r="Q650" s="7" t="s">
        <v>1270</v>
      </c>
      <c r="R650" s="7">
        <v>2.1446999999999998</v>
      </c>
    </row>
    <row r="651" spans="1:18" hidden="1">
      <c r="A651" t="s">
        <v>482</v>
      </c>
      <c r="B651" t="s">
        <v>501</v>
      </c>
      <c r="C651" s="7">
        <v>41439</v>
      </c>
      <c r="D651" t="s">
        <v>575</v>
      </c>
      <c r="E651">
        <v>19105002</v>
      </c>
      <c r="F651" t="s">
        <v>576</v>
      </c>
      <c r="G651" s="7">
        <v>42597</v>
      </c>
      <c r="H651" t="s">
        <v>503</v>
      </c>
      <c r="I651">
        <v>8166.67</v>
      </c>
      <c r="J651"/>
      <c r="K651">
        <v>8166.67</v>
      </c>
      <c r="L651">
        <v>1</v>
      </c>
      <c r="M651">
        <v>8166.67</v>
      </c>
      <c r="N651" t="s">
        <v>536</v>
      </c>
      <c r="O651" t="s">
        <v>577</v>
      </c>
      <c r="P651" s="7">
        <v>42542</v>
      </c>
      <c r="Q651" s="7" t="s">
        <v>1893</v>
      </c>
      <c r="R651" s="7">
        <v>2.1446999999999998</v>
      </c>
    </row>
    <row r="652" spans="1:18">
      <c r="A652" t="s">
        <v>482</v>
      </c>
      <c r="B652" t="s">
        <v>501</v>
      </c>
      <c r="C652" s="7">
        <v>41439</v>
      </c>
      <c r="D652" t="s">
        <v>575</v>
      </c>
      <c r="E652">
        <v>19105002</v>
      </c>
      <c r="F652" t="s">
        <v>576</v>
      </c>
      <c r="G652" s="7">
        <v>42931</v>
      </c>
      <c r="H652" t="s">
        <v>503</v>
      </c>
      <c r="I652">
        <v>8166.67</v>
      </c>
      <c r="J652"/>
      <c r="K652">
        <v>8166.67</v>
      </c>
      <c r="L652">
        <v>1</v>
      </c>
      <c r="M652">
        <v>8166.67</v>
      </c>
      <c r="N652" t="s">
        <v>536</v>
      </c>
      <c r="O652" t="s">
        <v>577</v>
      </c>
      <c r="P652" s="7">
        <v>42542</v>
      </c>
      <c r="Q652" s="7" t="s">
        <v>1742</v>
      </c>
      <c r="R652" s="7">
        <v>2.1446999999999998</v>
      </c>
    </row>
    <row r="653" spans="1:18" hidden="1">
      <c r="A653" t="s">
        <v>482</v>
      </c>
      <c r="B653" t="s">
        <v>501</v>
      </c>
      <c r="C653" s="7">
        <v>41441</v>
      </c>
      <c r="D653" t="s">
        <v>575</v>
      </c>
      <c r="E653">
        <v>13140001</v>
      </c>
      <c r="F653" t="s">
        <v>578</v>
      </c>
      <c r="G653" s="7">
        <v>43115</v>
      </c>
      <c r="H653" t="s">
        <v>503</v>
      </c>
      <c r="I653">
        <v>102.65</v>
      </c>
      <c r="J653"/>
      <c r="K653">
        <v>102.65</v>
      </c>
      <c r="L653">
        <v>1</v>
      </c>
      <c r="M653">
        <v>102.65</v>
      </c>
      <c r="N653" t="s">
        <v>504</v>
      </c>
      <c r="O653" t="s">
        <v>577</v>
      </c>
      <c r="P653" s="7">
        <v>42542</v>
      </c>
      <c r="Q653" s="7" t="s">
        <v>2189</v>
      </c>
      <c r="R653" s="7">
        <v>2.1366999999999998</v>
      </c>
    </row>
    <row r="654" spans="1:18" hidden="1">
      <c r="A654" t="s">
        <v>482</v>
      </c>
      <c r="B654" t="s">
        <v>501</v>
      </c>
      <c r="C654" s="7">
        <v>41441</v>
      </c>
      <c r="D654" t="s">
        <v>575</v>
      </c>
      <c r="E654">
        <v>13140001</v>
      </c>
      <c r="F654" t="s">
        <v>578</v>
      </c>
      <c r="G654" s="7">
        <v>42809</v>
      </c>
      <c r="H654" t="s">
        <v>503</v>
      </c>
      <c r="I654">
        <v>278.07</v>
      </c>
      <c r="J654"/>
      <c r="K654">
        <v>278.07</v>
      </c>
      <c r="L654">
        <v>1</v>
      </c>
      <c r="M654">
        <v>278.07</v>
      </c>
      <c r="N654" t="s">
        <v>504</v>
      </c>
      <c r="O654" t="s">
        <v>577</v>
      </c>
      <c r="P654" s="7">
        <v>42542</v>
      </c>
      <c r="Q654" s="7" t="s">
        <v>2336</v>
      </c>
      <c r="R654" s="7">
        <v>2.1366999999999998</v>
      </c>
    </row>
    <row r="655" spans="1:18" hidden="1">
      <c r="A655" t="s">
        <v>482</v>
      </c>
      <c r="B655" t="s">
        <v>501</v>
      </c>
      <c r="C655" s="7">
        <v>41441</v>
      </c>
      <c r="D655" t="s">
        <v>575</v>
      </c>
      <c r="E655">
        <v>13140001</v>
      </c>
      <c r="F655" t="s">
        <v>578</v>
      </c>
      <c r="G655" s="7">
        <v>42840</v>
      </c>
      <c r="H655" t="s">
        <v>503</v>
      </c>
      <c r="I655">
        <v>287.43</v>
      </c>
      <c r="J655"/>
      <c r="K655">
        <v>287.43</v>
      </c>
      <c r="L655">
        <v>1</v>
      </c>
      <c r="M655">
        <v>287.43</v>
      </c>
      <c r="N655" t="s">
        <v>504</v>
      </c>
      <c r="O655" t="s">
        <v>577</v>
      </c>
      <c r="P655" s="7">
        <v>42542</v>
      </c>
      <c r="Q655" s="7" t="s">
        <v>1898</v>
      </c>
      <c r="R655" s="7">
        <v>2.1366999999999998</v>
      </c>
    </row>
    <row r="656" spans="1:18">
      <c r="A656" t="s">
        <v>482</v>
      </c>
      <c r="B656" t="s">
        <v>501</v>
      </c>
      <c r="C656" s="7">
        <v>41768</v>
      </c>
      <c r="D656" t="s">
        <v>575</v>
      </c>
      <c r="E656">
        <v>19105002</v>
      </c>
      <c r="F656" t="s">
        <v>628</v>
      </c>
      <c r="G656" s="7">
        <v>42993</v>
      </c>
      <c r="H656" t="s">
        <v>503</v>
      </c>
      <c r="I656">
        <v>5083.33</v>
      </c>
      <c r="J656"/>
      <c r="K656">
        <v>5083.33</v>
      </c>
      <c r="L656">
        <v>1</v>
      </c>
      <c r="M656">
        <v>5083.33</v>
      </c>
      <c r="N656" t="s">
        <v>629</v>
      </c>
      <c r="O656" t="s">
        <v>630</v>
      </c>
      <c r="P656" s="7">
        <v>42542</v>
      </c>
      <c r="Q656" s="7" t="s">
        <v>1936</v>
      </c>
      <c r="R656" s="7">
        <v>2.2107000000000001</v>
      </c>
    </row>
    <row r="657" spans="1:18" hidden="1">
      <c r="A657" t="s">
        <v>482</v>
      </c>
      <c r="B657" t="s">
        <v>501</v>
      </c>
      <c r="C657" s="7">
        <v>41768</v>
      </c>
      <c r="D657" t="s">
        <v>575</v>
      </c>
      <c r="E657">
        <v>19105002</v>
      </c>
      <c r="F657" t="s">
        <v>756</v>
      </c>
      <c r="G657" s="7">
        <v>43146</v>
      </c>
      <c r="H657" t="s">
        <v>503</v>
      </c>
      <c r="I657">
        <v>5083.33</v>
      </c>
      <c r="J657"/>
      <c r="K657">
        <v>5083.33</v>
      </c>
      <c r="L657">
        <v>1</v>
      </c>
      <c r="M657">
        <v>5083.33</v>
      </c>
      <c r="N657" t="s">
        <v>629</v>
      </c>
      <c r="O657" t="s">
        <v>630</v>
      </c>
      <c r="P657" s="7">
        <v>42542</v>
      </c>
      <c r="Q657" s="7" t="s">
        <v>2212</v>
      </c>
      <c r="R657" s="7">
        <v>2.2107000000000001</v>
      </c>
    </row>
    <row r="658" spans="1:18" hidden="1">
      <c r="A658" t="s">
        <v>482</v>
      </c>
      <c r="B658" t="s">
        <v>501</v>
      </c>
      <c r="C658" s="7">
        <v>41768</v>
      </c>
      <c r="D658" t="s">
        <v>575</v>
      </c>
      <c r="E658">
        <v>19105002</v>
      </c>
      <c r="F658" t="s">
        <v>628</v>
      </c>
      <c r="G658" s="7">
        <v>43480</v>
      </c>
      <c r="H658" t="s">
        <v>503</v>
      </c>
      <c r="I658">
        <v>5083.33</v>
      </c>
      <c r="J658"/>
      <c r="K658">
        <v>5083.33</v>
      </c>
      <c r="L658">
        <v>1</v>
      </c>
      <c r="M658">
        <v>5083.33</v>
      </c>
      <c r="N658" t="s">
        <v>629</v>
      </c>
      <c r="O658" t="s">
        <v>630</v>
      </c>
      <c r="P658" s="7">
        <v>42542</v>
      </c>
      <c r="Q658" s="7" t="s">
        <v>1940</v>
      </c>
      <c r="R658" s="7">
        <v>2.2107000000000001</v>
      </c>
    </row>
    <row r="659" spans="1:18" hidden="1">
      <c r="A659" t="s">
        <v>482</v>
      </c>
      <c r="B659" t="s">
        <v>501</v>
      </c>
      <c r="C659" s="7">
        <v>41771</v>
      </c>
      <c r="D659" t="s">
        <v>575</v>
      </c>
      <c r="E659">
        <v>19105002</v>
      </c>
      <c r="F659" t="s">
        <v>631</v>
      </c>
      <c r="G659" s="7">
        <v>43480</v>
      </c>
      <c r="H659" t="s">
        <v>503</v>
      </c>
      <c r="I659">
        <v>8166.66</v>
      </c>
      <c r="J659"/>
      <c r="K659">
        <v>8166.66</v>
      </c>
      <c r="L659">
        <v>1</v>
      </c>
      <c r="M659">
        <v>8166.66</v>
      </c>
      <c r="N659" t="s">
        <v>629</v>
      </c>
      <c r="O659" t="s">
        <v>632</v>
      </c>
      <c r="P659" s="7">
        <v>42542</v>
      </c>
      <c r="Q659" s="7" t="s">
        <v>1476</v>
      </c>
      <c r="R659" s="7">
        <v>2.2191999999999998</v>
      </c>
    </row>
    <row r="660" spans="1:18" hidden="1">
      <c r="A660" t="s">
        <v>482</v>
      </c>
      <c r="B660" t="s">
        <v>501</v>
      </c>
      <c r="C660" s="7">
        <v>41771</v>
      </c>
      <c r="D660" t="s">
        <v>575</v>
      </c>
      <c r="E660">
        <v>19105002</v>
      </c>
      <c r="F660" t="s">
        <v>631</v>
      </c>
      <c r="G660" s="7">
        <v>42660</v>
      </c>
      <c r="H660" t="s">
        <v>503</v>
      </c>
      <c r="I660">
        <v>8166.66</v>
      </c>
      <c r="J660"/>
      <c r="K660">
        <v>8166.66</v>
      </c>
      <c r="L660">
        <v>1</v>
      </c>
      <c r="M660">
        <v>8166.66</v>
      </c>
      <c r="N660" t="s">
        <v>629</v>
      </c>
      <c r="O660" t="s">
        <v>632</v>
      </c>
      <c r="P660" s="7">
        <v>42542</v>
      </c>
      <c r="Q660" s="7" t="s">
        <v>1941</v>
      </c>
      <c r="R660" s="7">
        <v>2.2191999999999998</v>
      </c>
    </row>
    <row r="661" spans="1:18">
      <c r="A661" t="s">
        <v>482</v>
      </c>
      <c r="B661" t="s">
        <v>501</v>
      </c>
      <c r="C661" s="7">
        <v>41771</v>
      </c>
      <c r="D661" t="s">
        <v>575</v>
      </c>
      <c r="E661">
        <v>19105002</v>
      </c>
      <c r="F661" t="s">
        <v>631</v>
      </c>
      <c r="G661" s="7">
        <v>42870</v>
      </c>
      <c r="H661" t="s">
        <v>503</v>
      </c>
      <c r="I661">
        <v>8166.66</v>
      </c>
      <c r="J661"/>
      <c r="K661">
        <v>8166.66</v>
      </c>
      <c r="L661">
        <v>1</v>
      </c>
      <c r="M661">
        <v>8166.66</v>
      </c>
      <c r="N661" t="s">
        <v>629</v>
      </c>
      <c r="O661" t="s">
        <v>632</v>
      </c>
      <c r="P661" s="7">
        <v>42542</v>
      </c>
      <c r="Q661" s="7" t="s">
        <v>1943</v>
      </c>
      <c r="R661" s="7">
        <v>2.2191999999999998</v>
      </c>
    </row>
    <row r="662" spans="1:18">
      <c r="A662" t="s">
        <v>482</v>
      </c>
      <c r="B662" t="s">
        <v>501</v>
      </c>
      <c r="C662" s="7">
        <v>41771</v>
      </c>
      <c r="D662" t="s">
        <v>575</v>
      </c>
      <c r="E662">
        <v>19105002</v>
      </c>
      <c r="F662" t="s">
        <v>631</v>
      </c>
      <c r="G662" s="7">
        <v>42902</v>
      </c>
      <c r="H662" t="s">
        <v>503</v>
      </c>
      <c r="I662">
        <v>8166.66</v>
      </c>
      <c r="J662"/>
      <c r="K662">
        <v>8166.66</v>
      </c>
      <c r="L662">
        <v>1</v>
      </c>
      <c r="M662">
        <v>8166.66</v>
      </c>
      <c r="N662" t="s">
        <v>629</v>
      </c>
      <c r="O662" t="s">
        <v>632</v>
      </c>
      <c r="P662" s="7">
        <v>42542</v>
      </c>
      <c r="Q662" s="7" t="s">
        <v>1309</v>
      </c>
      <c r="R662" s="7">
        <v>2.2191999999999998</v>
      </c>
    </row>
    <row r="663" spans="1:18" hidden="1">
      <c r="A663" t="s">
        <v>482</v>
      </c>
      <c r="B663" t="s">
        <v>501</v>
      </c>
      <c r="C663" s="7">
        <v>41771</v>
      </c>
      <c r="D663" t="s">
        <v>575</v>
      </c>
      <c r="E663">
        <v>13140001</v>
      </c>
      <c r="F663" t="s">
        <v>631</v>
      </c>
      <c r="G663" s="7">
        <v>42597</v>
      </c>
      <c r="H663" t="s">
        <v>503</v>
      </c>
      <c r="I663">
        <v>961.4</v>
      </c>
      <c r="J663"/>
      <c r="K663">
        <v>961.4</v>
      </c>
      <c r="L663">
        <v>1</v>
      </c>
      <c r="M663">
        <v>961.4</v>
      </c>
      <c r="N663" t="s">
        <v>504</v>
      </c>
      <c r="O663" t="s">
        <v>632</v>
      </c>
      <c r="P663" s="7">
        <v>42542</v>
      </c>
      <c r="Q663" s="7" t="s">
        <v>2373</v>
      </c>
      <c r="R663" s="7">
        <v>2.2191999999999998</v>
      </c>
    </row>
    <row r="664" spans="1:18" hidden="1">
      <c r="A664" t="s">
        <v>482</v>
      </c>
      <c r="B664" t="s">
        <v>501</v>
      </c>
      <c r="C664" s="7">
        <v>41771</v>
      </c>
      <c r="D664" t="s">
        <v>575</v>
      </c>
      <c r="E664">
        <v>13140001</v>
      </c>
      <c r="F664" t="s">
        <v>631</v>
      </c>
      <c r="G664" s="7">
        <v>42933</v>
      </c>
      <c r="H664" t="s">
        <v>503</v>
      </c>
      <c r="I664">
        <v>620.25</v>
      </c>
      <c r="J664"/>
      <c r="K664">
        <v>620.25</v>
      </c>
      <c r="L664">
        <v>1</v>
      </c>
      <c r="M664">
        <v>620.25</v>
      </c>
      <c r="N664" t="s">
        <v>504</v>
      </c>
      <c r="O664" t="s">
        <v>632</v>
      </c>
      <c r="P664" s="7">
        <v>42542</v>
      </c>
      <c r="Q664" s="7" t="s">
        <v>1313</v>
      </c>
      <c r="R664" s="7">
        <v>2.2191999999999998</v>
      </c>
    </row>
    <row r="665" spans="1:18" hidden="1">
      <c r="A665" t="s">
        <v>482</v>
      </c>
      <c r="B665" t="s">
        <v>501</v>
      </c>
      <c r="C665" s="7">
        <v>41771</v>
      </c>
      <c r="D665" t="s">
        <v>575</v>
      </c>
      <c r="E665">
        <v>13140001</v>
      </c>
      <c r="F665" t="s">
        <v>631</v>
      </c>
      <c r="G665" s="7">
        <v>42993</v>
      </c>
      <c r="H665" t="s">
        <v>503</v>
      </c>
      <c r="I665">
        <v>558.23</v>
      </c>
      <c r="J665"/>
      <c r="K665">
        <v>558.23</v>
      </c>
      <c r="L665">
        <v>1</v>
      </c>
      <c r="M665">
        <v>558.23</v>
      </c>
      <c r="N665" t="s">
        <v>504</v>
      </c>
      <c r="O665" t="s">
        <v>632</v>
      </c>
      <c r="P665" s="7">
        <v>42542</v>
      </c>
      <c r="Q665" s="7" t="s">
        <v>1785</v>
      </c>
      <c r="R665" s="7">
        <v>2.2191999999999998</v>
      </c>
    </row>
    <row r="666" spans="1:18" hidden="1">
      <c r="A666" t="s">
        <v>482</v>
      </c>
      <c r="B666" t="s">
        <v>501</v>
      </c>
      <c r="C666" s="7">
        <v>41771</v>
      </c>
      <c r="D666" t="s">
        <v>575</v>
      </c>
      <c r="E666">
        <v>13140001</v>
      </c>
      <c r="F666" t="s">
        <v>631</v>
      </c>
      <c r="G666" s="7">
        <v>43174</v>
      </c>
      <c r="H666" t="s">
        <v>503</v>
      </c>
      <c r="I666">
        <v>336.07</v>
      </c>
      <c r="J666"/>
      <c r="K666">
        <v>336.07</v>
      </c>
      <c r="L666">
        <v>1</v>
      </c>
      <c r="M666">
        <v>336.07</v>
      </c>
      <c r="N666" t="s">
        <v>504</v>
      </c>
      <c r="O666" t="s">
        <v>632</v>
      </c>
      <c r="P666" s="7">
        <v>42542</v>
      </c>
      <c r="Q666" s="7" t="s">
        <v>2375</v>
      </c>
      <c r="R666" s="7">
        <v>2.2191999999999998</v>
      </c>
    </row>
    <row r="667" spans="1:18" hidden="1">
      <c r="A667" t="s">
        <v>482</v>
      </c>
      <c r="B667" t="s">
        <v>501</v>
      </c>
      <c r="C667" s="7">
        <v>41771</v>
      </c>
      <c r="D667" t="s">
        <v>575</v>
      </c>
      <c r="E667">
        <v>13140001</v>
      </c>
      <c r="F667" t="s">
        <v>631</v>
      </c>
      <c r="G667" s="7">
        <v>43360</v>
      </c>
      <c r="H667" t="s">
        <v>503</v>
      </c>
      <c r="I667">
        <v>198.1</v>
      </c>
      <c r="J667"/>
      <c r="K667">
        <v>198.1</v>
      </c>
      <c r="L667">
        <v>1</v>
      </c>
      <c r="M667">
        <v>198.1</v>
      </c>
      <c r="N667" t="s">
        <v>504</v>
      </c>
      <c r="O667" t="s">
        <v>632</v>
      </c>
      <c r="P667" s="7">
        <v>42542</v>
      </c>
      <c r="Q667" s="7" t="s">
        <v>1788</v>
      </c>
      <c r="R667" s="7">
        <v>2.2191999999999998</v>
      </c>
    </row>
    <row r="668" spans="1:18" hidden="1">
      <c r="A668" t="s">
        <v>482</v>
      </c>
      <c r="B668" t="s">
        <v>501</v>
      </c>
      <c r="C668" s="7">
        <v>41771</v>
      </c>
      <c r="D668" t="s">
        <v>575</v>
      </c>
      <c r="E668">
        <v>13140001</v>
      </c>
      <c r="F668" t="s">
        <v>631</v>
      </c>
      <c r="G668" s="7">
        <v>43420</v>
      </c>
      <c r="H668" t="s">
        <v>503</v>
      </c>
      <c r="I668">
        <v>128.06</v>
      </c>
      <c r="J668"/>
      <c r="K668">
        <v>128.06</v>
      </c>
      <c r="L668">
        <v>1</v>
      </c>
      <c r="M668">
        <v>128.06</v>
      </c>
      <c r="N668" t="s">
        <v>504</v>
      </c>
      <c r="O668" t="s">
        <v>632</v>
      </c>
      <c r="P668" s="7">
        <v>42542</v>
      </c>
      <c r="Q668" s="7" t="s">
        <v>1789</v>
      </c>
      <c r="R668" s="7">
        <v>2.2191999999999998</v>
      </c>
    </row>
    <row r="669" spans="1:18" hidden="1">
      <c r="A669" t="s">
        <v>482</v>
      </c>
      <c r="B669" t="s">
        <v>501</v>
      </c>
      <c r="C669" s="7">
        <v>41768</v>
      </c>
      <c r="D669" t="s">
        <v>575</v>
      </c>
      <c r="E669">
        <v>13140001</v>
      </c>
      <c r="F669" t="s">
        <v>628</v>
      </c>
      <c r="G669" s="7">
        <v>42628</v>
      </c>
      <c r="H669" t="s">
        <v>503</v>
      </c>
      <c r="I669">
        <v>579.12</v>
      </c>
      <c r="J669"/>
      <c r="K669">
        <v>579.12</v>
      </c>
      <c r="L669">
        <v>1</v>
      </c>
      <c r="M669">
        <v>579.12</v>
      </c>
      <c r="N669" t="s">
        <v>504</v>
      </c>
      <c r="O669" t="s">
        <v>630</v>
      </c>
      <c r="P669" s="7">
        <v>42542</v>
      </c>
      <c r="Q669" s="7" t="s">
        <v>1644</v>
      </c>
      <c r="R669" s="7">
        <v>2.2107000000000001</v>
      </c>
    </row>
    <row r="670" spans="1:18" hidden="1">
      <c r="A670" t="s">
        <v>482</v>
      </c>
      <c r="B670" t="s">
        <v>501</v>
      </c>
      <c r="C670" s="7">
        <v>41768</v>
      </c>
      <c r="D670" t="s">
        <v>575</v>
      </c>
      <c r="E670">
        <v>13140001</v>
      </c>
      <c r="F670" t="s">
        <v>628</v>
      </c>
      <c r="G670" s="7">
        <v>43174</v>
      </c>
      <c r="H670" t="s">
        <v>503</v>
      </c>
      <c r="I670">
        <v>209.18</v>
      </c>
      <c r="J670"/>
      <c r="K670">
        <v>209.18</v>
      </c>
      <c r="L670">
        <v>1</v>
      </c>
      <c r="M670">
        <v>209.18</v>
      </c>
      <c r="N670" t="s">
        <v>504</v>
      </c>
      <c r="O670" t="s">
        <v>630</v>
      </c>
      <c r="P670" s="7">
        <v>42542</v>
      </c>
      <c r="Q670" s="7" t="s">
        <v>1792</v>
      </c>
      <c r="R670" s="7">
        <v>2.2107000000000001</v>
      </c>
    </row>
    <row r="671" spans="1:18" hidden="1">
      <c r="A671" t="s">
        <v>482</v>
      </c>
      <c r="B671" t="s">
        <v>501</v>
      </c>
      <c r="C671" s="7">
        <v>41768</v>
      </c>
      <c r="D671" t="s">
        <v>575</v>
      </c>
      <c r="E671">
        <v>13140001</v>
      </c>
      <c r="F671" t="s">
        <v>628</v>
      </c>
      <c r="G671" s="7">
        <v>43206</v>
      </c>
      <c r="H671" t="s">
        <v>503</v>
      </c>
      <c r="I671">
        <v>219.2</v>
      </c>
      <c r="J671"/>
      <c r="K671">
        <v>219.2</v>
      </c>
      <c r="L671">
        <v>1</v>
      </c>
      <c r="M671">
        <v>219.2</v>
      </c>
      <c r="N671" t="s">
        <v>504</v>
      </c>
      <c r="O671" t="s">
        <v>630</v>
      </c>
      <c r="P671" s="7">
        <v>42542</v>
      </c>
      <c r="Q671" s="7" t="s">
        <v>2227</v>
      </c>
      <c r="R671" s="7">
        <v>2.2107000000000001</v>
      </c>
    </row>
    <row r="672" spans="1:18">
      <c r="A672" t="s">
        <v>482</v>
      </c>
      <c r="B672" t="s">
        <v>501</v>
      </c>
      <c r="C672" s="7">
        <v>41925</v>
      </c>
      <c r="D672" t="s">
        <v>575</v>
      </c>
      <c r="E672">
        <v>19105002</v>
      </c>
      <c r="F672" t="s">
        <v>655</v>
      </c>
      <c r="G672" s="7">
        <v>43023</v>
      </c>
      <c r="H672" t="s">
        <v>503</v>
      </c>
      <c r="I672">
        <v>3033.33</v>
      </c>
      <c r="J672"/>
      <c r="K672">
        <v>3033.33</v>
      </c>
      <c r="L672">
        <v>1</v>
      </c>
      <c r="M672">
        <v>3033.33</v>
      </c>
      <c r="N672" t="s">
        <v>629</v>
      </c>
      <c r="O672" t="s">
        <v>656</v>
      </c>
      <c r="P672" s="7">
        <v>42542</v>
      </c>
      <c r="Q672" s="7" t="s">
        <v>1818</v>
      </c>
      <c r="R672" s="7">
        <v>2.4102999999999999</v>
      </c>
    </row>
    <row r="673" spans="1:18" hidden="1">
      <c r="A673" t="s">
        <v>482</v>
      </c>
      <c r="B673" t="s">
        <v>501</v>
      </c>
      <c r="C673" s="7">
        <v>41925</v>
      </c>
      <c r="D673" t="s">
        <v>575</v>
      </c>
      <c r="E673">
        <v>19105002</v>
      </c>
      <c r="F673" t="s">
        <v>655</v>
      </c>
      <c r="G673" s="7">
        <v>43266</v>
      </c>
      <c r="H673" t="s">
        <v>503</v>
      </c>
      <c r="I673">
        <v>3033.33</v>
      </c>
      <c r="J673"/>
      <c r="K673">
        <v>3033.33</v>
      </c>
      <c r="L673">
        <v>1</v>
      </c>
      <c r="M673">
        <v>3033.33</v>
      </c>
      <c r="N673" t="s">
        <v>629</v>
      </c>
      <c r="O673" t="s">
        <v>656</v>
      </c>
      <c r="P673" s="7">
        <v>42542</v>
      </c>
      <c r="Q673" s="7" t="s">
        <v>1338</v>
      </c>
      <c r="R673" s="7">
        <v>2.4102999999999999</v>
      </c>
    </row>
    <row r="674" spans="1:18" hidden="1">
      <c r="A674" t="s">
        <v>482</v>
      </c>
      <c r="B674" t="s">
        <v>501</v>
      </c>
      <c r="C674" s="7">
        <v>41925</v>
      </c>
      <c r="D674" t="s">
        <v>575</v>
      </c>
      <c r="E674">
        <v>19105002</v>
      </c>
      <c r="F674" t="s">
        <v>655</v>
      </c>
      <c r="G674" s="7">
        <v>43539</v>
      </c>
      <c r="H674" t="s">
        <v>503</v>
      </c>
      <c r="I674">
        <v>3033.33</v>
      </c>
      <c r="J674"/>
      <c r="K674">
        <v>3033.33</v>
      </c>
      <c r="L674">
        <v>1</v>
      </c>
      <c r="M674">
        <v>3033.33</v>
      </c>
      <c r="N674" t="s">
        <v>629</v>
      </c>
      <c r="O674" t="s">
        <v>656</v>
      </c>
      <c r="P674" s="7">
        <v>42542</v>
      </c>
      <c r="Q674" s="7" t="s">
        <v>2249</v>
      </c>
      <c r="R674" s="7">
        <v>2.4102999999999999</v>
      </c>
    </row>
    <row r="675" spans="1:18" hidden="1">
      <c r="A675" t="s">
        <v>482</v>
      </c>
      <c r="B675" t="s">
        <v>501</v>
      </c>
      <c r="C675" s="7">
        <v>41925</v>
      </c>
      <c r="D675" t="s">
        <v>575</v>
      </c>
      <c r="E675">
        <v>13140001</v>
      </c>
      <c r="F675" t="s">
        <v>655</v>
      </c>
      <c r="G675" s="7">
        <v>42597</v>
      </c>
      <c r="H675" t="s">
        <v>503</v>
      </c>
      <c r="I675">
        <v>380.12</v>
      </c>
      <c r="J675"/>
      <c r="K675">
        <v>380.12</v>
      </c>
      <c r="L675">
        <v>1</v>
      </c>
      <c r="M675">
        <v>380.12</v>
      </c>
      <c r="N675" t="s">
        <v>504</v>
      </c>
      <c r="O675" t="s">
        <v>656</v>
      </c>
      <c r="P675" s="7">
        <v>42542</v>
      </c>
      <c r="Q675" s="7" t="s">
        <v>1664</v>
      </c>
      <c r="R675" s="7">
        <v>2.4102999999999999</v>
      </c>
    </row>
    <row r="676" spans="1:18" hidden="1">
      <c r="A676" t="s">
        <v>482</v>
      </c>
      <c r="B676" t="s">
        <v>501</v>
      </c>
      <c r="C676" s="7">
        <v>41925</v>
      </c>
      <c r="D676" t="s">
        <v>575</v>
      </c>
      <c r="E676">
        <v>13140001</v>
      </c>
      <c r="F676" t="s">
        <v>655</v>
      </c>
      <c r="G676" s="7">
        <v>43054</v>
      </c>
      <c r="H676" t="s">
        <v>503</v>
      </c>
      <c r="I676">
        <v>207.33</v>
      </c>
      <c r="J676"/>
      <c r="K676">
        <v>207.33</v>
      </c>
      <c r="L676">
        <v>1</v>
      </c>
      <c r="M676">
        <v>207.33</v>
      </c>
      <c r="N676" t="s">
        <v>504</v>
      </c>
      <c r="O676" t="s">
        <v>656</v>
      </c>
      <c r="P676" s="7">
        <v>42542</v>
      </c>
      <c r="Q676" s="7" t="s">
        <v>2398</v>
      </c>
      <c r="R676" s="7">
        <v>2.4102999999999999</v>
      </c>
    </row>
    <row r="677" spans="1:18" hidden="1">
      <c r="A677" t="s">
        <v>482</v>
      </c>
      <c r="B677" t="s">
        <v>501</v>
      </c>
      <c r="C677" s="7">
        <v>41925</v>
      </c>
      <c r="D677" t="s">
        <v>575</v>
      </c>
      <c r="E677">
        <v>13140001</v>
      </c>
      <c r="F677" t="s">
        <v>655</v>
      </c>
      <c r="G677" s="7">
        <v>43205</v>
      </c>
      <c r="H677" t="s">
        <v>503</v>
      </c>
      <c r="I677">
        <v>154.58000000000001</v>
      </c>
      <c r="J677"/>
      <c r="K677">
        <v>154.58000000000001</v>
      </c>
      <c r="L677">
        <v>1</v>
      </c>
      <c r="M677">
        <v>154.58000000000001</v>
      </c>
      <c r="N677" t="s">
        <v>504</v>
      </c>
      <c r="O677" t="s">
        <v>656</v>
      </c>
      <c r="P677" s="7">
        <v>42542</v>
      </c>
      <c r="Q677" s="7" t="s">
        <v>1969</v>
      </c>
      <c r="R677" s="7">
        <v>2.4102999999999999</v>
      </c>
    </row>
    <row r="678" spans="1:18" hidden="1">
      <c r="A678" t="s">
        <v>482</v>
      </c>
      <c r="B678" t="s">
        <v>501</v>
      </c>
      <c r="C678" s="7">
        <v>41925</v>
      </c>
      <c r="D678" t="s">
        <v>575</v>
      </c>
      <c r="E678">
        <v>13140001</v>
      </c>
      <c r="F678" t="s">
        <v>655</v>
      </c>
      <c r="G678" s="7">
        <v>43358</v>
      </c>
      <c r="H678" t="s">
        <v>503</v>
      </c>
      <c r="I678">
        <v>98.1</v>
      </c>
      <c r="J678"/>
      <c r="K678">
        <v>98.1</v>
      </c>
      <c r="L678">
        <v>1</v>
      </c>
      <c r="M678">
        <v>98.1</v>
      </c>
      <c r="N678" t="s">
        <v>504</v>
      </c>
      <c r="O678" t="s">
        <v>656</v>
      </c>
      <c r="P678" s="7">
        <v>42542</v>
      </c>
      <c r="Q678" s="7" t="s">
        <v>1971</v>
      </c>
      <c r="R678" s="7">
        <v>2.4102999999999999</v>
      </c>
    </row>
    <row r="679" spans="1:18" hidden="1">
      <c r="A679" t="s">
        <v>482</v>
      </c>
      <c r="B679" t="s">
        <v>501</v>
      </c>
      <c r="C679" s="7">
        <v>41439</v>
      </c>
      <c r="D679" t="s">
        <v>575</v>
      </c>
      <c r="E679">
        <v>19105002</v>
      </c>
      <c r="F679" t="s">
        <v>576</v>
      </c>
      <c r="G679" s="7">
        <v>43115</v>
      </c>
      <c r="H679" t="s">
        <v>503</v>
      </c>
      <c r="I679">
        <v>8166.67</v>
      </c>
      <c r="J679"/>
      <c r="K679">
        <v>8166.67</v>
      </c>
      <c r="L679">
        <v>1</v>
      </c>
      <c r="M679">
        <v>8166.67</v>
      </c>
      <c r="N679" t="s">
        <v>536</v>
      </c>
      <c r="O679" t="s">
        <v>577</v>
      </c>
      <c r="P679" s="7">
        <v>42542</v>
      </c>
      <c r="Q679" s="7" t="s">
        <v>2060</v>
      </c>
      <c r="R679" s="7">
        <v>2.1446999999999998</v>
      </c>
    </row>
    <row r="680" spans="1:18" hidden="1">
      <c r="A680" t="s">
        <v>482</v>
      </c>
      <c r="B680" t="s">
        <v>501</v>
      </c>
      <c r="C680" s="7">
        <v>41439</v>
      </c>
      <c r="D680" t="s">
        <v>575</v>
      </c>
      <c r="E680">
        <v>19105002</v>
      </c>
      <c r="F680" t="s">
        <v>576</v>
      </c>
      <c r="G680" s="7">
        <v>43205</v>
      </c>
      <c r="H680" t="s">
        <v>503</v>
      </c>
      <c r="I680">
        <v>8166.67</v>
      </c>
      <c r="J680"/>
      <c r="K680">
        <v>8166.67</v>
      </c>
      <c r="L680">
        <v>1</v>
      </c>
      <c r="M680">
        <v>8166.67</v>
      </c>
      <c r="N680" t="s">
        <v>536</v>
      </c>
      <c r="O680" t="s">
        <v>577</v>
      </c>
      <c r="P680" s="7">
        <v>42542</v>
      </c>
      <c r="Q680" s="7" t="s">
        <v>1444</v>
      </c>
      <c r="R680" s="7">
        <v>2.1446999999999998</v>
      </c>
    </row>
    <row r="681" spans="1:18" hidden="1">
      <c r="A681" t="s">
        <v>482</v>
      </c>
      <c r="B681" t="s">
        <v>501</v>
      </c>
      <c r="C681" s="7">
        <v>41439</v>
      </c>
      <c r="D681" t="s">
        <v>575</v>
      </c>
      <c r="E681">
        <v>19105002</v>
      </c>
      <c r="F681" t="s">
        <v>576</v>
      </c>
      <c r="G681" s="7">
        <v>42536</v>
      </c>
      <c r="H681" t="s">
        <v>503</v>
      </c>
      <c r="I681">
        <v>8166.67</v>
      </c>
      <c r="J681"/>
      <c r="K681">
        <v>8166.67</v>
      </c>
      <c r="L681">
        <v>1</v>
      </c>
      <c r="M681">
        <v>8166.67</v>
      </c>
      <c r="N681" t="s">
        <v>536</v>
      </c>
      <c r="O681" t="s">
        <v>577</v>
      </c>
      <c r="P681" s="7">
        <v>42542</v>
      </c>
      <c r="Q681" s="7" t="s">
        <v>2187</v>
      </c>
      <c r="R681" s="7">
        <v>2.1446999999999998</v>
      </c>
    </row>
    <row r="682" spans="1:18">
      <c r="A682" t="s">
        <v>482</v>
      </c>
      <c r="B682" t="s">
        <v>501</v>
      </c>
      <c r="C682" s="7">
        <v>41439</v>
      </c>
      <c r="D682" t="s">
        <v>575</v>
      </c>
      <c r="E682">
        <v>19105002</v>
      </c>
      <c r="F682" t="s">
        <v>576</v>
      </c>
      <c r="G682" s="7">
        <v>42962</v>
      </c>
      <c r="H682" t="s">
        <v>503</v>
      </c>
      <c r="I682">
        <v>8166.67</v>
      </c>
      <c r="J682"/>
      <c r="K682">
        <v>8166.67</v>
      </c>
      <c r="L682">
        <v>1</v>
      </c>
      <c r="M682">
        <v>8166.67</v>
      </c>
      <c r="N682" t="s">
        <v>536</v>
      </c>
      <c r="O682" t="s">
        <v>577</v>
      </c>
      <c r="P682" s="7">
        <v>42542</v>
      </c>
      <c r="Q682" s="7" t="s">
        <v>1275</v>
      </c>
      <c r="R682" s="7">
        <v>2.1446999999999998</v>
      </c>
    </row>
    <row r="683" spans="1:18" hidden="1">
      <c r="A683" t="s">
        <v>482</v>
      </c>
      <c r="B683" t="s">
        <v>501</v>
      </c>
      <c r="C683" s="7">
        <v>41441</v>
      </c>
      <c r="D683" t="s">
        <v>575</v>
      </c>
      <c r="E683">
        <v>13140001</v>
      </c>
      <c r="F683" t="s">
        <v>578</v>
      </c>
      <c r="G683" s="7">
        <v>42689</v>
      </c>
      <c r="H683" t="s">
        <v>503</v>
      </c>
      <c r="I683">
        <v>390.09</v>
      </c>
      <c r="J683"/>
      <c r="K683">
        <v>390.09</v>
      </c>
      <c r="L683">
        <v>1</v>
      </c>
      <c r="M683">
        <v>390.09</v>
      </c>
      <c r="N683" t="s">
        <v>504</v>
      </c>
      <c r="O683" t="s">
        <v>577</v>
      </c>
      <c r="P683" s="7">
        <v>42542</v>
      </c>
      <c r="Q683" s="7" t="s">
        <v>1447</v>
      </c>
      <c r="R683" s="7">
        <v>2.1366999999999998</v>
      </c>
    </row>
    <row r="684" spans="1:18" hidden="1">
      <c r="A684" t="s">
        <v>482</v>
      </c>
      <c r="B684" t="s">
        <v>501</v>
      </c>
      <c r="C684" s="7">
        <v>41768</v>
      </c>
      <c r="D684" t="s">
        <v>575</v>
      </c>
      <c r="E684">
        <v>19105002</v>
      </c>
      <c r="F684" t="s">
        <v>628</v>
      </c>
      <c r="G684" s="7">
        <v>43297</v>
      </c>
      <c r="H684" t="s">
        <v>503</v>
      </c>
      <c r="I684">
        <v>5083.33</v>
      </c>
      <c r="J684"/>
      <c r="K684">
        <v>5083.33</v>
      </c>
      <c r="L684">
        <v>1</v>
      </c>
      <c r="M684">
        <v>5083.33</v>
      </c>
      <c r="N684" t="s">
        <v>629</v>
      </c>
      <c r="O684" t="s">
        <v>630</v>
      </c>
      <c r="P684" s="7">
        <v>42542</v>
      </c>
      <c r="Q684" s="7" t="s">
        <v>1937</v>
      </c>
      <c r="R684" s="7">
        <v>2.2107000000000001</v>
      </c>
    </row>
    <row r="685" spans="1:18" hidden="1">
      <c r="A685" t="s">
        <v>482</v>
      </c>
      <c r="B685" t="s">
        <v>501</v>
      </c>
      <c r="C685" s="7">
        <v>41768</v>
      </c>
      <c r="D685" t="s">
        <v>575</v>
      </c>
      <c r="E685">
        <v>19105002</v>
      </c>
      <c r="F685" t="s">
        <v>628</v>
      </c>
      <c r="G685" s="7">
        <v>43451</v>
      </c>
      <c r="H685" t="s">
        <v>503</v>
      </c>
      <c r="I685">
        <v>5083.33</v>
      </c>
      <c r="J685"/>
      <c r="K685">
        <v>5083.33</v>
      </c>
      <c r="L685">
        <v>1</v>
      </c>
      <c r="M685">
        <v>5083.33</v>
      </c>
      <c r="N685" t="s">
        <v>629</v>
      </c>
      <c r="O685" t="s">
        <v>630</v>
      </c>
      <c r="P685" s="7">
        <v>42542</v>
      </c>
      <c r="Q685" s="7" t="s">
        <v>1939</v>
      </c>
      <c r="R685" s="7">
        <v>2.2107000000000001</v>
      </c>
    </row>
    <row r="686" spans="1:18" hidden="1">
      <c r="A686" t="s">
        <v>482</v>
      </c>
      <c r="B686" t="s">
        <v>501</v>
      </c>
      <c r="C686" s="7">
        <v>41771</v>
      </c>
      <c r="D686" t="s">
        <v>575</v>
      </c>
      <c r="E686">
        <v>19105002</v>
      </c>
      <c r="F686" t="s">
        <v>631</v>
      </c>
      <c r="G686" s="7">
        <v>43451</v>
      </c>
      <c r="H686" t="s">
        <v>503</v>
      </c>
      <c r="I686">
        <v>8166.66</v>
      </c>
      <c r="J686"/>
      <c r="K686">
        <v>8166.66</v>
      </c>
      <c r="L686">
        <v>1</v>
      </c>
      <c r="M686">
        <v>8166.66</v>
      </c>
      <c r="N686" t="s">
        <v>629</v>
      </c>
      <c r="O686" t="s">
        <v>632</v>
      </c>
      <c r="P686" s="7">
        <v>42542</v>
      </c>
      <c r="Q686" s="7" t="s">
        <v>1778</v>
      </c>
      <c r="R686" s="7">
        <v>2.2191999999999998</v>
      </c>
    </row>
    <row r="687" spans="1:18" hidden="1">
      <c r="A687" t="s">
        <v>482</v>
      </c>
      <c r="B687" t="s">
        <v>501</v>
      </c>
      <c r="C687" s="7">
        <v>41771</v>
      </c>
      <c r="D687" t="s">
        <v>575</v>
      </c>
      <c r="E687">
        <v>19105002</v>
      </c>
      <c r="F687" t="s">
        <v>631</v>
      </c>
      <c r="G687" s="7">
        <v>42628</v>
      </c>
      <c r="H687" t="s">
        <v>503</v>
      </c>
      <c r="I687">
        <v>8166.66</v>
      </c>
      <c r="J687"/>
      <c r="K687">
        <v>8166.66</v>
      </c>
      <c r="L687">
        <v>1</v>
      </c>
      <c r="M687">
        <v>8166.66</v>
      </c>
      <c r="N687" t="s">
        <v>629</v>
      </c>
      <c r="O687" t="s">
        <v>632</v>
      </c>
      <c r="P687" s="7">
        <v>42542</v>
      </c>
      <c r="Q687" s="7" t="s">
        <v>2215</v>
      </c>
      <c r="R687" s="7">
        <v>2.2191999999999998</v>
      </c>
    </row>
    <row r="688" spans="1:18" hidden="1">
      <c r="A688" t="s">
        <v>482</v>
      </c>
      <c r="B688" t="s">
        <v>501</v>
      </c>
      <c r="C688" s="7">
        <v>41771</v>
      </c>
      <c r="D688" t="s">
        <v>575</v>
      </c>
      <c r="E688">
        <v>13140001</v>
      </c>
      <c r="F688" t="s">
        <v>631</v>
      </c>
      <c r="G688" s="7">
        <v>42719</v>
      </c>
      <c r="H688" t="s">
        <v>503</v>
      </c>
      <c r="I688">
        <v>783.22</v>
      </c>
      <c r="J688"/>
      <c r="K688">
        <v>783.22</v>
      </c>
      <c r="L688">
        <v>1</v>
      </c>
      <c r="M688">
        <v>783.22</v>
      </c>
      <c r="N688" t="s">
        <v>504</v>
      </c>
      <c r="O688" t="s">
        <v>632</v>
      </c>
      <c r="P688" s="7">
        <v>42542</v>
      </c>
      <c r="Q688" s="7" t="s">
        <v>1312</v>
      </c>
      <c r="R688" s="7">
        <v>2.2191999999999998</v>
      </c>
    </row>
    <row r="689" spans="1:18" hidden="1">
      <c r="A689" t="s">
        <v>482</v>
      </c>
      <c r="B689" t="s">
        <v>501</v>
      </c>
      <c r="C689" s="7">
        <v>41771</v>
      </c>
      <c r="D689" t="s">
        <v>575</v>
      </c>
      <c r="E689">
        <v>13140001</v>
      </c>
      <c r="F689" t="s">
        <v>631</v>
      </c>
      <c r="G689" s="7">
        <v>42781</v>
      </c>
      <c r="H689" t="s">
        <v>503</v>
      </c>
      <c r="I689">
        <v>750.26</v>
      </c>
      <c r="J689"/>
      <c r="K689">
        <v>750.26</v>
      </c>
      <c r="L689">
        <v>1</v>
      </c>
      <c r="M689">
        <v>750.26</v>
      </c>
      <c r="N689" t="s">
        <v>504</v>
      </c>
      <c r="O689" t="s">
        <v>632</v>
      </c>
      <c r="P689" s="7">
        <v>42542</v>
      </c>
      <c r="Q689" s="7" t="s">
        <v>1641</v>
      </c>
      <c r="R689" s="7">
        <v>2.2191999999999998</v>
      </c>
    </row>
    <row r="690" spans="1:18" hidden="1">
      <c r="A690" t="s">
        <v>482</v>
      </c>
      <c r="B690" t="s">
        <v>501</v>
      </c>
      <c r="C690" s="7">
        <v>41771</v>
      </c>
      <c r="D690" t="s">
        <v>575</v>
      </c>
      <c r="E690">
        <v>13140001</v>
      </c>
      <c r="F690" t="s">
        <v>631</v>
      </c>
      <c r="G690" s="7">
        <v>43388</v>
      </c>
      <c r="H690" t="s">
        <v>503</v>
      </c>
      <c r="I690">
        <v>140.03</v>
      </c>
      <c r="J690"/>
      <c r="K690">
        <v>140.03</v>
      </c>
      <c r="L690">
        <v>1</v>
      </c>
      <c r="M690">
        <v>140.03</v>
      </c>
      <c r="N690" t="s">
        <v>504</v>
      </c>
      <c r="O690" t="s">
        <v>632</v>
      </c>
      <c r="P690" s="7">
        <v>42542</v>
      </c>
      <c r="Q690" s="7" t="s">
        <v>2222</v>
      </c>
      <c r="R690" s="7">
        <v>2.2191999999999998</v>
      </c>
    </row>
    <row r="691" spans="1:18" hidden="1">
      <c r="A691" t="s">
        <v>482</v>
      </c>
      <c r="B691" t="s">
        <v>501</v>
      </c>
      <c r="C691" s="7">
        <v>41925</v>
      </c>
      <c r="D691" t="s">
        <v>575</v>
      </c>
      <c r="E691">
        <v>19105002</v>
      </c>
      <c r="F691" t="s">
        <v>655</v>
      </c>
      <c r="G691" s="7">
        <v>42628</v>
      </c>
      <c r="H691" t="s">
        <v>503</v>
      </c>
      <c r="I691">
        <v>3033.33</v>
      </c>
      <c r="J691"/>
      <c r="K691">
        <v>3033.33</v>
      </c>
      <c r="L691">
        <v>1</v>
      </c>
      <c r="M691">
        <v>3033.33</v>
      </c>
      <c r="N691" t="s">
        <v>629</v>
      </c>
      <c r="O691" t="s">
        <v>656</v>
      </c>
      <c r="P691" s="7">
        <v>42542</v>
      </c>
      <c r="Q691" s="7" t="s">
        <v>2388</v>
      </c>
      <c r="R691" s="7">
        <v>2.4102999999999999</v>
      </c>
    </row>
    <row r="692" spans="1:18">
      <c r="A692" t="s">
        <v>482</v>
      </c>
      <c r="B692" t="s">
        <v>501</v>
      </c>
      <c r="C692" s="7">
        <v>41925</v>
      </c>
      <c r="D692" t="s">
        <v>575</v>
      </c>
      <c r="E692">
        <v>19105002</v>
      </c>
      <c r="F692" t="s">
        <v>655</v>
      </c>
      <c r="G692" s="7">
        <v>42870</v>
      </c>
      <c r="H692" t="s">
        <v>503</v>
      </c>
      <c r="I692">
        <v>3033.33</v>
      </c>
      <c r="J692"/>
      <c r="K692">
        <v>3033.33</v>
      </c>
      <c r="L692">
        <v>1</v>
      </c>
      <c r="M692">
        <v>3033.33</v>
      </c>
      <c r="N692" t="s">
        <v>629</v>
      </c>
      <c r="O692" t="s">
        <v>656</v>
      </c>
      <c r="P692" s="7">
        <v>42542</v>
      </c>
      <c r="Q692" s="7" t="s">
        <v>2391</v>
      </c>
      <c r="R692" s="7">
        <v>2.4102999999999999</v>
      </c>
    </row>
    <row r="693" spans="1:18">
      <c r="A693" t="s">
        <v>482</v>
      </c>
      <c r="B693" t="s">
        <v>501</v>
      </c>
      <c r="C693" s="7">
        <v>41925</v>
      </c>
      <c r="D693" t="s">
        <v>575</v>
      </c>
      <c r="E693">
        <v>19105002</v>
      </c>
      <c r="F693" t="s">
        <v>655</v>
      </c>
      <c r="G693" s="7">
        <v>43054</v>
      </c>
      <c r="H693" t="s">
        <v>503</v>
      </c>
      <c r="I693">
        <v>3033.33</v>
      </c>
      <c r="J693"/>
      <c r="K693">
        <v>3033.33</v>
      </c>
      <c r="L693">
        <v>1</v>
      </c>
      <c r="M693">
        <v>3033.33</v>
      </c>
      <c r="N693" t="s">
        <v>629</v>
      </c>
      <c r="O693" t="s">
        <v>656</v>
      </c>
      <c r="P693" s="7">
        <v>42542</v>
      </c>
      <c r="Q693" s="7" t="s">
        <v>1962</v>
      </c>
      <c r="R693" s="7">
        <v>2.4102999999999999</v>
      </c>
    </row>
    <row r="694" spans="1:18" hidden="1">
      <c r="A694" t="s">
        <v>482</v>
      </c>
      <c r="B694" t="s">
        <v>501</v>
      </c>
      <c r="C694" s="7">
        <v>41925</v>
      </c>
      <c r="D694" t="s">
        <v>575</v>
      </c>
      <c r="E694">
        <v>19105002</v>
      </c>
      <c r="F694" t="s">
        <v>655</v>
      </c>
      <c r="G694" s="7">
        <v>43115</v>
      </c>
      <c r="H694" t="s">
        <v>503</v>
      </c>
      <c r="I694">
        <v>3033.33</v>
      </c>
      <c r="J694"/>
      <c r="K694">
        <v>3033.33</v>
      </c>
      <c r="L694">
        <v>1</v>
      </c>
      <c r="M694">
        <v>3033.33</v>
      </c>
      <c r="N694" t="s">
        <v>629</v>
      </c>
      <c r="O694" t="s">
        <v>656</v>
      </c>
      <c r="P694" s="7">
        <v>42542</v>
      </c>
      <c r="Q694" s="7" t="s">
        <v>2393</v>
      </c>
      <c r="R694" s="7">
        <v>2.4102999999999999</v>
      </c>
    </row>
    <row r="695" spans="1:18" hidden="1">
      <c r="A695" t="s">
        <v>482</v>
      </c>
      <c r="B695" t="s">
        <v>501</v>
      </c>
      <c r="C695" s="7">
        <v>41925</v>
      </c>
      <c r="D695" t="s">
        <v>575</v>
      </c>
      <c r="E695">
        <v>19105002</v>
      </c>
      <c r="F695" t="s">
        <v>655</v>
      </c>
      <c r="G695" s="7">
        <v>43296</v>
      </c>
      <c r="H695" t="s">
        <v>503</v>
      </c>
      <c r="I695">
        <v>3033.33</v>
      </c>
      <c r="J695"/>
      <c r="K695">
        <v>3033.33</v>
      </c>
      <c r="L695">
        <v>1</v>
      </c>
      <c r="M695">
        <v>3033.33</v>
      </c>
      <c r="N695" t="s">
        <v>629</v>
      </c>
      <c r="O695" t="s">
        <v>656</v>
      </c>
      <c r="P695" s="7">
        <v>42542</v>
      </c>
      <c r="Q695" s="7" t="s">
        <v>1339</v>
      </c>
      <c r="R695" s="7">
        <v>2.4102999999999999</v>
      </c>
    </row>
    <row r="696" spans="1:18" hidden="1">
      <c r="A696" t="s">
        <v>482</v>
      </c>
      <c r="B696" t="s">
        <v>501</v>
      </c>
      <c r="C696" s="7">
        <v>41925</v>
      </c>
      <c r="D696" t="s">
        <v>575</v>
      </c>
      <c r="E696">
        <v>19105002</v>
      </c>
      <c r="F696" t="s">
        <v>655</v>
      </c>
      <c r="G696" s="7">
        <v>43480</v>
      </c>
      <c r="H696" t="s">
        <v>503</v>
      </c>
      <c r="I696">
        <v>3033.33</v>
      </c>
      <c r="J696"/>
      <c r="K696">
        <v>3033.33</v>
      </c>
      <c r="L696">
        <v>1</v>
      </c>
      <c r="M696">
        <v>3033.33</v>
      </c>
      <c r="N696" t="s">
        <v>629</v>
      </c>
      <c r="O696" t="s">
        <v>656</v>
      </c>
      <c r="P696" s="7">
        <v>42542</v>
      </c>
      <c r="Q696" s="7" t="s">
        <v>2248</v>
      </c>
      <c r="R696" s="7">
        <v>2.4102999999999999</v>
      </c>
    </row>
    <row r="697" spans="1:18" hidden="1">
      <c r="A697" t="s">
        <v>482</v>
      </c>
      <c r="B697" t="s">
        <v>501</v>
      </c>
      <c r="C697" s="7">
        <v>41925</v>
      </c>
      <c r="D697" t="s">
        <v>575</v>
      </c>
      <c r="E697">
        <v>13140001</v>
      </c>
      <c r="F697" t="s">
        <v>655</v>
      </c>
      <c r="G697" s="7">
        <v>43539</v>
      </c>
      <c r="H697" t="s">
        <v>503</v>
      </c>
      <c r="I697">
        <v>20.79</v>
      </c>
      <c r="J697"/>
      <c r="K697">
        <v>20.79</v>
      </c>
      <c r="L697">
        <v>1</v>
      </c>
      <c r="M697">
        <v>20.79</v>
      </c>
      <c r="N697" t="s">
        <v>504</v>
      </c>
      <c r="O697" t="s">
        <v>656</v>
      </c>
      <c r="P697" s="7">
        <v>42542</v>
      </c>
      <c r="Q697" s="7" t="s">
        <v>1345</v>
      </c>
      <c r="R697" s="7">
        <v>2.4102999999999999</v>
      </c>
    </row>
    <row r="698" spans="1:18">
      <c r="A698" t="s">
        <v>482</v>
      </c>
      <c r="B698" t="s">
        <v>501</v>
      </c>
      <c r="C698" s="7">
        <v>41439</v>
      </c>
      <c r="D698" t="s">
        <v>575</v>
      </c>
      <c r="E698">
        <v>19105002</v>
      </c>
      <c r="F698" t="s">
        <v>576</v>
      </c>
      <c r="G698" s="7">
        <v>42840</v>
      </c>
      <c r="H698" t="s">
        <v>503</v>
      </c>
      <c r="I698">
        <v>8166.67</v>
      </c>
      <c r="J698"/>
      <c r="K698">
        <v>8166.67</v>
      </c>
      <c r="L698">
        <v>1</v>
      </c>
      <c r="M698">
        <v>8166.67</v>
      </c>
      <c r="N698" t="s">
        <v>536</v>
      </c>
      <c r="O698" t="s">
        <v>577</v>
      </c>
      <c r="P698" s="7">
        <v>42542</v>
      </c>
      <c r="Q698" s="7" t="s">
        <v>1274</v>
      </c>
      <c r="R698" s="7">
        <v>2.1446999999999998</v>
      </c>
    </row>
    <row r="699" spans="1:18" hidden="1">
      <c r="A699" t="s">
        <v>482</v>
      </c>
      <c r="B699" t="s">
        <v>501</v>
      </c>
      <c r="C699" s="7">
        <v>41441</v>
      </c>
      <c r="D699" t="s">
        <v>575</v>
      </c>
      <c r="E699">
        <v>13140001</v>
      </c>
      <c r="F699" t="s">
        <v>578</v>
      </c>
      <c r="G699" s="7">
        <v>42931</v>
      </c>
      <c r="H699" t="s">
        <v>503</v>
      </c>
      <c r="I699">
        <v>218.47</v>
      </c>
      <c r="J699"/>
      <c r="K699">
        <v>218.47</v>
      </c>
      <c r="L699">
        <v>1</v>
      </c>
      <c r="M699">
        <v>218.47</v>
      </c>
      <c r="N699" t="s">
        <v>504</v>
      </c>
      <c r="O699" t="s">
        <v>577</v>
      </c>
      <c r="P699" s="7">
        <v>42542</v>
      </c>
      <c r="Q699" s="7" t="s">
        <v>1894</v>
      </c>
      <c r="R699" s="7">
        <v>2.1366999999999998</v>
      </c>
    </row>
    <row r="700" spans="1:18" hidden="1">
      <c r="A700" t="s">
        <v>482</v>
      </c>
      <c r="B700" t="s">
        <v>501</v>
      </c>
      <c r="C700" s="7">
        <v>41441</v>
      </c>
      <c r="D700" t="s">
        <v>575</v>
      </c>
      <c r="E700">
        <v>13140001</v>
      </c>
      <c r="F700" t="s">
        <v>578</v>
      </c>
      <c r="G700" s="7">
        <v>42628</v>
      </c>
      <c r="H700" t="s">
        <v>503</v>
      </c>
      <c r="I700">
        <v>431.16</v>
      </c>
      <c r="J700"/>
      <c r="K700">
        <v>431.16</v>
      </c>
      <c r="L700">
        <v>1</v>
      </c>
      <c r="M700">
        <v>431.16</v>
      </c>
      <c r="N700" t="s">
        <v>504</v>
      </c>
      <c r="O700" t="s">
        <v>577</v>
      </c>
      <c r="P700" s="7">
        <v>42542</v>
      </c>
      <c r="Q700" s="7" t="s">
        <v>1746</v>
      </c>
      <c r="R700" s="7">
        <v>2.1366999999999998</v>
      </c>
    </row>
    <row r="701" spans="1:18" hidden="1">
      <c r="A701" t="s">
        <v>482</v>
      </c>
      <c r="B701" t="s">
        <v>501</v>
      </c>
      <c r="C701" s="7">
        <v>41441</v>
      </c>
      <c r="D701" t="s">
        <v>575</v>
      </c>
      <c r="E701">
        <v>13140001</v>
      </c>
      <c r="F701" t="s">
        <v>578</v>
      </c>
      <c r="G701" s="7">
        <v>42658</v>
      </c>
      <c r="H701" t="s">
        <v>503</v>
      </c>
      <c r="I701">
        <v>397.23</v>
      </c>
      <c r="J701"/>
      <c r="K701">
        <v>397.23</v>
      </c>
      <c r="L701">
        <v>1</v>
      </c>
      <c r="M701">
        <v>397.23</v>
      </c>
      <c r="N701" t="s">
        <v>504</v>
      </c>
      <c r="O701" t="s">
        <v>577</v>
      </c>
      <c r="P701" s="7">
        <v>42542</v>
      </c>
      <c r="Q701" s="7" t="s">
        <v>1606</v>
      </c>
      <c r="R701" s="7">
        <v>2.1366999999999998</v>
      </c>
    </row>
    <row r="702" spans="1:18" hidden="1">
      <c r="A702" t="s">
        <v>482</v>
      </c>
      <c r="B702" t="s">
        <v>501</v>
      </c>
      <c r="C702" s="7">
        <v>41441</v>
      </c>
      <c r="D702" t="s">
        <v>575</v>
      </c>
      <c r="E702">
        <v>13140001</v>
      </c>
      <c r="F702" t="s">
        <v>578</v>
      </c>
      <c r="G702" s="7">
        <v>42536</v>
      </c>
      <c r="H702" t="s">
        <v>503</v>
      </c>
      <c r="I702">
        <v>492.74</v>
      </c>
      <c r="J702"/>
      <c r="K702">
        <v>492.74</v>
      </c>
      <c r="L702">
        <v>1</v>
      </c>
      <c r="M702">
        <v>492.74</v>
      </c>
      <c r="N702" t="s">
        <v>504</v>
      </c>
      <c r="O702" t="s">
        <v>577</v>
      </c>
      <c r="P702" s="7">
        <v>42542</v>
      </c>
      <c r="Q702" s="7" t="s">
        <v>1747</v>
      </c>
      <c r="R702" s="7">
        <v>2.1366999999999998</v>
      </c>
    </row>
    <row r="703" spans="1:18">
      <c r="A703" t="s">
        <v>482</v>
      </c>
      <c r="B703" t="s">
        <v>501</v>
      </c>
      <c r="C703" s="7">
        <v>41768</v>
      </c>
      <c r="D703" t="s">
        <v>575</v>
      </c>
      <c r="E703">
        <v>19105002</v>
      </c>
      <c r="F703" t="s">
        <v>628</v>
      </c>
      <c r="G703" s="7">
        <v>42902</v>
      </c>
      <c r="H703" t="s">
        <v>503</v>
      </c>
      <c r="I703">
        <v>5083.33</v>
      </c>
      <c r="J703"/>
      <c r="K703">
        <v>5083.33</v>
      </c>
      <c r="L703">
        <v>1</v>
      </c>
      <c r="M703">
        <v>5083.33</v>
      </c>
      <c r="N703" t="s">
        <v>629</v>
      </c>
      <c r="O703" t="s">
        <v>630</v>
      </c>
      <c r="P703" s="7">
        <v>42542</v>
      </c>
      <c r="Q703" s="7" t="s">
        <v>1303</v>
      </c>
      <c r="R703" s="7">
        <v>2.2107000000000001</v>
      </c>
    </row>
    <row r="704" spans="1:18" hidden="1">
      <c r="A704" t="s">
        <v>482</v>
      </c>
      <c r="B704" t="s">
        <v>501</v>
      </c>
      <c r="C704" s="7">
        <v>41768</v>
      </c>
      <c r="D704" t="s">
        <v>575</v>
      </c>
      <c r="E704">
        <v>19105002</v>
      </c>
      <c r="F704" t="s">
        <v>628</v>
      </c>
      <c r="G704" s="7">
        <v>43388</v>
      </c>
      <c r="H704" t="s">
        <v>503</v>
      </c>
      <c r="I704">
        <v>5083.33</v>
      </c>
      <c r="J704"/>
      <c r="K704">
        <v>5083.33</v>
      </c>
      <c r="L704">
        <v>1</v>
      </c>
      <c r="M704">
        <v>5083.33</v>
      </c>
      <c r="N704" t="s">
        <v>629</v>
      </c>
      <c r="O704" t="s">
        <v>630</v>
      </c>
      <c r="P704" s="7">
        <v>42542</v>
      </c>
      <c r="Q704" s="7" t="s">
        <v>1938</v>
      </c>
      <c r="R704" s="7">
        <v>2.2107000000000001</v>
      </c>
    </row>
    <row r="705" spans="1:18" hidden="1">
      <c r="A705" t="s">
        <v>482</v>
      </c>
      <c r="B705" t="s">
        <v>501</v>
      </c>
      <c r="C705" s="7">
        <v>41768</v>
      </c>
      <c r="D705" t="s">
        <v>575</v>
      </c>
      <c r="E705">
        <v>19105002</v>
      </c>
      <c r="F705" t="s">
        <v>628</v>
      </c>
      <c r="G705" s="7">
        <v>43511</v>
      </c>
      <c r="H705" t="s">
        <v>503</v>
      </c>
      <c r="I705">
        <v>5083.33</v>
      </c>
      <c r="J705"/>
      <c r="K705">
        <v>5083.33</v>
      </c>
      <c r="L705">
        <v>1</v>
      </c>
      <c r="M705">
        <v>5083.33</v>
      </c>
      <c r="N705" t="s">
        <v>629</v>
      </c>
      <c r="O705" t="s">
        <v>630</v>
      </c>
      <c r="P705" s="7">
        <v>42542</v>
      </c>
      <c r="Q705" s="7" t="s">
        <v>2214</v>
      </c>
      <c r="R705" s="7">
        <v>2.2107000000000001</v>
      </c>
    </row>
    <row r="706" spans="1:18">
      <c r="A706" t="s">
        <v>482</v>
      </c>
      <c r="B706" t="s">
        <v>501</v>
      </c>
      <c r="C706" s="7">
        <v>41771</v>
      </c>
      <c r="D706" t="s">
        <v>575</v>
      </c>
      <c r="E706">
        <v>19105002</v>
      </c>
      <c r="F706" t="s">
        <v>631</v>
      </c>
      <c r="G706" s="7">
        <v>42993</v>
      </c>
      <c r="H706" t="s">
        <v>503</v>
      </c>
      <c r="I706">
        <v>8166.66</v>
      </c>
      <c r="J706"/>
      <c r="K706">
        <v>8166.66</v>
      </c>
      <c r="L706">
        <v>1</v>
      </c>
      <c r="M706">
        <v>8166.66</v>
      </c>
      <c r="N706" t="s">
        <v>629</v>
      </c>
      <c r="O706" t="s">
        <v>632</v>
      </c>
      <c r="P706" s="7">
        <v>42542</v>
      </c>
      <c r="Q706" s="7" t="s">
        <v>1945</v>
      </c>
      <c r="R706" s="7">
        <v>2.2191999999999998</v>
      </c>
    </row>
    <row r="707" spans="1:18">
      <c r="A707" t="s">
        <v>482</v>
      </c>
      <c r="B707" t="s">
        <v>501</v>
      </c>
      <c r="C707" s="7">
        <v>41771</v>
      </c>
      <c r="D707" t="s">
        <v>575</v>
      </c>
      <c r="E707">
        <v>19105002</v>
      </c>
      <c r="F707" t="s">
        <v>631</v>
      </c>
      <c r="G707" s="7">
        <v>43024</v>
      </c>
      <c r="H707" t="s">
        <v>503</v>
      </c>
      <c r="I707">
        <v>8166.66</v>
      </c>
      <c r="J707"/>
      <c r="K707">
        <v>8166.66</v>
      </c>
      <c r="L707">
        <v>1</v>
      </c>
      <c r="M707">
        <v>8166.66</v>
      </c>
      <c r="N707" t="s">
        <v>629</v>
      </c>
      <c r="O707" t="s">
        <v>632</v>
      </c>
      <c r="P707" s="7">
        <v>42542</v>
      </c>
      <c r="Q707" s="7" t="s">
        <v>1780</v>
      </c>
      <c r="R707" s="7">
        <v>2.2191999999999998</v>
      </c>
    </row>
    <row r="708" spans="1:18" hidden="1">
      <c r="A708" t="s">
        <v>482</v>
      </c>
      <c r="B708" t="s">
        <v>501</v>
      </c>
      <c r="C708" s="7">
        <v>41771</v>
      </c>
      <c r="D708" t="s">
        <v>575</v>
      </c>
      <c r="E708">
        <v>19105002</v>
      </c>
      <c r="F708" t="s">
        <v>631</v>
      </c>
      <c r="G708" s="7">
        <v>43115</v>
      </c>
      <c r="H708" t="s">
        <v>503</v>
      </c>
      <c r="I708">
        <v>8166.66</v>
      </c>
      <c r="J708"/>
      <c r="K708">
        <v>8166.66</v>
      </c>
      <c r="L708">
        <v>1</v>
      </c>
      <c r="M708">
        <v>8166.66</v>
      </c>
      <c r="N708" t="s">
        <v>629</v>
      </c>
      <c r="O708" t="s">
        <v>632</v>
      </c>
      <c r="P708" s="7">
        <v>42542</v>
      </c>
      <c r="Q708" s="7" t="s">
        <v>1479</v>
      </c>
      <c r="R708" s="7">
        <v>2.2191999999999998</v>
      </c>
    </row>
    <row r="709" spans="1:18" hidden="1">
      <c r="A709" t="s">
        <v>482</v>
      </c>
      <c r="B709" t="s">
        <v>501</v>
      </c>
      <c r="C709" s="7">
        <v>41771</v>
      </c>
      <c r="D709" t="s">
        <v>575</v>
      </c>
      <c r="E709">
        <v>19105002</v>
      </c>
      <c r="F709" t="s">
        <v>631</v>
      </c>
      <c r="G709" s="7">
        <v>43388</v>
      </c>
      <c r="H709" t="s">
        <v>503</v>
      </c>
      <c r="I709">
        <v>8166.66</v>
      </c>
      <c r="J709"/>
      <c r="K709">
        <v>8166.66</v>
      </c>
      <c r="L709">
        <v>1</v>
      </c>
      <c r="M709">
        <v>8166.66</v>
      </c>
      <c r="N709" t="s">
        <v>629</v>
      </c>
      <c r="O709" t="s">
        <v>632</v>
      </c>
      <c r="P709" s="7">
        <v>42542</v>
      </c>
      <c r="Q709" s="7" t="s">
        <v>1782</v>
      </c>
      <c r="R709" s="7">
        <v>2.2191999999999998</v>
      </c>
    </row>
    <row r="710" spans="1:18" hidden="1">
      <c r="A710" t="s">
        <v>482</v>
      </c>
      <c r="B710" t="s">
        <v>501</v>
      </c>
      <c r="C710" s="7">
        <v>41771</v>
      </c>
      <c r="D710" t="s">
        <v>575</v>
      </c>
      <c r="E710">
        <v>13140001</v>
      </c>
      <c r="F710" t="s">
        <v>631</v>
      </c>
      <c r="G710" s="7">
        <v>42751</v>
      </c>
      <c r="H710" t="s">
        <v>503</v>
      </c>
      <c r="I710">
        <v>832.4</v>
      </c>
      <c r="J710"/>
      <c r="K710">
        <v>832.4</v>
      </c>
      <c r="L710">
        <v>1</v>
      </c>
      <c r="M710">
        <v>832.4</v>
      </c>
      <c r="N710" t="s">
        <v>504</v>
      </c>
      <c r="O710" t="s">
        <v>632</v>
      </c>
      <c r="P710" s="7">
        <v>42542</v>
      </c>
      <c r="Q710" s="7" t="s">
        <v>1947</v>
      </c>
      <c r="R710" s="7">
        <v>2.2191999999999998</v>
      </c>
    </row>
    <row r="711" spans="1:18" hidden="1">
      <c r="A711" t="s">
        <v>482</v>
      </c>
      <c r="B711" t="s">
        <v>501</v>
      </c>
      <c r="C711" s="7">
        <v>41771</v>
      </c>
      <c r="D711" t="s">
        <v>575</v>
      </c>
      <c r="E711">
        <v>13140001</v>
      </c>
      <c r="F711" t="s">
        <v>631</v>
      </c>
      <c r="G711" s="7">
        <v>42962</v>
      </c>
      <c r="H711" t="s">
        <v>503</v>
      </c>
      <c r="I711">
        <v>551.16</v>
      </c>
      <c r="J711"/>
      <c r="K711">
        <v>551.16</v>
      </c>
      <c r="L711">
        <v>1</v>
      </c>
      <c r="M711">
        <v>551.16</v>
      </c>
      <c r="N711" t="s">
        <v>504</v>
      </c>
      <c r="O711" t="s">
        <v>632</v>
      </c>
      <c r="P711" s="7">
        <v>42542</v>
      </c>
      <c r="Q711" s="7" t="s">
        <v>2219</v>
      </c>
      <c r="R711" s="7">
        <v>2.2191999999999998</v>
      </c>
    </row>
    <row r="712" spans="1:18" hidden="1">
      <c r="A712" t="s">
        <v>482</v>
      </c>
      <c r="B712" t="s">
        <v>501</v>
      </c>
      <c r="C712" s="7">
        <v>41771</v>
      </c>
      <c r="D712" t="s">
        <v>575</v>
      </c>
      <c r="E712">
        <v>13140001</v>
      </c>
      <c r="F712" t="s">
        <v>631</v>
      </c>
      <c r="G712" s="7">
        <v>43084</v>
      </c>
      <c r="H712" t="s">
        <v>503</v>
      </c>
      <c r="I712">
        <v>435.13</v>
      </c>
      <c r="J712"/>
      <c r="K712">
        <v>435.13</v>
      </c>
      <c r="L712">
        <v>1</v>
      </c>
      <c r="M712">
        <v>435.13</v>
      </c>
      <c r="N712" t="s">
        <v>504</v>
      </c>
      <c r="O712" t="s">
        <v>632</v>
      </c>
      <c r="P712" s="7">
        <v>42542</v>
      </c>
      <c r="Q712" s="7" t="s">
        <v>2220</v>
      </c>
      <c r="R712" s="7">
        <v>2.2191999999999998</v>
      </c>
    </row>
    <row r="713" spans="1:18" hidden="1">
      <c r="A713" t="s">
        <v>482</v>
      </c>
      <c r="B713" t="s">
        <v>501</v>
      </c>
      <c r="C713" s="7">
        <v>41768</v>
      </c>
      <c r="D713" t="s">
        <v>575</v>
      </c>
      <c r="E713">
        <v>13140001</v>
      </c>
      <c r="F713" t="s">
        <v>628</v>
      </c>
      <c r="G713" s="7">
        <v>42536</v>
      </c>
      <c r="H713" t="s">
        <v>503</v>
      </c>
      <c r="I713">
        <v>616.42999999999995</v>
      </c>
      <c r="J713"/>
      <c r="K713">
        <v>616.42999999999995</v>
      </c>
      <c r="L713">
        <v>1</v>
      </c>
      <c r="M713">
        <v>616.42999999999995</v>
      </c>
      <c r="N713" t="s">
        <v>504</v>
      </c>
      <c r="O713" t="s">
        <v>630</v>
      </c>
      <c r="P713" s="7">
        <v>42542</v>
      </c>
      <c r="Q713" s="7" t="s">
        <v>1790</v>
      </c>
      <c r="R713" s="7">
        <v>2.2107000000000001</v>
      </c>
    </row>
    <row r="714" spans="1:18" hidden="1">
      <c r="A714" t="s">
        <v>482</v>
      </c>
      <c r="B714" t="s">
        <v>501</v>
      </c>
      <c r="C714" s="7">
        <v>41768</v>
      </c>
      <c r="D714" t="s">
        <v>575</v>
      </c>
      <c r="E714">
        <v>13140001</v>
      </c>
      <c r="F714" t="s">
        <v>628</v>
      </c>
      <c r="G714" s="7">
        <v>42809</v>
      </c>
      <c r="H714" t="s">
        <v>503</v>
      </c>
      <c r="I714">
        <v>418.37</v>
      </c>
      <c r="J714"/>
      <c r="K714">
        <v>418.37</v>
      </c>
      <c r="L714">
        <v>1</v>
      </c>
      <c r="M714">
        <v>418.37</v>
      </c>
      <c r="N714" t="s">
        <v>504</v>
      </c>
      <c r="O714" t="s">
        <v>630</v>
      </c>
      <c r="P714" s="7">
        <v>42542</v>
      </c>
      <c r="Q714" s="7" t="s">
        <v>2377</v>
      </c>
      <c r="R714" s="7">
        <v>2.2107000000000001</v>
      </c>
    </row>
    <row r="715" spans="1:18" hidden="1">
      <c r="A715" t="s">
        <v>482</v>
      </c>
      <c r="B715" t="s">
        <v>501</v>
      </c>
      <c r="C715" s="7">
        <v>41768</v>
      </c>
      <c r="D715" t="s">
        <v>575</v>
      </c>
      <c r="E715">
        <v>13140001</v>
      </c>
      <c r="F715" t="s">
        <v>628</v>
      </c>
      <c r="G715" s="7">
        <v>42993</v>
      </c>
      <c r="H715" t="s">
        <v>503</v>
      </c>
      <c r="I715">
        <v>347.46</v>
      </c>
      <c r="J715"/>
      <c r="K715">
        <v>347.46</v>
      </c>
      <c r="L715">
        <v>1</v>
      </c>
      <c r="M715">
        <v>347.46</v>
      </c>
      <c r="N715" t="s">
        <v>504</v>
      </c>
      <c r="O715" t="s">
        <v>630</v>
      </c>
      <c r="P715" s="7">
        <v>42542</v>
      </c>
      <c r="Q715" s="7" t="s">
        <v>1489</v>
      </c>
      <c r="R715" s="7">
        <v>2.2107000000000001</v>
      </c>
    </row>
    <row r="716" spans="1:18" hidden="1">
      <c r="A716" t="s">
        <v>482</v>
      </c>
      <c r="B716" t="s">
        <v>501</v>
      </c>
      <c r="C716" s="7">
        <v>41768</v>
      </c>
      <c r="D716" t="s">
        <v>575</v>
      </c>
      <c r="E716">
        <v>13140001</v>
      </c>
      <c r="F716" t="s">
        <v>628</v>
      </c>
      <c r="G716" s="7">
        <v>43297</v>
      </c>
      <c r="H716" t="s">
        <v>503</v>
      </c>
      <c r="I716">
        <v>154.43</v>
      </c>
      <c r="J716"/>
      <c r="K716">
        <v>154.43</v>
      </c>
      <c r="L716">
        <v>1</v>
      </c>
      <c r="M716">
        <v>154.43</v>
      </c>
      <c r="N716" t="s">
        <v>504</v>
      </c>
      <c r="O716" t="s">
        <v>630</v>
      </c>
      <c r="P716" s="7">
        <v>42542</v>
      </c>
      <c r="Q716" s="7" t="s">
        <v>1322</v>
      </c>
      <c r="R716" s="7">
        <v>2.2107000000000001</v>
      </c>
    </row>
    <row r="717" spans="1:18" hidden="1">
      <c r="A717" t="s">
        <v>482</v>
      </c>
      <c r="B717" t="s">
        <v>501</v>
      </c>
      <c r="C717" s="7">
        <v>41925</v>
      </c>
      <c r="D717" t="s">
        <v>575</v>
      </c>
      <c r="E717">
        <v>19105002</v>
      </c>
      <c r="F717" t="s">
        <v>655</v>
      </c>
      <c r="G717" s="7">
        <v>42566</v>
      </c>
      <c r="H717" t="s">
        <v>503</v>
      </c>
      <c r="I717">
        <v>3033.33</v>
      </c>
      <c r="J717"/>
      <c r="K717">
        <v>3033.33</v>
      </c>
      <c r="L717">
        <v>1</v>
      </c>
      <c r="M717">
        <v>3033.33</v>
      </c>
      <c r="N717" t="s">
        <v>629</v>
      </c>
      <c r="O717" t="s">
        <v>656</v>
      </c>
      <c r="P717" s="7">
        <v>42542</v>
      </c>
      <c r="Q717" s="7" t="s">
        <v>1816</v>
      </c>
      <c r="R717" s="7">
        <v>2.4102999999999999</v>
      </c>
    </row>
    <row r="718" spans="1:18">
      <c r="A718" t="s">
        <v>482</v>
      </c>
      <c r="B718" t="s">
        <v>501</v>
      </c>
      <c r="C718" s="7">
        <v>41925</v>
      </c>
      <c r="D718" t="s">
        <v>575</v>
      </c>
      <c r="E718">
        <v>19105002</v>
      </c>
      <c r="F718" t="s">
        <v>655</v>
      </c>
      <c r="G718" s="7">
        <v>42993</v>
      </c>
      <c r="H718" t="s">
        <v>503</v>
      </c>
      <c r="I718">
        <v>3033.33</v>
      </c>
      <c r="J718"/>
      <c r="K718">
        <v>3033.33</v>
      </c>
      <c r="L718">
        <v>1</v>
      </c>
      <c r="M718">
        <v>3033.33</v>
      </c>
      <c r="N718" t="s">
        <v>629</v>
      </c>
      <c r="O718" t="s">
        <v>656</v>
      </c>
      <c r="P718" s="7">
        <v>42542</v>
      </c>
      <c r="Q718" s="7" t="s">
        <v>1662</v>
      </c>
      <c r="R718" s="7">
        <v>2.4102999999999999</v>
      </c>
    </row>
    <row r="719" spans="1:18" hidden="1">
      <c r="A719" t="s">
        <v>482</v>
      </c>
      <c r="B719" t="s">
        <v>501</v>
      </c>
      <c r="C719" s="7">
        <v>41925</v>
      </c>
      <c r="D719" t="s">
        <v>575</v>
      </c>
      <c r="E719">
        <v>19105002</v>
      </c>
      <c r="F719" t="s">
        <v>655</v>
      </c>
      <c r="G719" s="7">
        <v>43327</v>
      </c>
      <c r="H719" t="s">
        <v>503</v>
      </c>
      <c r="I719">
        <v>3033.33</v>
      </c>
      <c r="J719"/>
      <c r="K719">
        <v>3033.33</v>
      </c>
      <c r="L719">
        <v>1</v>
      </c>
      <c r="M719">
        <v>3033.33</v>
      </c>
      <c r="N719" t="s">
        <v>629</v>
      </c>
      <c r="O719" t="s">
        <v>656</v>
      </c>
      <c r="P719" s="7">
        <v>42542</v>
      </c>
      <c r="Q719" s="7" t="s">
        <v>1340</v>
      </c>
      <c r="R719" s="7">
        <v>2.4102999999999999</v>
      </c>
    </row>
    <row r="720" spans="1:18" hidden="1">
      <c r="A720" t="s">
        <v>482</v>
      </c>
      <c r="B720" t="s">
        <v>501</v>
      </c>
      <c r="C720" s="7">
        <v>41925</v>
      </c>
      <c r="D720" t="s">
        <v>575</v>
      </c>
      <c r="E720">
        <v>19105002</v>
      </c>
      <c r="F720" t="s">
        <v>655</v>
      </c>
      <c r="G720" s="7">
        <v>43570</v>
      </c>
      <c r="H720" t="s">
        <v>503</v>
      </c>
      <c r="I720">
        <v>3033.51</v>
      </c>
      <c r="J720"/>
      <c r="K720">
        <v>3033.51</v>
      </c>
      <c r="L720">
        <v>1</v>
      </c>
      <c r="M720">
        <v>3033.51</v>
      </c>
      <c r="N720" t="s">
        <v>629</v>
      </c>
      <c r="O720" t="s">
        <v>656</v>
      </c>
      <c r="P720" s="7">
        <v>42542</v>
      </c>
      <c r="Q720" s="7" t="s">
        <v>1820</v>
      </c>
      <c r="R720" s="7">
        <v>2.4102999999999999</v>
      </c>
    </row>
    <row r="721" spans="1:18" hidden="1">
      <c r="A721" t="s">
        <v>482</v>
      </c>
      <c r="B721" t="s">
        <v>501</v>
      </c>
      <c r="C721" s="7">
        <v>41925</v>
      </c>
      <c r="D721" t="s">
        <v>575</v>
      </c>
      <c r="E721">
        <v>13140001</v>
      </c>
      <c r="F721" t="s">
        <v>655</v>
      </c>
      <c r="G721" s="7">
        <v>42566</v>
      </c>
      <c r="H721" t="s">
        <v>503</v>
      </c>
      <c r="I721">
        <v>378.98</v>
      </c>
      <c r="J721"/>
      <c r="K721">
        <v>378.98</v>
      </c>
      <c r="L721">
        <v>1</v>
      </c>
      <c r="M721">
        <v>378.98</v>
      </c>
      <c r="N721" t="s">
        <v>504</v>
      </c>
      <c r="O721" t="s">
        <v>656</v>
      </c>
      <c r="P721" s="7">
        <v>42542</v>
      </c>
      <c r="Q721" s="7" t="s">
        <v>1341</v>
      </c>
      <c r="R721" s="7">
        <v>2.4102999999999999</v>
      </c>
    </row>
    <row r="722" spans="1:18" hidden="1">
      <c r="A722" t="s">
        <v>482</v>
      </c>
      <c r="B722" t="s">
        <v>501</v>
      </c>
      <c r="C722" s="7">
        <v>41925</v>
      </c>
      <c r="D722" t="s">
        <v>575</v>
      </c>
      <c r="E722">
        <v>13140001</v>
      </c>
      <c r="F722" t="s">
        <v>655</v>
      </c>
      <c r="G722" s="7">
        <v>42840</v>
      </c>
      <c r="H722" t="s">
        <v>503</v>
      </c>
      <c r="I722">
        <v>306.58</v>
      </c>
      <c r="J722"/>
      <c r="K722">
        <v>306.58</v>
      </c>
      <c r="L722">
        <v>1</v>
      </c>
      <c r="M722">
        <v>306.58</v>
      </c>
      <c r="N722" t="s">
        <v>504</v>
      </c>
      <c r="O722" t="s">
        <v>656</v>
      </c>
      <c r="P722" s="7">
        <v>42542</v>
      </c>
      <c r="Q722" s="7" t="s">
        <v>2396</v>
      </c>
      <c r="R722" s="7">
        <v>2.4102999999999999</v>
      </c>
    </row>
    <row r="723" spans="1:18" hidden="1">
      <c r="A723" t="s">
        <v>482</v>
      </c>
      <c r="B723" t="s">
        <v>501</v>
      </c>
      <c r="C723" s="7">
        <v>41925</v>
      </c>
      <c r="D723" t="s">
        <v>575</v>
      </c>
      <c r="E723">
        <v>13140001</v>
      </c>
      <c r="F723" t="s">
        <v>655</v>
      </c>
      <c r="G723" s="7">
        <v>43023</v>
      </c>
      <c r="H723" t="s">
        <v>503</v>
      </c>
      <c r="I723">
        <v>218.85</v>
      </c>
      <c r="J723"/>
      <c r="K723">
        <v>218.85</v>
      </c>
      <c r="L723">
        <v>1</v>
      </c>
      <c r="M723">
        <v>218.85</v>
      </c>
      <c r="N723" t="s">
        <v>504</v>
      </c>
      <c r="O723" t="s">
        <v>656</v>
      </c>
      <c r="P723" s="7">
        <v>42542</v>
      </c>
      <c r="Q723" s="7" t="s">
        <v>2252</v>
      </c>
      <c r="R723" s="7">
        <v>2.4102999999999999</v>
      </c>
    </row>
    <row r="724" spans="1:18" hidden="1">
      <c r="A724" t="s">
        <v>482</v>
      </c>
      <c r="B724" t="s">
        <v>501</v>
      </c>
      <c r="C724" s="7">
        <v>41925</v>
      </c>
      <c r="D724" t="s">
        <v>575</v>
      </c>
      <c r="E724">
        <v>13140001</v>
      </c>
      <c r="F724" t="s">
        <v>655</v>
      </c>
      <c r="G724" s="7">
        <v>43235</v>
      </c>
      <c r="H724" t="s">
        <v>503</v>
      </c>
      <c r="I724">
        <v>129.29</v>
      </c>
      <c r="J724"/>
      <c r="K724">
        <v>129.29</v>
      </c>
      <c r="L724">
        <v>1</v>
      </c>
      <c r="M724">
        <v>129.29</v>
      </c>
      <c r="N724" t="s">
        <v>504</v>
      </c>
      <c r="O724" t="s">
        <v>656</v>
      </c>
      <c r="P724" s="7">
        <v>42542</v>
      </c>
      <c r="Q724" s="7" t="s">
        <v>1666</v>
      </c>
      <c r="R724" s="7">
        <v>2.4102999999999999</v>
      </c>
    </row>
    <row r="725" spans="1:18" hidden="1">
      <c r="A725" t="s">
        <v>482</v>
      </c>
      <c r="B725" t="s">
        <v>501</v>
      </c>
      <c r="C725" s="7">
        <v>41925</v>
      </c>
      <c r="D725" t="s">
        <v>575</v>
      </c>
      <c r="E725">
        <v>13140001</v>
      </c>
      <c r="F725" t="s">
        <v>655</v>
      </c>
      <c r="G725" s="7">
        <v>43296</v>
      </c>
      <c r="H725" t="s">
        <v>503</v>
      </c>
      <c r="I725">
        <v>115.18</v>
      </c>
      <c r="J725"/>
      <c r="K725">
        <v>115.18</v>
      </c>
      <c r="L725">
        <v>1</v>
      </c>
      <c r="M725">
        <v>115.18</v>
      </c>
      <c r="N725" t="s">
        <v>504</v>
      </c>
      <c r="O725" t="s">
        <v>656</v>
      </c>
      <c r="P725" s="7">
        <v>42542</v>
      </c>
      <c r="Q725" s="7" t="s">
        <v>1970</v>
      </c>
      <c r="R725" s="7">
        <v>2.4102999999999999</v>
      </c>
    </row>
    <row r="726" spans="1:18" hidden="1">
      <c r="A726" t="s">
        <v>482</v>
      </c>
      <c r="B726" t="s">
        <v>501</v>
      </c>
      <c r="C726" s="7">
        <v>41925</v>
      </c>
      <c r="D726" t="s">
        <v>575</v>
      </c>
      <c r="E726">
        <v>13140001</v>
      </c>
      <c r="F726" t="s">
        <v>655</v>
      </c>
      <c r="G726" s="7">
        <v>43449</v>
      </c>
      <c r="H726" t="s">
        <v>503</v>
      </c>
      <c r="I726">
        <v>57.58</v>
      </c>
      <c r="J726"/>
      <c r="K726">
        <v>57.58</v>
      </c>
      <c r="L726">
        <v>1</v>
      </c>
      <c r="M726">
        <v>57.58</v>
      </c>
      <c r="N726" t="s">
        <v>504</v>
      </c>
      <c r="O726" t="s">
        <v>656</v>
      </c>
      <c r="P726" s="7">
        <v>42542</v>
      </c>
      <c r="Q726" s="7" t="s">
        <v>2399</v>
      </c>
      <c r="R726" s="7">
        <v>2.4102999999999999</v>
      </c>
    </row>
    <row r="727" spans="1:18" hidden="1">
      <c r="A727" t="s">
        <v>482</v>
      </c>
      <c r="B727" t="s">
        <v>501</v>
      </c>
      <c r="C727" s="7">
        <v>41439</v>
      </c>
      <c r="D727" t="s">
        <v>575</v>
      </c>
      <c r="E727">
        <v>19105002</v>
      </c>
      <c r="F727" t="s">
        <v>576</v>
      </c>
      <c r="G727" s="7">
        <v>43146</v>
      </c>
      <c r="H727" t="s">
        <v>503</v>
      </c>
      <c r="I727">
        <v>8166.67</v>
      </c>
      <c r="J727"/>
      <c r="K727">
        <v>8166.67</v>
      </c>
      <c r="L727">
        <v>1</v>
      </c>
      <c r="M727">
        <v>8166.67</v>
      </c>
      <c r="N727" t="s">
        <v>536</v>
      </c>
      <c r="O727" t="s">
        <v>577</v>
      </c>
      <c r="P727" s="7">
        <v>42542</v>
      </c>
      <c r="Q727" s="7" t="s">
        <v>1604</v>
      </c>
      <c r="R727" s="7">
        <v>2.1446999999999998</v>
      </c>
    </row>
    <row r="728" spans="1:18" hidden="1">
      <c r="A728" t="s">
        <v>482</v>
      </c>
      <c r="B728" t="s">
        <v>501</v>
      </c>
      <c r="C728" s="7">
        <v>41439</v>
      </c>
      <c r="D728" t="s">
        <v>575</v>
      </c>
      <c r="E728">
        <v>19105002</v>
      </c>
      <c r="F728" t="s">
        <v>576</v>
      </c>
      <c r="G728" s="7">
        <v>43235</v>
      </c>
      <c r="H728" t="s">
        <v>503</v>
      </c>
      <c r="I728">
        <v>8166.67</v>
      </c>
      <c r="J728"/>
      <c r="K728">
        <v>8166.67</v>
      </c>
      <c r="L728">
        <v>1</v>
      </c>
      <c r="M728">
        <v>8166.67</v>
      </c>
      <c r="N728" t="s">
        <v>536</v>
      </c>
      <c r="O728" t="s">
        <v>577</v>
      </c>
      <c r="P728" s="7">
        <v>42542</v>
      </c>
      <c r="Q728" s="7" t="s">
        <v>1445</v>
      </c>
      <c r="R728" s="7">
        <v>2.1446999999999998</v>
      </c>
    </row>
    <row r="729" spans="1:18" hidden="1">
      <c r="A729" t="s">
        <v>482</v>
      </c>
      <c r="B729" t="s">
        <v>501</v>
      </c>
      <c r="C729" s="7">
        <v>41439</v>
      </c>
      <c r="D729" t="s">
        <v>575</v>
      </c>
      <c r="E729">
        <v>19105002</v>
      </c>
      <c r="F729" t="s">
        <v>576</v>
      </c>
      <c r="G729" s="7">
        <v>42628</v>
      </c>
      <c r="H729" t="s">
        <v>503</v>
      </c>
      <c r="I729">
        <v>8166.67</v>
      </c>
      <c r="J729"/>
      <c r="K729">
        <v>8166.67</v>
      </c>
      <c r="L729">
        <v>1</v>
      </c>
      <c r="M729">
        <v>8166.67</v>
      </c>
      <c r="N729" t="s">
        <v>536</v>
      </c>
      <c r="O729" t="s">
        <v>577</v>
      </c>
      <c r="P729" s="7">
        <v>42542</v>
      </c>
      <c r="Q729" s="7" t="s">
        <v>2061</v>
      </c>
      <c r="R729" s="7">
        <v>2.1446999999999998</v>
      </c>
    </row>
    <row r="730" spans="1:18">
      <c r="A730" t="s">
        <v>482</v>
      </c>
      <c r="B730" t="s">
        <v>501</v>
      </c>
      <c r="C730" s="7">
        <v>41439</v>
      </c>
      <c r="D730" t="s">
        <v>575</v>
      </c>
      <c r="E730">
        <v>19105002</v>
      </c>
      <c r="F730" t="s">
        <v>576</v>
      </c>
      <c r="G730" s="7">
        <v>42781</v>
      </c>
      <c r="H730" t="s">
        <v>503</v>
      </c>
      <c r="I730">
        <v>8166.67</v>
      </c>
      <c r="J730"/>
      <c r="K730">
        <v>8166.67</v>
      </c>
      <c r="L730">
        <v>1</v>
      </c>
      <c r="M730">
        <v>8166.67</v>
      </c>
      <c r="N730" t="s">
        <v>536</v>
      </c>
      <c r="O730" t="s">
        <v>577</v>
      </c>
      <c r="P730" s="7">
        <v>42542</v>
      </c>
      <c r="Q730" s="7" t="s">
        <v>2188</v>
      </c>
      <c r="R730" s="7">
        <v>2.1446999999999998</v>
      </c>
    </row>
    <row r="731" spans="1:18" hidden="1">
      <c r="A731" t="s">
        <v>482</v>
      </c>
      <c r="B731" t="s">
        <v>501</v>
      </c>
      <c r="C731" s="7">
        <v>41441</v>
      </c>
      <c r="D731" t="s">
        <v>575</v>
      </c>
      <c r="E731">
        <v>13140001</v>
      </c>
      <c r="F731" t="s">
        <v>578</v>
      </c>
      <c r="G731" s="7">
        <v>42993</v>
      </c>
      <c r="H731" t="s">
        <v>503</v>
      </c>
      <c r="I731">
        <v>184.78</v>
      </c>
      <c r="J731"/>
      <c r="K731">
        <v>184.78</v>
      </c>
      <c r="L731">
        <v>1</v>
      </c>
      <c r="M731">
        <v>184.78</v>
      </c>
      <c r="N731" t="s">
        <v>504</v>
      </c>
      <c r="O731" t="s">
        <v>577</v>
      </c>
      <c r="P731" s="7">
        <v>42542</v>
      </c>
      <c r="Q731" s="7" t="s">
        <v>1744</v>
      </c>
      <c r="R731" s="7">
        <v>2.1366999999999998</v>
      </c>
    </row>
    <row r="732" spans="1:18" hidden="1">
      <c r="A732" t="s">
        <v>482</v>
      </c>
      <c r="B732" t="s">
        <v>501</v>
      </c>
      <c r="C732" s="7">
        <v>41441</v>
      </c>
      <c r="D732" t="s">
        <v>575</v>
      </c>
      <c r="E732">
        <v>13140001</v>
      </c>
      <c r="F732" t="s">
        <v>578</v>
      </c>
      <c r="G732" s="7">
        <v>43084</v>
      </c>
      <c r="H732" t="s">
        <v>503</v>
      </c>
      <c r="I732">
        <v>119.17</v>
      </c>
      <c r="J732"/>
      <c r="K732">
        <v>119.17</v>
      </c>
      <c r="L732">
        <v>1</v>
      </c>
      <c r="M732">
        <v>119.17</v>
      </c>
      <c r="N732" t="s">
        <v>504</v>
      </c>
      <c r="O732" t="s">
        <v>577</v>
      </c>
      <c r="P732" s="7">
        <v>42542</v>
      </c>
      <c r="Q732" s="7" t="s">
        <v>1745</v>
      </c>
      <c r="R732" s="7">
        <v>2.1366999999999998</v>
      </c>
    </row>
    <row r="733" spans="1:18">
      <c r="A733" t="s">
        <v>482</v>
      </c>
      <c r="B733" t="s">
        <v>501</v>
      </c>
      <c r="C733" s="7">
        <v>41768</v>
      </c>
      <c r="D733" t="s">
        <v>575</v>
      </c>
      <c r="E733">
        <v>19105002</v>
      </c>
      <c r="F733" t="s">
        <v>628</v>
      </c>
      <c r="G733" s="7">
        <v>42962</v>
      </c>
      <c r="H733" t="s">
        <v>503</v>
      </c>
      <c r="I733">
        <v>5083.33</v>
      </c>
      <c r="J733"/>
      <c r="K733">
        <v>5083.33</v>
      </c>
      <c r="L733">
        <v>1</v>
      </c>
      <c r="M733">
        <v>5083.33</v>
      </c>
      <c r="N733" t="s">
        <v>629</v>
      </c>
      <c r="O733" t="s">
        <v>630</v>
      </c>
      <c r="P733" s="7">
        <v>42542</v>
      </c>
      <c r="Q733" s="7" t="s">
        <v>1636</v>
      </c>
      <c r="R733" s="7">
        <v>2.2107000000000001</v>
      </c>
    </row>
    <row r="734" spans="1:18">
      <c r="A734" t="s">
        <v>482</v>
      </c>
      <c r="B734" t="s">
        <v>501</v>
      </c>
      <c r="C734" s="7">
        <v>41768</v>
      </c>
      <c r="D734" t="s">
        <v>575</v>
      </c>
      <c r="E734">
        <v>19105002</v>
      </c>
      <c r="F734" t="s">
        <v>628</v>
      </c>
      <c r="G734" s="7">
        <v>43055</v>
      </c>
      <c r="H734" t="s">
        <v>503</v>
      </c>
      <c r="I734">
        <v>5083.33</v>
      </c>
      <c r="J734"/>
      <c r="K734">
        <v>5083.33</v>
      </c>
      <c r="L734">
        <v>1</v>
      </c>
      <c r="M734">
        <v>5083.33</v>
      </c>
      <c r="N734" t="s">
        <v>629</v>
      </c>
      <c r="O734" t="s">
        <v>630</v>
      </c>
      <c r="P734" s="7">
        <v>42542</v>
      </c>
      <c r="Q734" s="7" t="s">
        <v>1305</v>
      </c>
      <c r="R734" s="7">
        <v>2.2107000000000001</v>
      </c>
    </row>
    <row r="735" spans="1:18" hidden="1">
      <c r="A735" t="s">
        <v>482</v>
      </c>
      <c r="B735" t="s">
        <v>501</v>
      </c>
      <c r="C735" s="7">
        <v>41768</v>
      </c>
      <c r="D735" t="s">
        <v>575</v>
      </c>
      <c r="E735">
        <v>19105002</v>
      </c>
      <c r="F735" t="s">
        <v>628</v>
      </c>
      <c r="G735" s="7">
        <v>43206</v>
      </c>
      <c r="H735" t="s">
        <v>503</v>
      </c>
      <c r="I735">
        <v>5083.33</v>
      </c>
      <c r="J735"/>
      <c r="K735">
        <v>5083.33</v>
      </c>
      <c r="L735">
        <v>1</v>
      </c>
      <c r="M735">
        <v>5083.33</v>
      </c>
      <c r="N735" t="s">
        <v>629</v>
      </c>
      <c r="O735" t="s">
        <v>630</v>
      </c>
      <c r="P735" s="7">
        <v>42542</v>
      </c>
      <c r="Q735" s="7" t="s">
        <v>2213</v>
      </c>
      <c r="R735" s="7">
        <v>2.2107000000000001</v>
      </c>
    </row>
    <row r="736" spans="1:18" hidden="1">
      <c r="A736" t="s">
        <v>482</v>
      </c>
      <c r="B736" t="s">
        <v>501</v>
      </c>
      <c r="C736" s="7">
        <v>41771</v>
      </c>
      <c r="D736" t="s">
        <v>575</v>
      </c>
      <c r="E736">
        <v>19105002</v>
      </c>
      <c r="F736" t="s">
        <v>631</v>
      </c>
      <c r="G736" s="7">
        <v>42690</v>
      </c>
      <c r="H736" t="s">
        <v>503</v>
      </c>
      <c r="I736">
        <v>8166.66</v>
      </c>
      <c r="J736"/>
      <c r="K736">
        <v>8166.66</v>
      </c>
      <c r="L736">
        <v>1</v>
      </c>
      <c r="M736">
        <v>8166.66</v>
      </c>
      <c r="N736" t="s">
        <v>629</v>
      </c>
      <c r="O736" t="s">
        <v>632</v>
      </c>
      <c r="P736" s="7">
        <v>42542</v>
      </c>
      <c r="Q736" s="7" t="s">
        <v>1639</v>
      </c>
      <c r="R736" s="7">
        <v>2.2191999999999998</v>
      </c>
    </row>
    <row r="737" spans="1:18" hidden="1">
      <c r="A737" t="s">
        <v>482</v>
      </c>
      <c r="B737" t="s">
        <v>501</v>
      </c>
      <c r="C737" s="7">
        <v>41771</v>
      </c>
      <c r="D737" t="s">
        <v>575</v>
      </c>
      <c r="E737">
        <v>19105002</v>
      </c>
      <c r="F737" t="s">
        <v>631</v>
      </c>
      <c r="G737" s="7">
        <v>42719</v>
      </c>
      <c r="H737" t="s">
        <v>503</v>
      </c>
      <c r="I737">
        <v>8166.66</v>
      </c>
      <c r="J737"/>
      <c r="K737">
        <v>8166.66</v>
      </c>
      <c r="L737">
        <v>1</v>
      </c>
      <c r="M737">
        <v>8166.66</v>
      </c>
      <c r="N737" t="s">
        <v>629</v>
      </c>
      <c r="O737" t="s">
        <v>632</v>
      </c>
      <c r="P737" s="7">
        <v>42542</v>
      </c>
      <c r="Q737" s="7" t="s">
        <v>1308</v>
      </c>
      <c r="R737" s="7">
        <v>2.2191999999999998</v>
      </c>
    </row>
    <row r="738" spans="1:18">
      <c r="A738" t="s">
        <v>482</v>
      </c>
      <c r="B738" t="s">
        <v>501</v>
      </c>
      <c r="C738" s="7">
        <v>41771</v>
      </c>
      <c r="D738" t="s">
        <v>575</v>
      </c>
      <c r="E738">
        <v>19105002</v>
      </c>
      <c r="F738" t="s">
        <v>631</v>
      </c>
      <c r="G738" s="7">
        <v>42781</v>
      </c>
      <c r="H738" t="s">
        <v>503</v>
      </c>
      <c r="I738">
        <v>8166.66</v>
      </c>
      <c r="J738"/>
      <c r="K738">
        <v>8166.66</v>
      </c>
      <c r="L738">
        <v>1</v>
      </c>
      <c r="M738">
        <v>8166.66</v>
      </c>
      <c r="N738" t="s">
        <v>629</v>
      </c>
      <c r="O738" t="s">
        <v>632</v>
      </c>
      <c r="P738" s="7">
        <v>42542</v>
      </c>
      <c r="Q738" s="7" t="s">
        <v>2216</v>
      </c>
      <c r="R738" s="7">
        <v>2.2191999999999998</v>
      </c>
    </row>
    <row r="739" spans="1:18">
      <c r="A739" t="s">
        <v>482</v>
      </c>
      <c r="B739" t="s">
        <v>501</v>
      </c>
      <c r="C739" s="7">
        <v>41771</v>
      </c>
      <c r="D739" t="s">
        <v>575</v>
      </c>
      <c r="E739">
        <v>19105002</v>
      </c>
      <c r="F739" t="s">
        <v>631</v>
      </c>
      <c r="G739" s="7">
        <v>42962</v>
      </c>
      <c r="H739" t="s">
        <v>503</v>
      </c>
      <c r="I739">
        <v>8166.66</v>
      </c>
      <c r="J739"/>
      <c r="K739">
        <v>8166.66</v>
      </c>
      <c r="L739">
        <v>1</v>
      </c>
      <c r="M739">
        <v>8166.66</v>
      </c>
      <c r="N739" t="s">
        <v>629</v>
      </c>
      <c r="O739" t="s">
        <v>632</v>
      </c>
      <c r="P739" s="7">
        <v>42542</v>
      </c>
      <c r="Q739" s="7" t="s">
        <v>2369</v>
      </c>
      <c r="R739" s="7">
        <v>2.2191999999999998</v>
      </c>
    </row>
    <row r="740" spans="1:18" hidden="1">
      <c r="A740" t="s">
        <v>482</v>
      </c>
      <c r="B740" t="s">
        <v>501</v>
      </c>
      <c r="C740" s="7">
        <v>41771</v>
      </c>
      <c r="D740" t="s">
        <v>575</v>
      </c>
      <c r="E740">
        <v>19105002</v>
      </c>
      <c r="F740" t="s">
        <v>631</v>
      </c>
      <c r="G740" s="7">
        <v>43327</v>
      </c>
      <c r="H740" t="s">
        <v>503</v>
      </c>
      <c r="I740">
        <v>8166.66</v>
      </c>
      <c r="J740"/>
      <c r="K740">
        <v>8166.66</v>
      </c>
      <c r="L740">
        <v>1</v>
      </c>
      <c r="M740">
        <v>8166.66</v>
      </c>
      <c r="N740" t="s">
        <v>629</v>
      </c>
      <c r="O740" t="s">
        <v>632</v>
      </c>
      <c r="P740" s="7">
        <v>42542</v>
      </c>
      <c r="Q740" s="7" t="s">
        <v>1781</v>
      </c>
      <c r="R740" s="7">
        <v>2.2191999999999998</v>
      </c>
    </row>
    <row r="741" spans="1:18" hidden="1">
      <c r="A741" t="s">
        <v>482</v>
      </c>
      <c r="B741" t="s">
        <v>501</v>
      </c>
      <c r="C741" s="7">
        <v>41771</v>
      </c>
      <c r="D741" t="s">
        <v>575</v>
      </c>
      <c r="E741">
        <v>13140001</v>
      </c>
      <c r="F741" t="s">
        <v>631</v>
      </c>
      <c r="G741" s="7">
        <v>42536</v>
      </c>
      <c r="H741" t="s">
        <v>503</v>
      </c>
      <c r="I741">
        <v>990.35</v>
      </c>
      <c r="J741"/>
      <c r="K741">
        <v>990.35</v>
      </c>
      <c r="L741">
        <v>1</v>
      </c>
      <c r="M741">
        <v>990.35</v>
      </c>
      <c r="N741" t="s">
        <v>504</v>
      </c>
      <c r="O741" t="s">
        <v>632</v>
      </c>
      <c r="P741" s="7">
        <v>42542</v>
      </c>
      <c r="Q741" s="7" t="s">
        <v>1783</v>
      </c>
      <c r="R741" s="7">
        <v>2.2191999999999998</v>
      </c>
    </row>
    <row r="742" spans="1:18" hidden="1">
      <c r="A742" t="s">
        <v>482</v>
      </c>
      <c r="B742" t="s">
        <v>501</v>
      </c>
      <c r="C742" s="7">
        <v>41771</v>
      </c>
      <c r="D742" t="s">
        <v>575</v>
      </c>
      <c r="E742">
        <v>13140001</v>
      </c>
      <c r="F742" t="s">
        <v>631</v>
      </c>
      <c r="G742" s="7">
        <v>42809</v>
      </c>
      <c r="H742" t="s">
        <v>503</v>
      </c>
      <c r="I742">
        <v>672.15</v>
      </c>
      <c r="J742"/>
      <c r="K742">
        <v>672.15</v>
      </c>
      <c r="L742">
        <v>1</v>
      </c>
      <c r="M742">
        <v>672.15</v>
      </c>
      <c r="N742" t="s">
        <v>504</v>
      </c>
      <c r="O742" t="s">
        <v>632</v>
      </c>
      <c r="P742" s="7">
        <v>42542</v>
      </c>
      <c r="Q742" s="7" t="s">
        <v>2218</v>
      </c>
      <c r="R742" s="7">
        <v>2.2191999999999998</v>
      </c>
    </row>
    <row r="743" spans="1:18" hidden="1">
      <c r="A743" t="s">
        <v>482</v>
      </c>
      <c r="B743" t="s">
        <v>501</v>
      </c>
      <c r="C743" s="7">
        <v>41771</v>
      </c>
      <c r="D743" t="s">
        <v>575</v>
      </c>
      <c r="E743">
        <v>13140001</v>
      </c>
      <c r="F743" t="s">
        <v>631</v>
      </c>
      <c r="G743" s="7">
        <v>43235</v>
      </c>
      <c r="H743" t="s">
        <v>503</v>
      </c>
      <c r="I743">
        <v>290.08</v>
      </c>
      <c r="J743"/>
      <c r="K743">
        <v>290.08</v>
      </c>
      <c r="L743">
        <v>1</v>
      </c>
      <c r="M743">
        <v>290.08</v>
      </c>
      <c r="N743" t="s">
        <v>504</v>
      </c>
      <c r="O743" t="s">
        <v>632</v>
      </c>
      <c r="P743" s="7">
        <v>42542</v>
      </c>
      <c r="Q743" s="7" t="s">
        <v>1643</v>
      </c>
      <c r="R743" s="7">
        <v>2.2191999999999998</v>
      </c>
    </row>
    <row r="744" spans="1:18" hidden="1">
      <c r="A744" t="s">
        <v>482</v>
      </c>
      <c r="B744" t="s">
        <v>501</v>
      </c>
      <c r="C744" s="7">
        <v>41771</v>
      </c>
      <c r="D744" t="s">
        <v>575</v>
      </c>
      <c r="E744">
        <v>13140001</v>
      </c>
      <c r="F744" t="s">
        <v>631</v>
      </c>
      <c r="G744" s="7">
        <v>43327</v>
      </c>
      <c r="H744" t="s">
        <v>503</v>
      </c>
      <c r="I744">
        <v>210.07</v>
      </c>
      <c r="J744"/>
      <c r="K744">
        <v>210.07</v>
      </c>
      <c r="L744">
        <v>1</v>
      </c>
      <c r="M744">
        <v>210.07</v>
      </c>
      <c r="N744" t="s">
        <v>504</v>
      </c>
      <c r="O744" t="s">
        <v>632</v>
      </c>
      <c r="P744" s="7">
        <v>42542</v>
      </c>
      <c r="Q744" s="7" t="s">
        <v>2376</v>
      </c>
      <c r="R744" s="7">
        <v>2.2191999999999998</v>
      </c>
    </row>
    <row r="745" spans="1:18" hidden="1">
      <c r="A745" t="s">
        <v>482</v>
      </c>
      <c r="B745" t="s">
        <v>501</v>
      </c>
      <c r="C745" s="7">
        <v>41768</v>
      </c>
      <c r="D745" t="s">
        <v>575</v>
      </c>
      <c r="E745">
        <v>13140001</v>
      </c>
      <c r="F745" t="s">
        <v>628</v>
      </c>
      <c r="G745" s="7">
        <v>42566</v>
      </c>
      <c r="H745" t="s">
        <v>503</v>
      </c>
      <c r="I745">
        <v>597.76</v>
      </c>
      <c r="J745"/>
      <c r="K745">
        <v>597.76</v>
      </c>
      <c r="L745">
        <v>1</v>
      </c>
      <c r="M745">
        <v>597.76</v>
      </c>
      <c r="N745" t="s">
        <v>504</v>
      </c>
      <c r="O745" t="s">
        <v>630</v>
      </c>
      <c r="P745" s="7">
        <v>42542</v>
      </c>
      <c r="Q745" s="7" t="s">
        <v>1317</v>
      </c>
      <c r="R745" s="7">
        <v>2.2107000000000001</v>
      </c>
    </row>
    <row r="746" spans="1:18" hidden="1">
      <c r="A746" t="s">
        <v>482</v>
      </c>
      <c r="B746" t="s">
        <v>501</v>
      </c>
      <c r="C746" s="7">
        <v>41768</v>
      </c>
      <c r="D746" t="s">
        <v>575</v>
      </c>
      <c r="E746">
        <v>13140001</v>
      </c>
      <c r="F746" t="s">
        <v>628</v>
      </c>
      <c r="G746" s="7">
        <v>42597</v>
      </c>
      <c r="H746" t="s">
        <v>503</v>
      </c>
      <c r="I746">
        <v>598.41999999999996</v>
      </c>
      <c r="J746"/>
      <c r="K746">
        <v>598.41999999999996</v>
      </c>
      <c r="L746">
        <v>1</v>
      </c>
      <c r="M746">
        <v>598.41999999999996</v>
      </c>
      <c r="N746" t="s">
        <v>504</v>
      </c>
      <c r="O746" t="s">
        <v>630</v>
      </c>
      <c r="P746" s="7">
        <v>42542</v>
      </c>
      <c r="Q746" s="7" t="s">
        <v>1949</v>
      </c>
      <c r="R746" s="7">
        <v>2.2107000000000001</v>
      </c>
    </row>
    <row r="747" spans="1:18" hidden="1">
      <c r="A747" t="s">
        <v>482</v>
      </c>
      <c r="B747" t="s">
        <v>501</v>
      </c>
      <c r="C747" s="7">
        <v>41768</v>
      </c>
      <c r="D747" t="s">
        <v>575</v>
      </c>
      <c r="E747">
        <v>13140001</v>
      </c>
      <c r="F747" t="s">
        <v>628</v>
      </c>
      <c r="G747" s="7">
        <v>42690</v>
      </c>
      <c r="H747" t="s">
        <v>503</v>
      </c>
      <c r="I747">
        <v>523.04</v>
      </c>
      <c r="J747"/>
      <c r="K747">
        <v>523.04</v>
      </c>
      <c r="L747">
        <v>1</v>
      </c>
      <c r="M747">
        <v>523.04</v>
      </c>
      <c r="N747" t="s">
        <v>504</v>
      </c>
      <c r="O747" t="s">
        <v>630</v>
      </c>
      <c r="P747" s="7">
        <v>42542</v>
      </c>
      <c r="Q747" s="7" t="s">
        <v>1318</v>
      </c>
      <c r="R747" s="7">
        <v>2.2107000000000001</v>
      </c>
    </row>
    <row r="748" spans="1:18" hidden="1">
      <c r="A748" t="s">
        <v>482</v>
      </c>
      <c r="B748" t="s">
        <v>501</v>
      </c>
      <c r="C748" s="7">
        <v>41768</v>
      </c>
      <c r="D748" t="s">
        <v>575</v>
      </c>
      <c r="E748">
        <v>13140001</v>
      </c>
      <c r="F748" t="s">
        <v>628</v>
      </c>
      <c r="G748" s="7">
        <v>43055</v>
      </c>
      <c r="H748" t="s">
        <v>503</v>
      </c>
      <c r="I748">
        <v>308.86</v>
      </c>
      <c r="J748"/>
      <c r="K748">
        <v>308.86</v>
      </c>
      <c r="L748">
        <v>1</v>
      </c>
      <c r="M748">
        <v>308.86</v>
      </c>
      <c r="N748" t="s">
        <v>504</v>
      </c>
      <c r="O748" t="s">
        <v>630</v>
      </c>
      <c r="P748" s="7">
        <v>42542</v>
      </c>
      <c r="Q748" s="7" t="s">
        <v>1320</v>
      </c>
      <c r="R748" s="7">
        <v>2.2107000000000001</v>
      </c>
    </row>
    <row r="749" spans="1:18" hidden="1">
      <c r="A749" t="s">
        <v>482</v>
      </c>
      <c r="B749" t="s">
        <v>501</v>
      </c>
      <c r="C749" s="7">
        <v>41768</v>
      </c>
      <c r="D749" t="s">
        <v>575</v>
      </c>
      <c r="E749">
        <v>13140001</v>
      </c>
      <c r="F749" t="s">
        <v>628</v>
      </c>
      <c r="G749" s="7">
        <v>43084</v>
      </c>
      <c r="H749" t="s">
        <v>503</v>
      </c>
      <c r="I749">
        <v>270.83999999999997</v>
      </c>
      <c r="J749"/>
      <c r="K749">
        <v>270.83999999999997</v>
      </c>
      <c r="L749">
        <v>1</v>
      </c>
      <c r="M749">
        <v>270.83999999999997</v>
      </c>
      <c r="N749" t="s">
        <v>504</v>
      </c>
      <c r="O749" t="s">
        <v>630</v>
      </c>
      <c r="P749" s="7">
        <v>42542</v>
      </c>
      <c r="Q749" s="7" t="s">
        <v>1321</v>
      </c>
      <c r="R749" s="7">
        <v>2.2107000000000001</v>
      </c>
    </row>
    <row r="750" spans="1:18" hidden="1">
      <c r="A750" t="s">
        <v>482</v>
      </c>
      <c r="B750" t="s">
        <v>501</v>
      </c>
      <c r="C750" s="7">
        <v>41768</v>
      </c>
      <c r="D750" t="s">
        <v>575</v>
      </c>
      <c r="E750">
        <v>13140001</v>
      </c>
      <c r="F750" t="s">
        <v>628</v>
      </c>
      <c r="G750" s="7">
        <v>43420</v>
      </c>
      <c r="H750" t="s">
        <v>503</v>
      </c>
      <c r="I750">
        <v>79.7</v>
      </c>
      <c r="J750"/>
      <c r="K750">
        <v>79.7</v>
      </c>
      <c r="L750">
        <v>1</v>
      </c>
      <c r="M750">
        <v>79.7</v>
      </c>
      <c r="N750" t="s">
        <v>504</v>
      </c>
      <c r="O750" t="s">
        <v>630</v>
      </c>
      <c r="P750" s="7">
        <v>42542</v>
      </c>
      <c r="Q750" s="7" t="s">
        <v>1646</v>
      </c>
      <c r="R750" s="7">
        <v>2.2107000000000001</v>
      </c>
    </row>
    <row r="751" spans="1:18" hidden="1">
      <c r="A751" t="s">
        <v>482</v>
      </c>
      <c r="B751" t="s">
        <v>501</v>
      </c>
      <c r="C751" s="7">
        <v>41925</v>
      </c>
      <c r="D751" t="s">
        <v>575</v>
      </c>
      <c r="E751">
        <v>19105002</v>
      </c>
      <c r="F751" t="s">
        <v>655</v>
      </c>
      <c r="G751" s="7">
        <v>42597</v>
      </c>
      <c r="H751" t="s">
        <v>503</v>
      </c>
      <c r="I751">
        <v>3033.33</v>
      </c>
      <c r="J751"/>
      <c r="K751">
        <v>3033.33</v>
      </c>
      <c r="L751">
        <v>1</v>
      </c>
      <c r="M751">
        <v>3033.33</v>
      </c>
      <c r="N751" t="s">
        <v>629</v>
      </c>
      <c r="O751" t="s">
        <v>656</v>
      </c>
      <c r="P751" s="7">
        <v>42542</v>
      </c>
      <c r="Q751" s="7" t="s">
        <v>2387</v>
      </c>
      <c r="R751" s="7">
        <v>2.4102999999999999</v>
      </c>
    </row>
    <row r="752" spans="1:18" hidden="1">
      <c r="A752" t="s">
        <v>482</v>
      </c>
      <c r="B752" t="s">
        <v>501</v>
      </c>
      <c r="C752" s="7">
        <v>41925</v>
      </c>
      <c r="D752" t="s">
        <v>575</v>
      </c>
      <c r="E752">
        <v>19105002</v>
      </c>
      <c r="F752" t="s">
        <v>655</v>
      </c>
      <c r="G752" s="7">
        <v>42658</v>
      </c>
      <c r="H752" t="s">
        <v>503</v>
      </c>
      <c r="I752">
        <v>3033.33</v>
      </c>
      <c r="J752"/>
      <c r="K752">
        <v>3033.33</v>
      </c>
      <c r="L752">
        <v>1</v>
      </c>
      <c r="M752">
        <v>3033.33</v>
      </c>
      <c r="N752" t="s">
        <v>629</v>
      </c>
      <c r="O752" t="s">
        <v>656</v>
      </c>
      <c r="P752" s="7">
        <v>42542</v>
      </c>
      <c r="Q752" s="7" t="s">
        <v>2245</v>
      </c>
      <c r="R752" s="7">
        <v>2.4102999999999999</v>
      </c>
    </row>
    <row r="753" spans="1:18">
      <c r="A753" t="s">
        <v>482</v>
      </c>
      <c r="B753" t="s">
        <v>501</v>
      </c>
      <c r="C753" s="7">
        <v>41925</v>
      </c>
      <c r="D753" t="s">
        <v>575</v>
      </c>
      <c r="E753">
        <v>19105002</v>
      </c>
      <c r="F753" t="s">
        <v>655</v>
      </c>
      <c r="G753" s="7">
        <v>42750</v>
      </c>
      <c r="H753" t="s">
        <v>503</v>
      </c>
      <c r="I753">
        <v>3033.33</v>
      </c>
      <c r="J753"/>
      <c r="K753">
        <v>3033.33</v>
      </c>
      <c r="L753">
        <v>1</v>
      </c>
      <c r="M753">
        <v>3033.33</v>
      </c>
      <c r="N753" t="s">
        <v>629</v>
      </c>
      <c r="O753" t="s">
        <v>656</v>
      </c>
      <c r="P753" s="7">
        <v>42542</v>
      </c>
      <c r="Q753" s="7" t="s">
        <v>1336</v>
      </c>
      <c r="R753" s="7">
        <v>2.4102999999999999</v>
      </c>
    </row>
    <row r="754" spans="1:18" hidden="1">
      <c r="A754" t="s">
        <v>482</v>
      </c>
      <c r="B754" t="s">
        <v>501</v>
      </c>
      <c r="C754" s="7">
        <v>41925</v>
      </c>
      <c r="D754" t="s">
        <v>575</v>
      </c>
      <c r="E754">
        <v>19105002</v>
      </c>
      <c r="F754" t="s">
        <v>655</v>
      </c>
      <c r="G754" s="7">
        <v>43174</v>
      </c>
      <c r="H754" t="s">
        <v>503</v>
      </c>
      <c r="I754">
        <v>3033.33</v>
      </c>
      <c r="J754"/>
      <c r="K754">
        <v>3033.33</v>
      </c>
      <c r="L754">
        <v>1</v>
      </c>
      <c r="M754">
        <v>3033.33</v>
      </c>
      <c r="N754" t="s">
        <v>629</v>
      </c>
      <c r="O754" t="s">
        <v>656</v>
      </c>
      <c r="P754" s="7">
        <v>42542</v>
      </c>
      <c r="Q754" s="7" t="s">
        <v>1337</v>
      </c>
      <c r="R754" s="7">
        <v>2.4102999999999999</v>
      </c>
    </row>
    <row r="755" spans="1:18" hidden="1">
      <c r="A755" t="s">
        <v>482</v>
      </c>
      <c r="B755" t="s">
        <v>501</v>
      </c>
      <c r="C755" s="7">
        <v>41925</v>
      </c>
      <c r="D755" t="s">
        <v>575</v>
      </c>
      <c r="E755">
        <v>19105002</v>
      </c>
      <c r="F755" t="s">
        <v>655</v>
      </c>
      <c r="G755" s="7">
        <v>43358</v>
      </c>
      <c r="H755" t="s">
        <v>503</v>
      </c>
      <c r="I755">
        <v>3033.33</v>
      </c>
      <c r="J755"/>
      <c r="K755">
        <v>3033.33</v>
      </c>
      <c r="L755">
        <v>1</v>
      </c>
      <c r="M755">
        <v>3033.33</v>
      </c>
      <c r="N755" t="s">
        <v>629</v>
      </c>
      <c r="O755" t="s">
        <v>656</v>
      </c>
      <c r="P755" s="7">
        <v>42542</v>
      </c>
      <c r="Q755" s="7" t="s">
        <v>1663</v>
      </c>
      <c r="R755" s="7">
        <v>2.4102999999999999</v>
      </c>
    </row>
    <row r="756" spans="1:18" hidden="1">
      <c r="A756" t="s">
        <v>482</v>
      </c>
      <c r="B756" t="s">
        <v>501</v>
      </c>
      <c r="C756" s="7">
        <v>41925</v>
      </c>
      <c r="D756" t="s">
        <v>575</v>
      </c>
      <c r="E756">
        <v>13140001</v>
      </c>
      <c r="F756" t="s">
        <v>655</v>
      </c>
      <c r="G756" s="7">
        <v>42901</v>
      </c>
      <c r="H756" t="s">
        <v>503</v>
      </c>
      <c r="I756">
        <v>273.5</v>
      </c>
      <c r="J756"/>
      <c r="K756">
        <v>273.5</v>
      </c>
      <c r="L756">
        <v>1</v>
      </c>
      <c r="M756">
        <v>273.5</v>
      </c>
      <c r="N756" t="s">
        <v>504</v>
      </c>
      <c r="O756" t="s">
        <v>656</v>
      </c>
      <c r="P756" s="7">
        <v>42542</v>
      </c>
      <c r="Q756" s="7" t="s">
        <v>2397</v>
      </c>
      <c r="R756" s="7">
        <v>2.4102999999999999</v>
      </c>
    </row>
    <row r="757" spans="1:18" hidden="1">
      <c r="A757" t="s">
        <v>482</v>
      </c>
      <c r="B757" t="s">
        <v>501</v>
      </c>
      <c r="C757" s="7">
        <v>41925</v>
      </c>
      <c r="D757" t="s">
        <v>575</v>
      </c>
      <c r="E757">
        <v>13140001</v>
      </c>
      <c r="F757" t="s">
        <v>655</v>
      </c>
      <c r="G757" s="7">
        <v>43146</v>
      </c>
      <c r="H757" t="s">
        <v>503</v>
      </c>
      <c r="I757">
        <v>172.78</v>
      </c>
      <c r="J757"/>
      <c r="K757">
        <v>172.78</v>
      </c>
      <c r="L757">
        <v>1</v>
      </c>
      <c r="M757">
        <v>172.78</v>
      </c>
      <c r="N757" t="s">
        <v>504</v>
      </c>
      <c r="O757" t="s">
        <v>656</v>
      </c>
      <c r="P757" s="7">
        <v>42542</v>
      </c>
      <c r="Q757" s="7" t="s">
        <v>2254</v>
      </c>
      <c r="R757" s="7">
        <v>2.4102999999999999</v>
      </c>
    </row>
    <row r="758" spans="1:18" hidden="1">
      <c r="A758" t="s">
        <v>482</v>
      </c>
      <c r="B758" t="s">
        <v>501</v>
      </c>
      <c r="C758" s="7">
        <v>41925</v>
      </c>
      <c r="D758" t="s">
        <v>575</v>
      </c>
      <c r="E758">
        <v>13140001</v>
      </c>
      <c r="F758" t="s">
        <v>655</v>
      </c>
      <c r="G758" s="7">
        <v>43174</v>
      </c>
      <c r="H758" t="s">
        <v>503</v>
      </c>
      <c r="I758">
        <v>145.63</v>
      </c>
      <c r="J758"/>
      <c r="K758">
        <v>145.63</v>
      </c>
      <c r="L758">
        <v>1</v>
      </c>
      <c r="M758">
        <v>145.63</v>
      </c>
      <c r="N758" t="s">
        <v>504</v>
      </c>
      <c r="O758" t="s">
        <v>656</v>
      </c>
      <c r="P758" s="7">
        <v>42542</v>
      </c>
      <c r="Q758" s="7" t="s">
        <v>1821</v>
      </c>
      <c r="R758" s="7">
        <v>2.4102999999999999</v>
      </c>
    </row>
    <row r="759" spans="1:18" hidden="1">
      <c r="A759" t="s">
        <v>482</v>
      </c>
      <c r="B759" t="s">
        <v>501</v>
      </c>
      <c r="C759" s="7">
        <v>41925</v>
      </c>
      <c r="D759" t="s">
        <v>575</v>
      </c>
      <c r="E759">
        <v>13140001</v>
      </c>
      <c r="F759" t="s">
        <v>655</v>
      </c>
      <c r="G759" s="7">
        <v>43266</v>
      </c>
      <c r="H759" t="s">
        <v>503</v>
      </c>
      <c r="I759">
        <v>126.7</v>
      </c>
      <c r="J759"/>
      <c r="K759">
        <v>126.7</v>
      </c>
      <c r="L759">
        <v>1</v>
      </c>
      <c r="M759">
        <v>126.7</v>
      </c>
      <c r="N759" t="s">
        <v>504</v>
      </c>
      <c r="O759" t="s">
        <v>656</v>
      </c>
      <c r="P759" s="7">
        <v>42542</v>
      </c>
      <c r="Q759" s="7" t="s">
        <v>2255</v>
      </c>
      <c r="R759" s="7">
        <v>2.4102999999999999</v>
      </c>
    </row>
    <row r="760" spans="1:18" hidden="1">
      <c r="A760" t="s">
        <v>506</v>
      </c>
      <c r="B760" t="s">
        <v>501</v>
      </c>
      <c r="C760" s="7">
        <v>41246</v>
      </c>
      <c r="D760" t="s">
        <v>97</v>
      </c>
      <c r="E760">
        <v>13140001</v>
      </c>
      <c r="F760" t="s">
        <v>689</v>
      </c>
      <c r="G760" s="7">
        <v>42870</v>
      </c>
      <c r="H760" t="s">
        <v>503</v>
      </c>
      <c r="I760">
        <v>92369.97</v>
      </c>
      <c r="J760"/>
      <c r="K760">
        <v>92369.97</v>
      </c>
      <c r="L760">
        <v>1</v>
      </c>
      <c r="M760">
        <v>92369.97</v>
      </c>
      <c r="N760" t="s">
        <v>504</v>
      </c>
      <c r="O760" t="s">
        <v>690</v>
      </c>
      <c r="P760" s="7">
        <v>42542</v>
      </c>
      <c r="Q760" s="7" t="s">
        <v>1567</v>
      </c>
      <c r="R760" s="7">
        <v>2.1074000000000002</v>
      </c>
    </row>
    <row r="761" spans="1:18" hidden="1">
      <c r="A761" t="s">
        <v>506</v>
      </c>
      <c r="B761" t="s">
        <v>501</v>
      </c>
      <c r="C761" s="7">
        <v>41246</v>
      </c>
      <c r="D761" t="s">
        <v>97</v>
      </c>
      <c r="E761">
        <v>13140001</v>
      </c>
      <c r="F761" t="s">
        <v>689</v>
      </c>
      <c r="G761" s="7">
        <v>43966</v>
      </c>
      <c r="H761" t="s">
        <v>503</v>
      </c>
      <c r="I761">
        <v>23222.86</v>
      </c>
      <c r="J761"/>
      <c r="K761">
        <v>23222.86</v>
      </c>
      <c r="L761">
        <v>1</v>
      </c>
      <c r="M761">
        <v>23222.86</v>
      </c>
      <c r="N761" t="s">
        <v>504</v>
      </c>
      <c r="O761" t="s">
        <v>690</v>
      </c>
      <c r="P761" s="7">
        <v>42542</v>
      </c>
      <c r="Q761" s="7" t="s">
        <v>2028</v>
      </c>
      <c r="R761" s="7">
        <v>2.1074000000000002</v>
      </c>
    </row>
    <row r="762" spans="1:18" hidden="1">
      <c r="A762" t="s">
        <v>506</v>
      </c>
      <c r="B762" t="s">
        <v>501</v>
      </c>
      <c r="C762" s="7">
        <v>41513</v>
      </c>
      <c r="D762" t="s">
        <v>97</v>
      </c>
      <c r="E762">
        <v>13140001</v>
      </c>
      <c r="F762" t="s">
        <v>599</v>
      </c>
      <c r="G762" s="7">
        <v>42870</v>
      </c>
      <c r="H762" t="s">
        <v>503</v>
      </c>
      <c r="I762">
        <v>6280.04</v>
      </c>
      <c r="J762"/>
      <c r="K762">
        <v>6280.04</v>
      </c>
      <c r="L762">
        <v>1</v>
      </c>
      <c r="M762">
        <v>6280.04</v>
      </c>
      <c r="N762" t="s">
        <v>504</v>
      </c>
      <c r="O762" t="s">
        <v>600</v>
      </c>
      <c r="P762" s="7">
        <v>42542</v>
      </c>
      <c r="Q762" s="7" t="s">
        <v>1456</v>
      </c>
      <c r="R762" s="7">
        <v>2.3704999999999998</v>
      </c>
    </row>
    <row r="763" spans="1:18" hidden="1">
      <c r="A763" t="s">
        <v>506</v>
      </c>
      <c r="B763" t="s">
        <v>501</v>
      </c>
      <c r="C763" s="7">
        <v>41513</v>
      </c>
      <c r="D763" t="s">
        <v>97</v>
      </c>
      <c r="E763">
        <v>13140001</v>
      </c>
      <c r="F763" t="s">
        <v>599</v>
      </c>
      <c r="G763" s="7">
        <v>43235</v>
      </c>
      <c r="H763" t="s">
        <v>503</v>
      </c>
      <c r="I763">
        <v>4198.37</v>
      </c>
      <c r="J763"/>
      <c r="K763">
        <v>4198.37</v>
      </c>
      <c r="L763">
        <v>1</v>
      </c>
      <c r="M763">
        <v>4198.37</v>
      </c>
      <c r="N763" t="s">
        <v>504</v>
      </c>
      <c r="O763" t="s">
        <v>600</v>
      </c>
      <c r="P763" s="7">
        <v>42542</v>
      </c>
      <c r="Q763" s="7" t="s">
        <v>2355</v>
      </c>
      <c r="R763" s="7">
        <v>2.3704999999999998</v>
      </c>
    </row>
    <row r="764" spans="1:18">
      <c r="A764" t="s">
        <v>506</v>
      </c>
      <c r="B764" t="s">
        <v>501</v>
      </c>
      <c r="C764" s="7">
        <v>41330</v>
      </c>
      <c r="D764" t="s">
        <v>97</v>
      </c>
      <c r="E764">
        <v>19105002</v>
      </c>
      <c r="F764" t="s">
        <v>716</v>
      </c>
      <c r="G764" s="7">
        <v>42870</v>
      </c>
      <c r="H764" t="s">
        <v>503</v>
      </c>
      <c r="I764">
        <v>283564.11</v>
      </c>
      <c r="J764"/>
      <c r="K764">
        <v>283564.11</v>
      </c>
      <c r="L764">
        <v>1</v>
      </c>
      <c r="M764">
        <v>283564.11</v>
      </c>
      <c r="N764" t="s">
        <v>620</v>
      </c>
      <c r="O764" t="s">
        <v>717</v>
      </c>
      <c r="P764" s="7">
        <v>42542</v>
      </c>
      <c r="Q764" s="7" t="s">
        <v>2205</v>
      </c>
      <c r="R764" s="7">
        <v>1.9704999999999999</v>
      </c>
    </row>
    <row r="765" spans="1:18" hidden="1">
      <c r="A765" t="s">
        <v>506</v>
      </c>
      <c r="B765" t="s">
        <v>501</v>
      </c>
      <c r="C765" s="7">
        <v>41348</v>
      </c>
      <c r="D765" t="s">
        <v>97</v>
      </c>
      <c r="E765">
        <v>19105002</v>
      </c>
      <c r="F765" t="s">
        <v>567</v>
      </c>
      <c r="G765" s="7">
        <v>43600</v>
      </c>
      <c r="H765" t="s">
        <v>503</v>
      </c>
      <c r="I765">
        <v>405000</v>
      </c>
      <c r="J765"/>
      <c r="K765">
        <v>405000</v>
      </c>
      <c r="L765">
        <v>1</v>
      </c>
      <c r="M765">
        <v>405000</v>
      </c>
      <c r="N765" t="s">
        <v>620</v>
      </c>
      <c r="O765" t="s">
        <v>568</v>
      </c>
      <c r="P765" s="7">
        <v>42542</v>
      </c>
      <c r="Q765" s="7" t="s">
        <v>2087</v>
      </c>
      <c r="R765" s="7">
        <v>1.9676</v>
      </c>
    </row>
    <row r="766" spans="1:18" hidden="1">
      <c r="A766" t="s">
        <v>482</v>
      </c>
      <c r="B766" t="s">
        <v>501</v>
      </c>
      <c r="C766" s="7">
        <v>41823</v>
      </c>
      <c r="D766" t="s">
        <v>97</v>
      </c>
      <c r="E766">
        <v>13140001</v>
      </c>
      <c r="F766" t="s">
        <v>635</v>
      </c>
      <c r="G766" s="7">
        <v>43266</v>
      </c>
      <c r="H766" t="s">
        <v>503</v>
      </c>
      <c r="I766">
        <v>745.05</v>
      </c>
      <c r="J766"/>
      <c r="K766">
        <v>745.05</v>
      </c>
      <c r="L766">
        <v>1</v>
      </c>
      <c r="M766">
        <v>745.05</v>
      </c>
      <c r="N766" t="s">
        <v>504</v>
      </c>
      <c r="O766" t="s">
        <v>636</v>
      </c>
      <c r="P766" s="7">
        <v>42542</v>
      </c>
      <c r="Q766" s="7" t="s">
        <v>1649</v>
      </c>
      <c r="R766" s="7">
        <v>2.2134</v>
      </c>
    </row>
    <row r="767" spans="1:18" hidden="1">
      <c r="A767" t="s">
        <v>482</v>
      </c>
      <c r="B767" t="s">
        <v>501</v>
      </c>
      <c r="C767" s="7">
        <v>41823</v>
      </c>
      <c r="D767" t="s">
        <v>97</v>
      </c>
      <c r="E767">
        <v>19105002</v>
      </c>
      <c r="F767" t="s">
        <v>635</v>
      </c>
      <c r="G767" s="7">
        <v>42566</v>
      </c>
      <c r="H767" t="s">
        <v>503</v>
      </c>
      <c r="I767">
        <v>14210.53</v>
      </c>
      <c r="J767"/>
      <c r="K767">
        <v>14210.53</v>
      </c>
      <c r="L767">
        <v>1</v>
      </c>
      <c r="M767">
        <v>14210.53</v>
      </c>
      <c r="N767" t="s">
        <v>620</v>
      </c>
      <c r="O767" t="s">
        <v>636</v>
      </c>
      <c r="P767" s="7">
        <v>42542</v>
      </c>
      <c r="Q767" s="7" t="s">
        <v>2231</v>
      </c>
      <c r="R767" s="7">
        <v>2.2134</v>
      </c>
    </row>
    <row r="768" spans="1:18" hidden="1">
      <c r="A768" t="s">
        <v>482</v>
      </c>
      <c r="B768" t="s">
        <v>501</v>
      </c>
      <c r="C768" s="7">
        <v>41823</v>
      </c>
      <c r="D768" t="s">
        <v>97</v>
      </c>
      <c r="E768">
        <v>19105002</v>
      </c>
      <c r="F768" t="s">
        <v>635</v>
      </c>
      <c r="G768" s="7">
        <v>43480</v>
      </c>
      <c r="H768" t="s">
        <v>503</v>
      </c>
      <c r="I768">
        <v>14210.53</v>
      </c>
      <c r="J768"/>
      <c r="K768">
        <v>14210.53</v>
      </c>
      <c r="L768">
        <v>1</v>
      </c>
      <c r="M768">
        <v>14210.53</v>
      </c>
      <c r="N768" t="s">
        <v>620</v>
      </c>
      <c r="O768" t="s">
        <v>636</v>
      </c>
      <c r="P768" s="7">
        <v>42542</v>
      </c>
      <c r="Q768" s="7" t="s">
        <v>1806</v>
      </c>
      <c r="R768" s="7">
        <v>2.2134</v>
      </c>
    </row>
    <row r="769" spans="1:18" hidden="1">
      <c r="A769" t="s">
        <v>482</v>
      </c>
      <c r="B769" t="s">
        <v>501</v>
      </c>
      <c r="C769" s="7">
        <v>41823</v>
      </c>
      <c r="D769" t="s">
        <v>97</v>
      </c>
      <c r="E769">
        <v>13140001</v>
      </c>
      <c r="F769" t="s">
        <v>635</v>
      </c>
      <c r="G769" s="7">
        <v>42597</v>
      </c>
      <c r="H769" t="s">
        <v>503</v>
      </c>
      <c r="I769">
        <v>1915.86</v>
      </c>
      <c r="J769"/>
      <c r="K769">
        <v>1915.86</v>
      </c>
      <c r="L769">
        <v>1</v>
      </c>
      <c r="M769">
        <v>1915.86</v>
      </c>
      <c r="N769" t="s">
        <v>504</v>
      </c>
      <c r="O769" t="s">
        <v>636</v>
      </c>
      <c r="P769" s="7">
        <v>42542</v>
      </c>
      <c r="Q769" s="7" t="s">
        <v>1499</v>
      </c>
      <c r="R769" s="7">
        <v>2.2134</v>
      </c>
    </row>
    <row r="770" spans="1:18" hidden="1">
      <c r="A770" t="s">
        <v>482</v>
      </c>
      <c r="B770" t="s">
        <v>501</v>
      </c>
      <c r="C770" s="7">
        <v>41823</v>
      </c>
      <c r="D770" t="s">
        <v>97</v>
      </c>
      <c r="E770">
        <v>13140001</v>
      </c>
      <c r="F770" t="s">
        <v>635</v>
      </c>
      <c r="G770" s="7">
        <v>42658</v>
      </c>
      <c r="H770" t="s">
        <v>503</v>
      </c>
      <c r="I770">
        <v>1867.88</v>
      </c>
      <c r="J770"/>
      <c r="K770">
        <v>1867.88</v>
      </c>
      <c r="L770">
        <v>1</v>
      </c>
      <c r="M770">
        <v>1867.88</v>
      </c>
      <c r="N770" t="s">
        <v>504</v>
      </c>
      <c r="O770" t="s">
        <v>636</v>
      </c>
      <c r="P770" s="7">
        <v>42542</v>
      </c>
      <c r="Q770" s="7" t="s">
        <v>2112</v>
      </c>
      <c r="R770" s="7">
        <v>2.2134</v>
      </c>
    </row>
    <row r="771" spans="1:18" hidden="1">
      <c r="A771" t="s">
        <v>482</v>
      </c>
      <c r="B771" t="s">
        <v>501</v>
      </c>
      <c r="C771" s="7">
        <v>41823</v>
      </c>
      <c r="D771" t="s">
        <v>97</v>
      </c>
      <c r="E771">
        <v>13140001</v>
      </c>
      <c r="F771" t="s">
        <v>635</v>
      </c>
      <c r="G771" s="7">
        <v>42781</v>
      </c>
      <c r="H771" t="s">
        <v>503</v>
      </c>
      <c r="I771">
        <v>1544.96</v>
      </c>
      <c r="J771"/>
      <c r="K771">
        <v>1544.96</v>
      </c>
      <c r="L771">
        <v>1</v>
      </c>
      <c r="M771">
        <v>1544.96</v>
      </c>
      <c r="N771" t="s">
        <v>504</v>
      </c>
      <c r="O771" t="s">
        <v>636</v>
      </c>
      <c r="P771" s="7">
        <v>42542</v>
      </c>
      <c r="Q771" s="7" t="s">
        <v>2235</v>
      </c>
      <c r="R771" s="7">
        <v>2.2134</v>
      </c>
    </row>
    <row r="772" spans="1:18">
      <c r="A772" t="s">
        <v>506</v>
      </c>
      <c r="B772" t="s">
        <v>501</v>
      </c>
      <c r="C772" s="7">
        <v>41151</v>
      </c>
      <c r="D772" t="s">
        <v>97</v>
      </c>
      <c r="E772">
        <v>19105002</v>
      </c>
      <c r="F772" t="s">
        <v>689</v>
      </c>
      <c r="G772" s="7">
        <v>42870</v>
      </c>
      <c r="H772" t="s">
        <v>503</v>
      </c>
      <c r="I772">
        <v>415125</v>
      </c>
      <c r="J772"/>
      <c r="K772">
        <v>415125</v>
      </c>
      <c r="L772">
        <v>1</v>
      </c>
      <c r="M772">
        <v>415125</v>
      </c>
      <c r="N772" t="s">
        <v>620</v>
      </c>
      <c r="O772" t="s">
        <v>732</v>
      </c>
      <c r="P772" s="7">
        <v>42542</v>
      </c>
      <c r="Q772" s="7" t="s">
        <v>1721</v>
      </c>
      <c r="R772" s="7">
        <v>2.0508999999999999</v>
      </c>
    </row>
    <row r="773" spans="1:18" hidden="1">
      <c r="A773" t="s">
        <v>506</v>
      </c>
      <c r="B773" t="s">
        <v>501</v>
      </c>
      <c r="C773" s="7">
        <v>41330</v>
      </c>
      <c r="D773" t="s">
        <v>97</v>
      </c>
      <c r="E773">
        <v>13140001</v>
      </c>
      <c r="F773" t="s">
        <v>462</v>
      </c>
      <c r="G773" s="7">
        <v>42597</v>
      </c>
      <c r="H773" t="s">
        <v>503</v>
      </c>
      <c r="I773">
        <v>4249.3999999999996</v>
      </c>
      <c r="J773"/>
      <c r="K773">
        <v>4249.3999999999996</v>
      </c>
      <c r="L773">
        <v>1</v>
      </c>
      <c r="M773">
        <v>4249.3999999999996</v>
      </c>
      <c r="N773" t="s">
        <v>504</v>
      </c>
      <c r="O773" t="s">
        <v>556</v>
      </c>
      <c r="P773" s="7">
        <v>42542</v>
      </c>
      <c r="Q773" s="7" t="s">
        <v>1590</v>
      </c>
      <c r="R773" s="7">
        <v>1.9704999999999999</v>
      </c>
    </row>
    <row r="774" spans="1:18" hidden="1">
      <c r="A774" t="s">
        <v>506</v>
      </c>
      <c r="B774" t="s">
        <v>501</v>
      </c>
      <c r="C774" s="7">
        <v>41330</v>
      </c>
      <c r="D774" t="s">
        <v>97</v>
      </c>
      <c r="E774">
        <v>13140001</v>
      </c>
      <c r="F774" t="s">
        <v>461</v>
      </c>
      <c r="G774" s="7">
        <v>42597</v>
      </c>
      <c r="H774" t="s">
        <v>503</v>
      </c>
      <c r="I774">
        <v>2164.44</v>
      </c>
      <c r="J774"/>
      <c r="K774">
        <v>2164.44</v>
      </c>
      <c r="L774">
        <v>1</v>
      </c>
      <c r="M774">
        <v>2164.44</v>
      </c>
      <c r="N774" t="s">
        <v>504</v>
      </c>
      <c r="O774" t="s">
        <v>699</v>
      </c>
      <c r="P774" s="7">
        <v>42542</v>
      </c>
      <c r="Q774" s="7" t="s">
        <v>1736</v>
      </c>
      <c r="R774" s="7">
        <v>1.9704999999999999</v>
      </c>
    </row>
    <row r="775" spans="1:18" hidden="1">
      <c r="A775" t="s">
        <v>506</v>
      </c>
      <c r="B775" t="s">
        <v>501</v>
      </c>
      <c r="C775" s="7">
        <v>41348</v>
      </c>
      <c r="D775" t="s">
        <v>97</v>
      </c>
      <c r="E775">
        <v>19105002</v>
      </c>
      <c r="F775" t="s">
        <v>567</v>
      </c>
      <c r="G775" s="7">
        <v>43235</v>
      </c>
      <c r="H775" t="s">
        <v>503</v>
      </c>
      <c r="I775">
        <v>405000</v>
      </c>
      <c r="J775"/>
      <c r="K775">
        <v>405000</v>
      </c>
      <c r="L775">
        <v>1</v>
      </c>
      <c r="M775">
        <v>405000</v>
      </c>
      <c r="N775" t="s">
        <v>620</v>
      </c>
      <c r="O775" t="s">
        <v>568</v>
      </c>
      <c r="P775" s="7">
        <v>42542</v>
      </c>
      <c r="Q775" s="7" t="s">
        <v>2207</v>
      </c>
      <c r="R775" s="7">
        <v>1.9676</v>
      </c>
    </row>
    <row r="776" spans="1:18" hidden="1">
      <c r="A776" t="s">
        <v>506</v>
      </c>
      <c r="B776" t="s">
        <v>501</v>
      </c>
      <c r="C776" s="7">
        <v>41330</v>
      </c>
      <c r="D776" t="s">
        <v>97</v>
      </c>
      <c r="E776">
        <v>19105002</v>
      </c>
      <c r="F776" t="s">
        <v>466</v>
      </c>
      <c r="G776" s="7">
        <v>42628</v>
      </c>
      <c r="H776" t="s">
        <v>503</v>
      </c>
      <c r="I776">
        <v>38039.93</v>
      </c>
      <c r="J776"/>
      <c r="K776">
        <v>38039.93</v>
      </c>
      <c r="L776">
        <v>1</v>
      </c>
      <c r="M776">
        <v>38039.93</v>
      </c>
      <c r="N776" t="s">
        <v>620</v>
      </c>
      <c r="O776" t="s">
        <v>557</v>
      </c>
      <c r="P776" s="7">
        <v>42542</v>
      </c>
      <c r="Q776" s="7" t="s">
        <v>1634</v>
      </c>
      <c r="R776" s="7">
        <v>1.9704999999999999</v>
      </c>
    </row>
    <row r="777" spans="1:18" hidden="1">
      <c r="A777" t="s">
        <v>482</v>
      </c>
      <c r="B777" t="s">
        <v>501</v>
      </c>
      <c r="C777" s="7">
        <v>41823</v>
      </c>
      <c r="D777" t="s">
        <v>97</v>
      </c>
      <c r="E777">
        <v>13140001</v>
      </c>
      <c r="F777" t="s">
        <v>635</v>
      </c>
      <c r="G777" s="7">
        <v>43115</v>
      </c>
      <c r="H777" t="s">
        <v>503</v>
      </c>
      <c r="I777">
        <v>1011.15</v>
      </c>
      <c r="J777"/>
      <c r="K777">
        <v>1011.15</v>
      </c>
      <c r="L777">
        <v>1</v>
      </c>
      <c r="M777">
        <v>1011.15</v>
      </c>
      <c r="N777" t="s">
        <v>504</v>
      </c>
      <c r="O777" t="s">
        <v>636</v>
      </c>
      <c r="P777" s="7">
        <v>42542</v>
      </c>
      <c r="Q777" s="7" t="s">
        <v>1799</v>
      </c>
      <c r="R777" s="7">
        <v>2.2134</v>
      </c>
    </row>
    <row r="778" spans="1:18" hidden="1">
      <c r="A778" t="s">
        <v>482</v>
      </c>
      <c r="B778" t="s">
        <v>501</v>
      </c>
      <c r="C778" s="7">
        <v>41823</v>
      </c>
      <c r="D778" t="s">
        <v>97</v>
      </c>
      <c r="E778">
        <v>19105002</v>
      </c>
      <c r="F778" t="s">
        <v>635</v>
      </c>
      <c r="G778" s="7">
        <v>42536</v>
      </c>
      <c r="H778" t="s">
        <v>503</v>
      </c>
      <c r="I778">
        <v>14210.53</v>
      </c>
      <c r="J778"/>
      <c r="K778">
        <v>14210.53</v>
      </c>
      <c r="L778">
        <v>1</v>
      </c>
      <c r="M778">
        <v>14210.53</v>
      </c>
      <c r="N778" t="s">
        <v>620</v>
      </c>
      <c r="O778" t="s">
        <v>636</v>
      </c>
      <c r="P778" s="7">
        <v>42542</v>
      </c>
      <c r="Q778" s="7" t="s">
        <v>1653</v>
      </c>
      <c r="R778" s="7">
        <v>2.2134</v>
      </c>
    </row>
    <row r="779" spans="1:18">
      <c r="A779" t="s">
        <v>482</v>
      </c>
      <c r="B779" t="s">
        <v>501</v>
      </c>
      <c r="C779" s="7">
        <v>41823</v>
      </c>
      <c r="D779" t="s">
        <v>97</v>
      </c>
      <c r="E779">
        <v>19105002</v>
      </c>
      <c r="F779" t="s">
        <v>635</v>
      </c>
      <c r="G779" s="7">
        <v>42962</v>
      </c>
      <c r="H779" t="s">
        <v>503</v>
      </c>
      <c r="I779">
        <v>14210.53</v>
      </c>
      <c r="J779"/>
      <c r="K779">
        <v>14210.53</v>
      </c>
      <c r="L779">
        <v>1</v>
      </c>
      <c r="M779">
        <v>14210.53</v>
      </c>
      <c r="N779" t="s">
        <v>620</v>
      </c>
      <c r="O779" t="s">
        <v>636</v>
      </c>
      <c r="P779" s="7">
        <v>42542</v>
      </c>
      <c r="Q779" s="7" t="s">
        <v>1327</v>
      </c>
      <c r="R779" s="7">
        <v>2.2134</v>
      </c>
    </row>
    <row r="780" spans="1:18" hidden="1">
      <c r="A780" t="s">
        <v>506</v>
      </c>
      <c r="B780" t="s">
        <v>501</v>
      </c>
      <c r="C780" s="7">
        <v>41348</v>
      </c>
      <c r="D780" t="s">
        <v>97</v>
      </c>
      <c r="E780">
        <v>13140001</v>
      </c>
      <c r="F780" t="s">
        <v>567</v>
      </c>
      <c r="G780" s="7">
        <v>43966</v>
      </c>
      <c r="H780" t="s">
        <v>503</v>
      </c>
      <c r="I780">
        <v>10295.879999999999</v>
      </c>
      <c r="J780"/>
      <c r="K780">
        <v>10295.879999999999</v>
      </c>
      <c r="L780">
        <v>1</v>
      </c>
      <c r="M780">
        <v>10295.879999999999</v>
      </c>
      <c r="N780" t="s">
        <v>504</v>
      </c>
      <c r="O780" t="s">
        <v>568</v>
      </c>
      <c r="P780" s="7">
        <v>42542</v>
      </c>
      <c r="Q780" s="7" t="s">
        <v>1741</v>
      </c>
      <c r="R780" s="7">
        <v>1.9676</v>
      </c>
    </row>
    <row r="781" spans="1:18" hidden="1">
      <c r="A781" t="s">
        <v>506</v>
      </c>
      <c r="B781" t="s">
        <v>501</v>
      </c>
      <c r="C781" s="7">
        <v>41513</v>
      </c>
      <c r="D781" t="s">
        <v>97</v>
      </c>
      <c r="E781">
        <v>13140001</v>
      </c>
      <c r="F781" t="s">
        <v>599</v>
      </c>
      <c r="G781" s="7">
        <v>43600</v>
      </c>
      <c r="H781" t="s">
        <v>503</v>
      </c>
      <c r="I781">
        <v>2099.1799999999998</v>
      </c>
      <c r="J781"/>
      <c r="K781">
        <v>2099.1799999999998</v>
      </c>
      <c r="L781">
        <v>1</v>
      </c>
      <c r="M781">
        <v>2099.1799999999998</v>
      </c>
      <c r="N781" t="s">
        <v>504</v>
      </c>
      <c r="O781" t="s">
        <v>600</v>
      </c>
      <c r="P781" s="7">
        <v>42542</v>
      </c>
      <c r="Q781" s="7" t="s">
        <v>2356</v>
      </c>
      <c r="R781" s="7">
        <v>2.3704999999999998</v>
      </c>
    </row>
    <row r="782" spans="1:18" hidden="1">
      <c r="A782" t="s">
        <v>506</v>
      </c>
      <c r="B782" t="s">
        <v>501</v>
      </c>
      <c r="C782" s="7">
        <v>41654</v>
      </c>
      <c r="D782" t="s">
        <v>97</v>
      </c>
      <c r="E782">
        <v>13140001</v>
      </c>
      <c r="F782" t="s">
        <v>714</v>
      </c>
      <c r="G782" s="7">
        <v>43235</v>
      </c>
      <c r="H782" t="s">
        <v>503</v>
      </c>
      <c r="I782">
        <v>1717.05</v>
      </c>
      <c r="J782"/>
      <c r="K782">
        <v>1717.05</v>
      </c>
      <c r="L782">
        <v>1</v>
      </c>
      <c r="M782">
        <v>1717.05</v>
      </c>
      <c r="N782" t="s">
        <v>504</v>
      </c>
      <c r="O782" t="s">
        <v>715</v>
      </c>
      <c r="P782" s="7">
        <v>42542</v>
      </c>
      <c r="Q782" s="7" t="s">
        <v>1298</v>
      </c>
      <c r="R782" s="7">
        <v>2.3616999999999999</v>
      </c>
    </row>
    <row r="783" spans="1:18">
      <c r="A783" t="s">
        <v>506</v>
      </c>
      <c r="B783" t="s">
        <v>501</v>
      </c>
      <c r="C783" s="7">
        <v>41348</v>
      </c>
      <c r="D783" t="s">
        <v>97</v>
      </c>
      <c r="E783">
        <v>19105002</v>
      </c>
      <c r="F783" t="s">
        <v>567</v>
      </c>
      <c r="G783" s="7">
        <v>42870</v>
      </c>
      <c r="H783" t="s">
        <v>503</v>
      </c>
      <c r="I783">
        <v>405000</v>
      </c>
      <c r="J783"/>
      <c r="K783">
        <v>405000</v>
      </c>
      <c r="L783">
        <v>1</v>
      </c>
      <c r="M783">
        <v>405000</v>
      </c>
      <c r="N783" t="s">
        <v>620</v>
      </c>
      <c r="O783" t="s">
        <v>568</v>
      </c>
      <c r="P783" s="7">
        <v>42542</v>
      </c>
      <c r="Q783" s="7" t="s">
        <v>1299</v>
      </c>
      <c r="R783" s="7">
        <v>1.9676</v>
      </c>
    </row>
    <row r="784" spans="1:18" hidden="1">
      <c r="A784" t="s">
        <v>482</v>
      </c>
      <c r="B784" t="s">
        <v>501</v>
      </c>
      <c r="C784" s="7">
        <v>41823</v>
      </c>
      <c r="D784" t="s">
        <v>97</v>
      </c>
      <c r="E784">
        <v>13140001</v>
      </c>
      <c r="F784" t="s">
        <v>635</v>
      </c>
      <c r="G784" s="7">
        <v>43235</v>
      </c>
      <c r="H784" t="s">
        <v>503</v>
      </c>
      <c r="I784">
        <v>746.69</v>
      </c>
      <c r="J784"/>
      <c r="K784">
        <v>746.69</v>
      </c>
      <c r="L784">
        <v>1</v>
      </c>
      <c r="M784">
        <v>746.69</v>
      </c>
      <c r="N784" t="s">
        <v>504</v>
      </c>
      <c r="O784" t="s">
        <v>636</v>
      </c>
      <c r="P784" s="7">
        <v>42542</v>
      </c>
      <c r="Q784" s="7" t="s">
        <v>2382</v>
      </c>
      <c r="R784" s="7">
        <v>2.2134</v>
      </c>
    </row>
    <row r="785" spans="1:18" hidden="1">
      <c r="A785" t="s">
        <v>482</v>
      </c>
      <c r="B785" t="s">
        <v>501</v>
      </c>
      <c r="C785" s="7">
        <v>41823</v>
      </c>
      <c r="D785" t="s">
        <v>97</v>
      </c>
      <c r="E785">
        <v>13140001</v>
      </c>
      <c r="F785" t="s">
        <v>635</v>
      </c>
      <c r="G785" s="7">
        <v>43419</v>
      </c>
      <c r="H785" t="s">
        <v>503</v>
      </c>
      <c r="I785">
        <v>494.44</v>
      </c>
      <c r="J785"/>
      <c r="K785">
        <v>494.44</v>
      </c>
      <c r="L785">
        <v>1</v>
      </c>
      <c r="M785">
        <v>494.44</v>
      </c>
      <c r="N785" t="s">
        <v>504</v>
      </c>
      <c r="O785" t="s">
        <v>636</v>
      </c>
      <c r="P785" s="7">
        <v>42542</v>
      </c>
      <c r="Q785" s="7" t="s">
        <v>1651</v>
      </c>
      <c r="R785" s="7">
        <v>2.2134</v>
      </c>
    </row>
    <row r="786" spans="1:18" hidden="1">
      <c r="A786" t="s">
        <v>482</v>
      </c>
      <c r="B786" t="s">
        <v>501</v>
      </c>
      <c r="C786" s="7">
        <v>41823</v>
      </c>
      <c r="D786" t="s">
        <v>97</v>
      </c>
      <c r="E786">
        <v>13140001</v>
      </c>
      <c r="F786" t="s">
        <v>635</v>
      </c>
      <c r="G786" s="7">
        <v>43480</v>
      </c>
      <c r="H786" t="s">
        <v>503</v>
      </c>
      <c r="I786">
        <v>348.45</v>
      </c>
      <c r="J786"/>
      <c r="K786">
        <v>348.45</v>
      </c>
      <c r="L786">
        <v>1</v>
      </c>
      <c r="M786">
        <v>348.45</v>
      </c>
      <c r="N786" t="s">
        <v>504</v>
      </c>
      <c r="O786" t="s">
        <v>636</v>
      </c>
      <c r="P786" s="7">
        <v>42542</v>
      </c>
      <c r="Q786" s="7" t="s">
        <v>2101</v>
      </c>
      <c r="R786" s="7">
        <v>2.2134</v>
      </c>
    </row>
    <row r="787" spans="1:18" hidden="1">
      <c r="A787" t="s">
        <v>482</v>
      </c>
      <c r="B787" t="s">
        <v>501</v>
      </c>
      <c r="C787" s="7">
        <v>41823</v>
      </c>
      <c r="D787" t="s">
        <v>97</v>
      </c>
      <c r="E787">
        <v>13140001</v>
      </c>
      <c r="F787" t="s">
        <v>635</v>
      </c>
      <c r="G787" s="7">
        <v>43600</v>
      </c>
      <c r="H787" t="s">
        <v>503</v>
      </c>
      <c r="I787">
        <v>154.49</v>
      </c>
      <c r="J787"/>
      <c r="K787">
        <v>154.49</v>
      </c>
      <c r="L787">
        <v>1</v>
      </c>
      <c r="M787">
        <v>154.49</v>
      </c>
      <c r="N787" t="s">
        <v>504</v>
      </c>
      <c r="O787" t="s">
        <v>636</v>
      </c>
      <c r="P787" s="7">
        <v>42542</v>
      </c>
      <c r="Q787" s="7" t="s">
        <v>1951</v>
      </c>
      <c r="R787" s="7">
        <v>2.2134</v>
      </c>
    </row>
    <row r="788" spans="1:18" hidden="1">
      <c r="A788" t="s">
        <v>482</v>
      </c>
      <c r="B788" t="s">
        <v>501</v>
      </c>
      <c r="C788" s="7">
        <v>41823</v>
      </c>
      <c r="D788" t="s">
        <v>97</v>
      </c>
      <c r="E788">
        <v>19105002</v>
      </c>
      <c r="F788" t="s">
        <v>635</v>
      </c>
      <c r="G788" s="7">
        <v>42628</v>
      </c>
      <c r="H788" t="s">
        <v>503</v>
      </c>
      <c r="I788">
        <v>14210.53</v>
      </c>
      <c r="J788"/>
      <c r="K788">
        <v>14210.53</v>
      </c>
      <c r="L788">
        <v>1</v>
      </c>
      <c r="M788">
        <v>14210.53</v>
      </c>
      <c r="N788" t="s">
        <v>620</v>
      </c>
      <c r="O788" t="s">
        <v>636</v>
      </c>
      <c r="P788" s="7">
        <v>42542</v>
      </c>
      <c r="Q788" s="7" t="s">
        <v>1802</v>
      </c>
      <c r="R788" s="7">
        <v>2.2134</v>
      </c>
    </row>
    <row r="789" spans="1:18">
      <c r="A789" t="s">
        <v>482</v>
      </c>
      <c r="B789" t="s">
        <v>501</v>
      </c>
      <c r="C789" s="7">
        <v>41823</v>
      </c>
      <c r="D789" t="s">
        <v>97</v>
      </c>
      <c r="E789">
        <v>19105002</v>
      </c>
      <c r="F789" t="s">
        <v>635</v>
      </c>
      <c r="G789" s="7">
        <v>42901</v>
      </c>
      <c r="H789" t="s">
        <v>503</v>
      </c>
      <c r="I789">
        <v>14210.53</v>
      </c>
      <c r="J789"/>
      <c r="K789">
        <v>14210.53</v>
      </c>
      <c r="L789">
        <v>1</v>
      </c>
      <c r="M789">
        <v>14210.53</v>
      </c>
      <c r="N789" t="s">
        <v>620</v>
      </c>
      <c r="O789" t="s">
        <v>636</v>
      </c>
      <c r="P789" s="7">
        <v>42542</v>
      </c>
      <c r="Q789" s="7" t="s">
        <v>2106</v>
      </c>
      <c r="R789" s="7">
        <v>2.2134</v>
      </c>
    </row>
    <row r="790" spans="1:18">
      <c r="A790" t="s">
        <v>482</v>
      </c>
      <c r="B790" t="s">
        <v>501</v>
      </c>
      <c r="C790" s="7">
        <v>41823</v>
      </c>
      <c r="D790" t="s">
        <v>97</v>
      </c>
      <c r="E790">
        <v>19105002</v>
      </c>
      <c r="F790" t="s">
        <v>635</v>
      </c>
      <c r="G790" s="7">
        <v>43084</v>
      </c>
      <c r="H790" t="s">
        <v>503</v>
      </c>
      <c r="I790">
        <v>14210.53</v>
      </c>
      <c r="J790"/>
      <c r="K790">
        <v>14210.53</v>
      </c>
      <c r="L790">
        <v>1</v>
      </c>
      <c r="M790">
        <v>14210.53</v>
      </c>
      <c r="N790" t="s">
        <v>620</v>
      </c>
      <c r="O790" t="s">
        <v>636</v>
      </c>
      <c r="P790" s="7">
        <v>42542</v>
      </c>
      <c r="Q790" s="7" t="s">
        <v>2233</v>
      </c>
      <c r="R790" s="7">
        <v>2.2134</v>
      </c>
    </row>
    <row r="791" spans="1:18" hidden="1">
      <c r="A791" t="s">
        <v>482</v>
      </c>
      <c r="B791" t="s">
        <v>501</v>
      </c>
      <c r="C791" s="7">
        <v>41823</v>
      </c>
      <c r="D791" t="s">
        <v>97</v>
      </c>
      <c r="E791">
        <v>19105002</v>
      </c>
      <c r="F791" t="s">
        <v>635</v>
      </c>
      <c r="G791" s="7">
        <v>43205</v>
      </c>
      <c r="H791" t="s">
        <v>503</v>
      </c>
      <c r="I791">
        <v>14210.53</v>
      </c>
      <c r="J791"/>
      <c r="K791">
        <v>14210.53</v>
      </c>
      <c r="L791">
        <v>1</v>
      </c>
      <c r="M791">
        <v>14210.53</v>
      </c>
      <c r="N791" t="s">
        <v>620</v>
      </c>
      <c r="O791" t="s">
        <v>636</v>
      </c>
      <c r="P791" s="7">
        <v>42542</v>
      </c>
      <c r="Q791" s="7" t="s">
        <v>1655</v>
      </c>
      <c r="R791" s="7">
        <v>2.2134</v>
      </c>
    </row>
    <row r="792" spans="1:18" hidden="1">
      <c r="A792" t="s">
        <v>482</v>
      </c>
      <c r="B792" t="s">
        <v>501</v>
      </c>
      <c r="C792" s="7">
        <v>41823</v>
      </c>
      <c r="D792" t="s">
        <v>97</v>
      </c>
      <c r="E792">
        <v>19105002</v>
      </c>
      <c r="F792" t="s">
        <v>635</v>
      </c>
      <c r="G792" s="7">
        <v>43449</v>
      </c>
      <c r="H792" t="s">
        <v>503</v>
      </c>
      <c r="I792">
        <v>14210.53</v>
      </c>
      <c r="J792"/>
      <c r="K792">
        <v>14210.53</v>
      </c>
      <c r="L792">
        <v>1</v>
      </c>
      <c r="M792">
        <v>14210.53</v>
      </c>
      <c r="N792" t="s">
        <v>620</v>
      </c>
      <c r="O792" t="s">
        <v>636</v>
      </c>
      <c r="P792" s="7">
        <v>42542</v>
      </c>
      <c r="Q792" s="7" t="s">
        <v>1496</v>
      </c>
      <c r="R792" s="7">
        <v>2.2134</v>
      </c>
    </row>
    <row r="793" spans="1:18" hidden="1">
      <c r="A793" t="s">
        <v>482</v>
      </c>
      <c r="B793" t="s">
        <v>501</v>
      </c>
      <c r="C793" s="7">
        <v>41823</v>
      </c>
      <c r="D793" t="s">
        <v>97</v>
      </c>
      <c r="E793">
        <v>13140001</v>
      </c>
      <c r="F793" t="s">
        <v>635</v>
      </c>
      <c r="G793" s="7">
        <v>42536</v>
      </c>
      <c r="H793" t="s">
        <v>503</v>
      </c>
      <c r="I793">
        <v>1956.96</v>
      </c>
      <c r="J793"/>
      <c r="K793">
        <v>1956.96</v>
      </c>
      <c r="L793">
        <v>1</v>
      </c>
      <c r="M793">
        <v>1956.96</v>
      </c>
      <c r="N793" t="s">
        <v>504</v>
      </c>
      <c r="O793" t="s">
        <v>636</v>
      </c>
      <c r="P793" s="7">
        <v>42542</v>
      </c>
      <c r="Q793" s="7" t="s">
        <v>1330</v>
      </c>
      <c r="R793" s="7">
        <v>2.2134</v>
      </c>
    </row>
    <row r="794" spans="1:18" hidden="1">
      <c r="A794" t="s">
        <v>482</v>
      </c>
      <c r="B794" t="s">
        <v>501</v>
      </c>
      <c r="C794" s="7">
        <v>41823</v>
      </c>
      <c r="D794" t="s">
        <v>97</v>
      </c>
      <c r="E794">
        <v>13140001</v>
      </c>
      <c r="F794" t="s">
        <v>635</v>
      </c>
      <c r="G794" s="7">
        <v>42566</v>
      </c>
      <c r="H794" t="s">
        <v>503</v>
      </c>
      <c r="I794">
        <v>1905.46</v>
      </c>
      <c r="J794"/>
      <c r="K794">
        <v>1905.46</v>
      </c>
      <c r="L794">
        <v>1</v>
      </c>
      <c r="M794">
        <v>1905.46</v>
      </c>
      <c r="N794" t="s">
        <v>504</v>
      </c>
      <c r="O794" t="s">
        <v>636</v>
      </c>
      <c r="P794" s="7">
        <v>42542</v>
      </c>
      <c r="Q794" s="7" t="s">
        <v>1498</v>
      </c>
      <c r="R794" s="7">
        <v>2.2134</v>
      </c>
    </row>
    <row r="795" spans="1:18" hidden="1">
      <c r="A795" t="s">
        <v>482</v>
      </c>
      <c r="B795" t="s">
        <v>501</v>
      </c>
      <c r="C795" s="7">
        <v>41823</v>
      </c>
      <c r="D795" t="s">
        <v>97</v>
      </c>
      <c r="E795">
        <v>13140001</v>
      </c>
      <c r="F795" t="s">
        <v>635</v>
      </c>
      <c r="G795" s="7">
        <v>42809</v>
      </c>
      <c r="H795" t="s">
        <v>503</v>
      </c>
      <c r="I795">
        <v>1393.74</v>
      </c>
      <c r="J795"/>
      <c r="K795">
        <v>1393.74</v>
      </c>
      <c r="L795">
        <v>1</v>
      </c>
      <c r="M795">
        <v>1393.74</v>
      </c>
      <c r="N795" t="s">
        <v>504</v>
      </c>
      <c r="O795" t="s">
        <v>636</v>
      </c>
      <c r="P795" s="7">
        <v>42542</v>
      </c>
      <c r="Q795" s="7" t="s">
        <v>1956</v>
      </c>
      <c r="R795" s="7">
        <v>2.2134</v>
      </c>
    </row>
    <row r="796" spans="1:18" hidden="1">
      <c r="A796" t="s">
        <v>506</v>
      </c>
      <c r="B796" t="s">
        <v>501</v>
      </c>
      <c r="C796" s="7">
        <v>41151</v>
      </c>
      <c r="D796" t="s">
        <v>97</v>
      </c>
      <c r="E796">
        <v>19105002</v>
      </c>
      <c r="F796" t="s">
        <v>689</v>
      </c>
      <c r="G796" s="7">
        <v>43600</v>
      </c>
      <c r="H796" t="s">
        <v>503</v>
      </c>
      <c r="I796">
        <v>415125</v>
      </c>
      <c r="J796"/>
      <c r="K796">
        <v>415125</v>
      </c>
      <c r="L796">
        <v>1</v>
      </c>
      <c r="M796">
        <v>415125</v>
      </c>
      <c r="N796" t="s">
        <v>620</v>
      </c>
      <c r="O796" t="s">
        <v>732</v>
      </c>
      <c r="P796" s="7">
        <v>42542</v>
      </c>
      <c r="Q796" s="7" t="s">
        <v>1411</v>
      </c>
      <c r="R796" s="7">
        <v>2.0508999999999999</v>
      </c>
    </row>
    <row r="797" spans="1:18" hidden="1">
      <c r="A797" t="s">
        <v>506</v>
      </c>
      <c r="B797" t="s">
        <v>501</v>
      </c>
      <c r="C797" s="7">
        <v>41246</v>
      </c>
      <c r="D797" t="s">
        <v>97</v>
      </c>
      <c r="E797">
        <v>13140001</v>
      </c>
      <c r="F797" t="s">
        <v>689</v>
      </c>
      <c r="G797" s="7">
        <v>43235</v>
      </c>
      <c r="H797" t="s">
        <v>503</v>
      </c>
      <c r="I797">
        <v>69473.009999999995</v>
      </c>
      <c r="J797"/>
      <c r="K797">
        <v>69473.009999999995</v>
      </c>
      <c r="L797">
        <v>1</v>
      </c>
      <c r="M797">
        <v>69473.009999999995</v>
      </c>
      <c r="N797" t="s">
        <v>504</v>
      </c>
      <c r="O797" t="s">
        <v>690</v>
      </c>
      <c r="P797" s="7">
        <v>42542</v>
      </c>
      <c r="Q797" s="7" t="s">
        <v>2027</v>
      </c>
      <c r="R797" s="7">
        <v>2.1074000000000002</v>
      </c>
    </row>
    <row r="798" spans="1:18" hidden="1">
      <c r="A798" t="s">
        <v>506</v>
      </c>
      <c r="B798" t="s">
        <v>501</v>
      </c>
      <c r="C798" s="7">
        <v>41246</v>
      </c>
      <c r="D798" t="s">
        <v>97</v>
      </c>
      <c r="E798">
        <v>13140001</v>
      </c>
      <c r="F798" t="s">
        <v>689</v>
      </c>
      <c r="G798" s="7">
        <v>43600</v>
      </c>
      <c r="H798" t="s">
        <v>503</v>
      </c>
      <c r="I798">
        <v>46315.34</v>
      </c>
      <c r="J798"/>
      <c r="K798">
        <v>46315.34</v>
      </c>
      <c r="L798">
        <v>1</v>
      </c>
      <c r="M798">
        <v>46315.34</v>
      </c>
      <c r="N798" t="s">
        <v>504</v>
      </c>
      <c r="O798" t="s">
        <v>690</v>
      </c>
      <c r="P798" s="7">
        <v>42542</v>
      </c>
      <c r="Q798" s="7" t="s">
        <v>1228</v>
      </c>
      <c r="R798" s="7">
        <v>2.1074000000000002</v>
      </c>
    </row>
    <row r="799" spans="1:18" hidden="1">
      <c r="A799" t="s">
        <v>506</v>
      </c>
      <c r="B799" t="s">
        <v>501</v>
      </c>
      <c r="C799" s="7">
        <v>41330</v>
      </c>
      <c r="D799" t="s">
        <v>97</v>
      </c>
      <c r="E799">
        <v>13140001</v>
      </c>
      <c r="F799" t="s">
        <v>621</v>
      </c>
      <c r="G799" s="7">
        <v>42689</v>
      </c>
      <c r="H799" t="s">
        <v>503</v>
      </c>
      <c r="I799">
        <v>11788.84</v>
      </c>
      <c r="J799"/>
      <c r="K799">
        <v>11788.84</v>
      </c>
      <c r="L799">
        <v>1</v>
      </c>
      <c r="M799">
        <v>11788.84</v>
      </c>
      <c r="N799" t="s">
        <v>504</v>
      </c>
      <c r="O799" t="s">
        <v>622</v>
      </c>
      <c r="P799" s="7">
        <v>42542</v>
      </c>
      <c r="Q799" s="7" t="s">
        <v>2177</v>
      </c>
      <c r="R799" s="7">
        <v>1.9704999999999999</v>
      </c>
    </row>
    <row r="800" spans="1:18" hidden="1">
      <c r="A800" t="s">
        <v>506</v>
      </c>
      <c r="B800" t="s">
        <v>501</v>
      </c>
      <c r="C800" s="7">
        <v>41348</v>
      </c>
      <c r="D800" t="s">
        <v>97</v>
      </c>
      <c r="E800">
        <v>13140001</v>
      </c>
      <c r="F800" t="s">
        <v>567</v>
      </c>
      <c r="G800" s="7">
        <v>42870</v>
      </c>
      <c r="H800" t="s">
        <v>503</v>
      </c>
      <c r="I800">
        <v>40955.64</v>
      </c>
      <c r="J800"/>
      <c r="K800">
        <v>40955.64</v>
      </c>
      <c r="L800">
        <v>1</v>
      </c>
      <c r="M800">
        <v>40955.64</v>
      </c>
      <c r="N800" t="s">
        <v>504</v>
      </c>
      <c r="O800" t="s">
        <v>568</v>
      </c>
      <c r="P800" s="7">
        <v>42542</v>
      </c>
      <c r="Q800" s="7" t="s">
        <v>2180</v>
      </c>
      <c r="R800" s="7">
        <v>1.9676</v>
      </c>
    </row>
    <row r="801" spans="1:18" hidden="1">
      <c r="A801" t="s">
        <v>506</v>
      </c>
      <c r="B801" t="s">
        <v>501</v>
      </c>
      <c r="C801" s="7">
        <v>41348</v>
      </c>
      <c r="D801" t="s">
        <v>97</v>
      </c>
      <c r="E801">
        <v>13140001</v>
      </c>
      <c r="F801" t="s">
        <v>567</v>
      </c>
      <c r="G801" s="7">
        <v>43235</v>
      </c>
      <c r="H801" t="s">
        <v>503</v>
      </c>
      <c r="I801">
        <v>30802.18</v>
      </c>
      <c r="J801"/>
      <c r="K801">
        <v>30802.18</v>
      </c>
      <c r="L801">
        <v>1</v>
      </c>
      <c r="M801">
        <v>30802.18</v>
      </c>
      <c r="N801" t="s">
        <v>504</v>
      </c>
      <c r="O801" t="s">
        <v>568</v>
      </c>
      <c r="P801" s="7">
        <v>42542</v>
      </c>
      <c r="Q801" s="7" t="s">
        <v>1600</v>
      </c>
      <c r="R801" s="7">
        <v>1.9676</v>
      </c>
    </row>
    <row r="802" spans="1:18">
      <c r="A802" t="s">
        <v>506</v>
      </c>
      <c r="B802" t="s">
        <v>501</v>
      </c>
      <c r="C802" s="7">
        <v>41513</v>
      </c>
      <c r="D802" t="s">
        <v>97</v>
      </c>
      <c r="E802">
        <v>19105002</v>
      </c>
      <c r="F802" t="s">
        <v>599</v>
      </c>
      <c r="G802" s="7">
        <v>42870</v>
      </c>
      <c r="H802" t="s">
        <v>503</v>
      </c>
      <c r="I802">
        <v>69000</v>
      </c>
      <c r="J802"/>
      <c r="K802">
        <v>69000</v>
      </c>
      <c r="L802">
        <v>1</v>
      </c>
      <c r="M802">
        <v>69000</v>
      </c>
      <c r="N802" t="s">
        <v>620</v>
      </c>
      <c r="O802" t="s">
        <v>600</v>
      </c>
      <c r="P802" s="7">
        <v>42542</v>
      </c>
      <c r="Q802" s="7" t="s">
        <v>1921</v>
      </c>
      <c r="R802" s="7">
        <v>2.3704999999999998</v>
      </c>
    </row>
    <row r="803" spans="1:18" hidden="1">
      <c r="A803" t="s">
        <v>506</v>
      </c>
      <c r="B803" t="s">
        <v>501</v>
      </c>
      <c r="C803" s="7">
        <v>41348</v>
      </c>
      <c r="D803" t="s">
        <v>97</v>
      </c>
      <c r="E803">
        <v>19105002</v>
      </c>
      <c r="F803" t="s">
        <v>567</v>
      </c>
      <c r="G803" s="7">
        <v>43966</v>
      </c>
      <c r="H803" t="s">
        <v>503</v>
      </c>
      <c r="I803">
        <v>405000</v>
      </c>
      <c r="J803"/>
      <c r="K803">
        <v>405000</v>
      </c>
      <c r="L803">
        <v>1</v>
      </c>
      <c r="M803">
        <v>405000</v>
      </c>
      <c r="N803" t="s">
        <v>620</v>
      </c>
      <c r="O803" t="s">
        <v>568</v>
      </c>
      <c r="P803" s="7">
        <v>42542</v>
      </c>
      <c r="Q803" s="7" t="s">
        <v>2361</v>
      </c>
      <c r="R803" s="7">
        <v>1.9676</v>
      </c>
    </row>
    <row r="804" spans="1:18" hidden="1">
      <c r="A804" t="s">
        <v>506</v>
      </c>
      <c r="B804" t="s">
        <v>501</v>
      </c>
      <c r="C804" s="7">
        <v>41654</v>
      </c>
      <c r="D804" t="s">
        <v>97</v>
      </c>
      <c r="E804">
        <v>13140001</v>
      </c>
      <c r="F804" t="s">
        <v>714</v>
      </c>
      <c r="G804" s="7">
        <v>42870</v>
      </c>
      <c r="H804" t="s">
        <v>503</v>
      </c>
      <c r="I804">
        <v>3424.53</v>
      </c>
      <c r="J804"/>
      <c r="K804">
        <v>3424.53</v>
      </c>
      <c r="L804">
        <v>1</v>
      </c>
      <c r="M804">
        <v>3424.53</v>
      </c>
      <c r="N804" t="s">
        <v>504</v>
      </c>
      <c r="O804" t="s">
        <v>715</v>
      </c>
      <c r="P804" s="7">
        <v>42542</v>
      </c>
      <c r="Q804" s="7" t="s">
        <v>2204</v>
      </c>
      <c r="R804" s="7">
        <v>2.3616999999999999</v>
      </c>
    </row>
    <row r="805" spans="1:18" hidden="1">
      <c r="A805" t="s">
        <v>482</v>
      </c>
      <c r="B805" t="s">
        <v>501</v>
      </c>
      <c r="C805" s="7">
        <v>41823</v>
      </c>
      <c r="D805" t="s">
        <v>97</v>
      </c>
      <c r="E805">
        <v>13140001</v>
      </c>
      <c r="F805" t="s">
        <v>635</v>
      </c>
      <c r="G805" s="7">
        <v>43023</v>
      </c>
      <c r="H805" t="s">
        <v>503</v>
      </c>
      <c r="I805">
        <v>1170.8</v>
      </c>
      <c r="J805"/>
      <c r="K805">
        <v>1170.8</v>
      </c>
      <c r="L805">
        <v>1</v>
      </c>
      <c r="M805">
        <v>1170.8</v>
      </c>
      <c r="N805" t="s">
        <v>504</v>
      </c>
      <c r="O805" t="s">
        <v>636</v>
      </c>
      <c r="P805" s="7">
        <v>42542</v>
      </c>
      <c r="Q805" s="7" t="s">
        <v>1950</v>
      </c>
      <c r="R805" s="7">
        <v>2.2134</v>
      </c>
    </row>
    <row r="806" spans="1:18" hidden="1">
      <c r="A806" t="s">
        <v>482</v>
      </c>
      <c r="B806" t="s">
        <v>501</v>
      </c>
      <c r="C806" s="7">
        <v>41823</v>
      </c>
      <c r="D806" t="s">
        <v>97</v>
      </c>
      <c r="E806">
        <v>13140001</v>
      </c>
      <c r="F806" t="s">
        <v>635</v>
      </c>
      <c r="G806" s="7">
        <v>43388</v>
      </c>
      <c r="H806" t="s">
        <v>503</v>
      </c>
      <c r="I806">
        <v>480.6</v>
      </c>
      <c r="J806"/>
      <c r="K806">
        <v>480.6</v>
      </c>
      <c r="L806">
        <v>1</v>
      </c>
      <c r="M806">
        <v>480.6</v>
      </c>
      <c r="N806" t="s">
        <v>504</v>
      </c>
      <c r="O806" t="s">
        <v>636</v>
      </c>
      <c r="P806" s="7">
        <v>42542</v>
      </c>
      <c r="Q806" s="7" t="s">
        <v>2383</v>
      </c>
      <c r="R806" s="7">
        <v>2.2134</v>
      </c>
    </row>
    <row r="807" spans="1:18" hidden="1">
      <c r="A807" t="s">
        <v>482</v>
      </c>
      <c r="B807" t="s">
        <v>501</v>
      </c>
      <c r="C807" s="7">
        <v>41823</v>
      </c>
      <c r="D807" t="s">
        <v>97</v>
      </c>
      <c r="E807">
        <v>13140001</v>
      </c>
      <c r="F807" t="s">
        <v>635</v>
      </c>
      <c r="G807" s="7">
        <v>43511</v>
      </c>
      <c r="H807" t="s">
        <v>503</v>
      </c>
      <c r="I807">
        <v>319.31</v>
      </c>
      <c r="J807"/>
      <c r="K807">
        <v>319.31</v>
      </c>
      <c r="L807">
        <v>1</v>
      </c>
      <c r="M807">
        <v>319.31</v>
      </c>
      <c r="N807" t="s">
        <v>504</v>
      </c>
      <c r="O807" t="s">
        <v>636</v>
      </c>
      <c r="P807" s="7">
        <v>42542</v>
      </c>
      <c r="Q807" s="7" t="s">
        <v>1801</v>
      </c>
      <c r="R807" s="7">
        <v>2.2134</v>
      </c>
    </row>
    <row r="808" spans="1:18" hidden="1">
      <c r="A808" t="s">
        <v>482</v>
      </c>
      <c r="B808" t="s">
        <v>501</v>
      </c>
      <c r="C808" s="7">
        <v>41823</v>
      </c>
      <c r="D808" t="s">
        <v>97</v>
      </c>
      <c r="E808">
        <v>13140001</v>
      </c>
      <c r="F808" t="s">
        <v>635</v>
      </c>
      <c r="G808" s="7">
        <v>43570</v>
      </c>
      <c r="H808" t="s">
        <v>503</v>
      </c>
      <c r="I808">
        <v>212.87</v>
      </c>
      <c r="J808"/>
      <c r="K808">
        <v>212.87</v>
      </c>
      <c r="L808">
        <v>1</v>
      </c>
      <c r="M808">
        <v>212.87</v>
      </c>
      <c r="N808" t="s">
        <v>504</v>
      </c>
      <c r="O808" t="s">
        <v>636</v>
      </c>
      <c r="P808" s="7">
        <v>42542</v>
      </c>
      <c r="Q808" s="7" t="s">
        <v>2103</v>
      </c>
      <c r="R808" s="7">
        <v>2.2134</v>
      </c>
    </row>
    <row r="809" spans="1:18" hidden="1">
      <c r="A809" t="s">
        <v>482</v>
      </c>
      <c r="B809" t="s">
        <v>501</v>
      </c>
      <c r="C809" s="7">
        <v>41820</v>
      </c>
      <c r="D809" t="s">
        <v>97</v>
      </c>
      <c r="E809">
        <v>13140001</v>
      </c>
      <c r="F809" t="s">
        <v>635</v>
      </c>
      <c r="G809" s="7">
        <v>43661</v>
      </c>
      <c r="H809" t="s">
        <v>503</v>
      </c>
      <c r="I809">
        <v>48.06</v>
      </c>
      <c r="J809"/>
      <c r="K809">
        <v>48.06</v>
      </c>
      <c r="L809">
        <v>1</v>
      </c>
      <c r="M809">
        <v>48.06</v>
      </c>
      <c r="N809" t="s">
        <v>504</v>
      </c>
      <c r="O809" t="s">
        <v>636</v>
      </c>
      <c r="P809" s="7">
        <v>42542</v>
      </c>
      <c r="Q809" s="7" t="s">
        <v>1492</v>
      </c>
      <c r="R809" s="7">
        <v>2.1974999999999998</v>
      </c>
    </row>
    <row r="810" spans="1:18">
      <c r="A810" t="s">
        <v>482</v>
      </c>
      <c r="B810" t="s">
        <v>501</v>
      </c>
      <c r="C810" s="7">
        <v>41823</v>
      </c>
      <c r="D810" t="s">
        <v>97</v>
      </c>
      <c r="E810">
        <v>19105002</v>
      </c>
      <c r="F810" t="s">
        <v>635</v>
      </c>
      <c r="G810" s="7">
        <v>42870</v>
      </c>
      <c r="H810" t="s">
        <v>503</v>
      </c>
      <c r="I810">
        <v>14210.53</v>
      </c>
      <c r="J810"/>
      <c r="K810">
        <v>14210.53</v>
      </c>
      <c r="L810">
        <v>1</v>
      </c>
      <c r="M810">
        <v>14210.53</v>
      </c>
      <c r="N810" t="s">
        <v>620</v>
      </c>
      <c r="O810" t="s">
        <v>636</v>
      </c>
      <c r="P810" s="7">
        <v>42542</v>
      </c>
      <c r="Q810" s="7" t="s">
        <v>1952</v>
      </c>
      <c r="R810" s="7">
        <v>2.2134</v>
      </c>
    </row>
    <row r="811" spans="1:18">
      <c r="A811" t="s">
        <v>482</v>
      </c>
      <c r="B811" t="s">
        <v>501</v>
      </c>
      <c r="C811" s="7">
        <v>41823</v>
      </c>
      <c r="D811" t="s">
        <v>97</v>
      </c>
      <c r="E811">
        <v>19105002</v>
      </c>
      <c r="F811" t="s">
        <v>635</v>
      </c>
      <c r="G811" s="7">
        <v>43023</v>
      </c>
      <c r="H811" t="s">
        <v>503</v>
      </c>
      <c r="I811">
        <v>14210.53</v>
      </c>
      <c r="J811"/>
      <c r="K811">
        <v>14210.53</v>
      </c>
      <c r="L811">
        <v>1</v>
      </c>
      <c r="M811">
        <v>14210.53</v>
      </c>
      <c r="N811" t="s">
        <v>620</v>
      </c>
      <c r="O811" t="s">
        <v>636</v>
      </c>
      <c r="P811" s="7">
        <v>42542</v>
      </c>
      <c r="Q811" s="7" t="s">
        <v>2107</v>
      </c>
      <c r="R811" s="7">
        <v>2.2134</v>
      </c>
    </row>
    <row r="812" spans="1:18" hidden="1">
      <c r="A812" t="s">
        <v>482</v>
      </c>
      <c r="B812" t="s">
        <v>501</v>
      </c>
      <c r="C812" s="7">
        <v>41823</v>
      </c>
      <c r="D812" t="s">
        <v>97</v>
      </c>
      <c r="E812">
        <v>19105002</v>
      </c>
      <c r="F812" t="s">
        <v>635</v>
      </c>
      <c r="G812" s="7">
        <v>43388</v>
      </c>
      <c r="H812" t="s">
        <v>503</v>
      </c>
      <c r="I812">
        <v>14210.53</v>
      </c>
      <c r="J812"/>
      <c r="K812">
        <v>14210.53</v>
      </c>
      <c r="L812">
        <v>1</v>
      </c>
      <c r="M812">
        <v>14210.53</v>
      </c>
      <c r="N812" t="s">
        <v>620</v>
      </c>
      <c r="O812" t="s">
        <v>636</v>
      </c>
      <c r="P812" s="7">
        <v>42542</v>
      </c>
      <c r="Q812" s="7" t="s">
        <v>1953</v>
      </c>
      <c r="R812" s="7">
        <v>2.2134</v>
      </c>
    </row>
    <row r="813" spans="1:18" hidden="1">
      <c r="A813" t="s">
        <v>482</v>
      </c>
      <c r="B813" t="s">
        <v>501</v>
      </c>
      <c r="C813" s="7">
        <v>41823</v>
      </c>
      <c r="D813" t="s">
        <v>97</v>
      </c>
      <c r="E813">
        <v>19105002</v>
      </c>
      <c r="F813" t="s">
        <v>635</v>
      </c>
      <c r="G813" s="7">
        <v>43511</v>
      </c>
      <c r="H813" t="s">
        <v>503</v>
      </c>
      <c r="I813">
        <v>14210.53</v>
      </c>
      <c r="J813"/>
      <c r="K813">
        <v>14210.53</v>
      </c>
      <c r="L813">
        <v>1</v>
      </c>
      <c r="M813">
        <v>14210.53</v>
      </c>
      <c r="N813" t="s">
        <v>620</v>
      </c>
      <c r="O813" t="s">
        <v>636</v>
      </c>
      <c r="P813" s="7">
        <v>42542</v>
      </c>
      <c r="Q813" s="7" t="s">
        <v>1954</v>
      </c>
      <c r="R813" s="7">
        <v>2.2134</v>
      </c>
    </row>
    <row r="814" spans="1:18" hidden="1">
      <c r="A814" t="s">
        <v>482</v>
      </c>
      <c r="B814" t="s">
        <v>501</v>
      </c>
      <c r="C814" s="7">
        <v>41823</v>
      </c>
      <c r="D814" t="s">
        <v>97</v>
      </c>
      <c r="E814">
        <v>19105002</v>
      </c>
      <c r="F814" t="s">
        <v>635</v>
      </c>
      <c r="G814" s="7">
        <v>43539</v>
      </c>
      <c r="H814" t="s">
        <v>503</v>
      </c>
      <c r="I814">
        <v>14210.53</v>
      </c>
      <c r="J814"/>
      <c r="K814">
        <v>14210.53</v>
      </c>
      <c r="L814">
        <v>1</v>
      </c>
      <c r="M814">
        <v>14210.53</v>
      </c>
      <c r="N814" t="s">
        <v>620</v>
      </c>
      <c r="O814" t="s">
        <v>636</v>
      </c>
      <c r="P814" s="7">
        <v>42542</v>
      </c>
      <c r="Q814" s="7" t="s">
        <v>1497</v>
      </c>
      <c r="R814" s="7">
        <v>2.2134</v>
      </c>
    </row>
    <row r="815" spans="1:18" hidden="1">
      <c r="A815" t="s">
        <v>506</v>
      </c>
      <c r="B815" t="s">
        <v>501</v>
      </c>
      <c r="C815" s="7">
        <v>41151</v>
      </c>
      <c r="D815" t="s">
        <v>97</v>
      </c>
      <c r="E815">
        <v>19105002</v>
      </c>
      <c r="F815" t="s">
        <v>689</v>
      </c>
      <c r="G815" s="7">
        <v>43966</v>
      </c>
      <c r="H815" t="s">
        <v>503</v>
      </c>
      <c r="I815">
        <v>415125</v>
      </c>
      <c r="J815"/>
      <c r="K815">
        <v>415125</v>
      </c>
      <c r="L815">
        <v>1</v>
      </c>
      <c r="M815">
        <v>415125</v>
      </c>
      <c r="N815" t="s">
        <v>620</v>
      </c>
      <c r="O815" t="s">
        <v>732</v>
      </c>
      <c r="P815" s="7">
        <v>42542</v>
      </c>
      <c r="Q815" s="7" t="s">
        <v>2161</v>
      </c>
      <c r="R815" s="7">
        <v>2.0508999999999999</v>
      </c>
    </row>
    <row r="816" spans="1:18" hidden="1">
      <c r="A816" t="s">
        <v>506</v>
      </c>
      <c r="B816" t="s">
        <v>501</v>
      </c>
      <c r="C816" s="7">
        <v>41348</v>
      </c>
      <c r="D816" t="s">
        <v>97</v>
      </c>
      <c r="E816">
        <v>13140001</v>
      </c>
      <c r="F816" t="s">
        <v>567</v>
      </c>
      <c r="G816" s="7">
        <v>43600</v>
      </c>
      <c r="H816" t="s">
        <v>503</v>
      </c>
      <c r="I816">
        <v>20534.79</v>
      </c>
      <c r="J816"/>
      <c r="K816">
        <v>20534.79</v>
      </c>
      <c r="L816">
        <v>1</v>
      </c>
      <c r="M816">
        <v>20534.79</v>
      </c>
      <c r="N816" t="s">
        <v>504</v>
      </c>
      <c r="O816" t="s">
        <v>568</v>
      </c>
      <c r="P816" s="7">
        <v>42542</v>
      </c>
      <c r="Q816" s="7" t="s">
        <v>1601</v>
      </c>
      <c r="R816" s="7">
        <v>1.9676</v>
      </c>
    </row>
    <row r="817" spans="1:18" hidden="1">
      <c r="A817" t="s">
        <v>506</v>
      </c>
      <c r="B817" t="s">
        <v>501</v>
      </c>
      <c r="C817" s="7">
        <v>41654</v>
      </c>
      <c r="D817" t="s">
        <v>97</v>
      </c>
      <c r="E817">
        <v>19105002</v>
      </c>
      <c r="F817" t="s">
        <v>714</v>
      </c>
      <c r="G817" s="7">
        <v>43235</v>
      </c>
      <c r="H817" t="s">
        <v>503</v>
      </c>
      <c r="I817">
        <v>48375</v>
      </c>
      <c r="J817"/>
      <c r="K817">
        <v>48375</v>
      </c>
      <c r="L817">
        <v>1</v>
      </c>
      <c r="M817">
        <v>48375</v>
      </c>
      <c r="N817" t="s">
        <v>620</v>
      </c>
      <c r="O817" t="s">
        <v>715</v>
      </c>
      <c r="P817" s="7">
        <v>42542</v>
      </c>
      <c r="Q817" s="7" t="s">
        <v>2203</v>
      </c>
      <c r="R817" s="7">
        <v>2.3616999999999999</v>
      </c>
    </row>
    <row r="818" spans="1:18" hidden="1">
      <c r="A818" t="s">
        <v>506</v>
      </c>
      <c r="B818" t="s">
        <v>501</v>
      </c>
      <c r="C818" s="7">
        <v>41330</v>
      </c>
      <c r="D818" t="s">
        <v>97</v>
      </c>
      <c r="E818">
        <v>19105002</v>
      </c>
      <c r="F818" t="s">
        <v>461</v>
      </c>
      <c r="G818" s="7">
        <v>42597</v>
      </c>
      <c r="H818" t="s">
        <v>503</v>
      </c>
      <c r="I818">
        <v>45583.55</v>
      </c>
      <c r="J818"/>
      <c r="K818">
        <v>45583.55</v>
      </c>
      <c r="L818">
        <v>1</v>
      </c>
      <c r="M818">
        <v>45583.55</v>
      </c>
      <c r="N818" t="s">
        <v>620</v>
      </c>
      <c r="O818" t="s">
        <v>699</v>
      </c>
      <c r="P818" s="7">
        <v>42542</v>
      </c>
      <c r="Q818" s="7" t="s">
        <v>1928</v>
      </c>
      <c r="R818" s="7">
        <v>1.9704999999999999</v>
      </c>
    </row>
    <row r="819" spans="1:18" hidden="1">
      <c r="A819" t="s">
        <v>506</v>
      </c>
      <c r="B819" t="s">
        <v>501</v>
      </c>
      <c r="C819" s="7">
        <v>41330</v>
      </c>
      <c r="D819" t="s">
        <v>97</v>
      </c>
      <c r="E819">
        <v>19105002</v>
      </c>
      <c r="F819" t="s">
        <v>462</v>
      </c>
      <c r="G819" s="7">
        <v>42597</v>
      </c>
      <c r="H819" t="s">
        <v>503</v>
      </c>
      <c r="I819">
        <v>91794.84</v>
      </c>
      <c r="J819"/>
      <c r="K819">
        <v>91794.84</v>
      </c>
      <c r="L819">
        <v>1</v>
      </c>
      <c r="M819">
        <v>91794.84</v>
      </c>
      <c r="N819" t="s">
        <v>620</v>
      </c>
      <c r="O819" t="s">
        <v>556</v>
      </c>
      <c r="P819" s="7">
        <v>42542</v>
      </c>
      <c r="Q819" s="7" t="s">
        <v>2365</v>
      </c>
      <c r="R819" s="7">
        <v>1.9704999999999999</v>
      </c>
    </row>
    <row r="820" spans="1:18">
      <c r="A820" t="s">
        <v>506</v>
      </c>
      <c r="B820" t="s">
        <v>501</v>
      </c>
      <c r="C820" s="7">
        <v>41330</v>
      </c>
      <c r="D820" t="s">
        <v>97</v>
      </c>
      <c r="E820">
        <v>19105002</v>
      </c>
      <c r="F820" t="s">
        <v>621</v>
      </c>
      <c r="G820" s="7">
        <v>42870</v>
      </c>
      <c r="H820" t="s">
        <v>503</v>
      </c>
      <c r="I820">
        <v>251829.32</v>
      </c>
      <c r="J820"/>
      <c r="K820">
        <v>251829.32</v>
      </c>
      <c r="L820">
        <v>1</v>
      </c>
      <c r="M820">
        <v>251829.32</v>
      </c>
      <c r="N820" t="s">
        <v>620</v>
      </c>
      <c r="O820" t="s">
        <v>622</v>
      </c>
      <c r="P820" s="7">
        <v>42542</v>
      </c>
      <c r="Q820" s="7" t="s">
        <v>2206</v>
      </c>
      <c r="R820" s="7">
        <v>1.9704999999999999</v>
      </c>
    </row>
    <row r="821" spans="1:18" hidden="1">
      <c r="A821" t="s">
        <v>506</v>
      </c>
      <c r="B821" t="s">
        <v>501</v>
      </c>
      <c r="C821" s="7">
        <v>41330</v>
      </c>
      <c r="D821" t="s">
        <v>97</v>
      </c>
      <c r="E821">
        <v>13140001</v>
      </c>
      <c r="F821" t="s">
        <v>716</v>
      </c>
      <c r="G821" s="7">
        <v>42870</v>
      </c>
      <c r="H821" t="s">
        <v>503</v>
      </c>
      <c r="I821">
        <v>38905.24</v>
      </c>
      <c r="J821"/>
      <c r="K821">
        <v>38905.24</v>
      </c>
      <c r="L821">
        <v>1</v>
      </c>
      <c r="M821">
        <v>38905.24</v>
      </c>
      <c r="N821" t="s">
        <v>504</v>
      </c>
      <c r="O821" t="s">
        <v>717</v>
      </c>
      <c r="P821" s="7">
        <v>42542</v>
      </c>
      <c r="Q821" s="7" t="s">
        <v>2088</v>
      </c>
      <c r="R821" s="7">
        <v>1.9704999999999999</v>
      </c>
    </row>
    <row r="822" spans="1:18" hidden="1">
      <c r="A822" t="s">
        <v>482</v>
      </c>
      <c r="B822" t="s">
        <v>501</v>
      </c>
      <c r="C822" s="7">
        <v>41823</v>
      </c>
      <c r="D822" t="s">
        <v>97</v>
      </c>
      <c r="E822">
        <v>13140001</v>
      </c>
      <c r="F822" t="s">
        <v>635</v>
      </c>
      <c r="G822" s="7">
        <v>42993</v>
      </c>
      <c r="H822" t="s">
        <v>503</v>
      </c>
      <c r="I822">
        <v>1224.02</v>
      </c>
      <c r="J822"/>
      <c r="K822">
        <v>1224.02</v>
      </c>
      <c r="L822">
        <v>1</v>
      </c>
      <c r="M822">
        <v>1224.02</v>
      </c>
      <c r="N822" t="s">
        <v>504</v>
      </c>
      <c r="O822" t="s">
        <v>636</v>
      </c>
      <c r="P822" s="7">
        <v>42542</v>
      </c>
      <c r="Q822" s="7" t="s">
        <v>2099</v>
      </c>
      <c r="R822" s="7">
        <v>2.2134</v>
      </c>
    </row>
    <row r="823" spans="1:18" hidden="1">
      <c r="A823" t="s">
        <v>482</v>
      </c>
      <c r="B823" t="s">
        <v>501</v>
      </c>
      <c r="C823" s="7">
        <v>41823</v>
      </c>
      <c r="D823" t="s">
        <v>97</v>
      </c>
      <c r="E823">
        <v>13140001</v>
      </c>
      <c r="F823" t="s">
        <v>635</v>
      </c>
      <c r="G823" s="7">
        <v>43358</v>
      </c>
      <c r="H823" t="s">
        <v>503</v>
      </c>
      <c r="I823">
        <v>623.38</v>
      </c>
      <c r="J823"/>
      <c r="K823">
        <v>623.38</v>
      </c>
      <c r="L823">
        <v>1</v>
      </c>
      <c r="M823">
        <v>623.38</v>
      </c>
      <c r="N823" t="s">
        <v>504</v>
      </c>
      <c r="O823" t="s">
        <v>636</v>
      </c>
      <c r="P823" s="7">
        <v>42542</v>
      </c>
      <c r="Q823" s="7" t="s">
        <v>1800</v>
      </c>
      <c r="R823" s="7">
        <v>2.2134</v>
      </c>
    </row>
    <row r="824" spans="1:18" hidden="1">
      <c r="A824" t="s">
        <v>482</v>
      </c>
      <c r="B824" t="s">
        <v>501</v>
      </c>
      <c r="C824" s="7">
        <v>41823</v>
      </c>
      <c r="D824" t="s">
        <v>97</v>
      </c>
      <c r="E824">
        <v>19105002</v>
      </c>
      <c r="F824" t="s">
        <v>635</v>
      </c>
      <c r="G824" s="7">
        <v>42719</v>
      </c>
      <c r="H824" t="s">
        <v>503</v>
      </c>
      <c r="I824">
        <v>14210.53</v>
      </c>
      <c r="J824"/>
      <c r="K824">
        <v>14210.53</v>
      </c>
      <c r="L824">
        <v>1</v>
      </c>
      <c r="M824">
        <v>14210.53</v>
      </c>
      <c r="N824" t="s">
        <v>620</v>
      </c>
      <c r="O824" t="s">
        <v>636</v>
      </c>
      <c r="P824" s="7">
        <v>42542</v>
      </c>
      <c r="Q824" s="7" t="s">
        <v>1493</v>
      </c>
      <c r="R824" s="7">
        <v>2.2134</v>
      </c>
    </row>
    <row r="825" spans="1:18">
      <c r="A825" t="s">
        <v>482</v>
      </c>
      <c r="B825" t="s">
        <v>501</v>
      </c>
      <c r="C825" s="7">
        <v>41823</v>
      </c>
      <c r="D825" t="s">
        <v>97</v>
      </c>
      <c r="E825">
        <v>19105002</v>
      </c>
      <c r="F825" t="s">
        <v>635</v>
      </c>
      <c r="G825" s="7">
        <v>42750</v>
      </c>
      <c r="H825" t="s">
        <v>503</v>
      </c>
      <c r="I825">
        <v>14210.53</v>
      </c>
      <c r="J825"/>
      <c r="K825">
        <v>14210.53</v>
      </c>
      <c r="L825">
        <v>1</v>
      </c>
      <c r="M825">
        <v>14210.53</v>
      </c>
      <c r="N825" t="s">
        <v>620</v>
      </c>
      <c r="O825" t="s">
        <v>636</v>
      </c>
      <c r="P825" s="7">
        <v>42542</v>
      </c>
      <c r="Q825" s="7" t="s">
        <v>1804</v>
      </c>
      <c r="R825" s="7">
        <v>2.2134</v>
      </c>
    </row>
    <row r="826" spans="1:18">
      <c r="A826" t="s">
        <v>482</v>
      </c>
      <c r="B826" t="s">
        <v>501</v>
      </c>
      <c r="C826" s="7">
        <v>41823</v>
      </c>
      <c r="D826" t="s">
        <v>97</v>
      </c>
      <c r="E826">
        <v>19105002</v>
      </c>
      <c r="F826" t="s">
        <v>635</v>
      </c>
      <c r="G826" s="7">
        <v>42993</v>
      </c>
      <c r="H826" t="s">
        <v>503</v>
      </c>
      <c r="I826">
        <v>14210.53</v>
      </c>
      <c r="J826"/>
      <c r="K826">
        <v>14210.53</v>
      </c>
      <c r="L826">
        <v>1</v>
      </c>
      <c r="M826">
        <v>14210.53</v>
      </c>
      <c r="N826" t="s">
        <v>620</v>
      </c>
      <c r="O826" t="s">
        <v>636</v>
      </c>
      <c r="P826" s="7">
        <v>42542</v>
      </c>
      <c r="Q826" s="7" t="s">
        <v>2232</v>
      </c>
      <c r="R826" s="7">
        <v>2.2134</v>
      </c>
    </row>
    <row r="827" spans="1:18" hidden="1">
      <c r="A827" t="s">
        <v>482</v>
      </c>
      <c r="B827" t="s">
        <v>501</v>
      </c>
      <c r="C827" s="7">
        <v>41823</v>
      </c>
      <c r="D827" t="s">
        <v>97</v>
      </c>
      <c r="E827">
        <v>19105002</v>
      </c>
      <c r="F827" t="s">
        <v>635</v>
      </c>
      <c r="G827" s="7">
        <v>43115</v>
      </c>
      <c r="H827" t="s">
        <v>503</v>
      </c>
      <c r="I827">
        <v>14210.53</v>
      </c>
      <c r="J827"/>
      <c r="K827">
        <v>14210.53</v>
      </c>
      <c r="L827">
        <v>1</v>
      </c>
      <c r="M827">
        <v>14210.53</v>
      </c>
      <c r="N827" t="s">
        <v>620</v>
      </c>
      <c r="O827" t="s">
        <v>636</v>
      </c>
      <c r="P827" s="7">
        <v>42542</v>
      </c>
      <c r="Q827" s="7" t="s">
        <v>2234</v>
      </c>
      <c r="R827" s="7">
        <v>2.2134</v>
      </c>
    </row>
    <row r="828" spans="1:18" hidden="1">
      <c r="A828" t="s">
        <v>482</v>
      </c>
      <c r="B828" t="s">
        <v>501</v>
      </c>
      <c r="C828" s="7">
        <v>41823</v>
      </c>
      <c r="D828" t="s">
        <v>97</v>
      </c>
      <c r="E828">
        <v>19105002</v>
      </c>
      <c r="F828" t="s">
        <v>635</v>
      </c>
      <c r="G828" s="7">
        <v>43296</v>
      </c>
      <c r="H828" t="s">
        <v>503</v>
      </c>
      <c r="I828">
        <v>14210.53</v>
      </c>
      <c r="J828"/>
      <c r="K828">
        <v>14210.53</v>
      </c>
      <c r="L828">
        <v>1</v>
      </c>
      <c r="M828">
        <v>14210.53</v>
      </c>
      <c r="N828" t="s">
        <v>620</v>
      </c>
      <c r="O828" t="s">
        <v>636</v>
      </c>
      <c r="P828" s="7">
        <v>42542</v>
      </c>
      <c r="Q828" s="7" t="s">
        <v>2109</v>
      </c>
      <c r="R828" s="7">
        <v>2.2134</v>
      </c>
    </row>
    <row r="829" spans="1:18" hidden="1">
      <c r="A829" t="s">
        <v>482</v>
      </c>
      <c r="B829" t="s">
        <v>501</v>
      </c>
      <c r="C829" s="7">
        <v>41823</v>
      </c>
      <c r="D829" t="s">
        <v>97</v>
      </c>
      <c r="E829">
        <v>19105002</v>
      </c>
      <c r="F829" t="s">
        <v>635</v>
      </c>
      <c r="G829" s="7">
        <v>43266</v>
      </c>
      <c r="H829" t="s">
        <v>503</v>
      </c>
      <c r="I829">
        <v>14210.53</v>
      </c>
      <c r="J829"/>
      <c r="K829">
        <v>14210.53</v>
      </c>
      <c r="L829">
        <v>1</v>
      </c>
      <c r="M829">
        <v>14210.53</v>
      </c>
      <c r="N829" t="s">
        <v>620</v>
      </c>
      <c r="O829" t="s">
        <v>636</v>
      </c>
      <c r="P829" s="7">
        <v>42542</v>
      </c>
      <c r="Q829" s="7" t="s">
        <v>1329</v>
      </c>
      <c r="R829" s="7">
        <v>2.2134</v>
      </c>
    </row>
    <row r="830" spans="1:18" hidden="1">
      <c r="A830" t="s">
        <v>482</v>
      </c>
      <c r="B830" t="s">
        <v>501</v>
      </c>
      <c r="C830" s="7">
        <v>41823</v>
      </c>
      <c r="D830" t="s">
        <v>97</v>
      </c>
      <c r="E830">
        <v>13140001</v>
      </c>
      <c r="F830" t="s">
        <v>635</v>
      </c>
      <c r="G830" s="7">
        <v>42628</v>
      </c>
      <c r="H830" t="s">
        <v>503</v>
      </c>
      <c r="I830">
        <v>1862.64</v>
      </c>
      <c r="J830"/>
      <c r="K830">
        <v>1862.64</v>
      </c>
      <c r="L830">
        <v>1</v>
      </c>
      <c r="M830">
        <v>1862.64</v>
      </c>
      <c r="N830" t="s">
        <v>504</v>
      </c>
      <c r="O830" t="s">
        <v>636</v>
      </c>
      <c r="P830" s="7">
        <v>42542</v>
      </c>
      <c r="Q830" s="7" t="s">
        <v>1810</v>
      </c>
      <c r="R830" s="7">
        <v>2.2134</v>
      </c>
    </row>
    <row r="831" spans="1:18" hidden="1">
      <c r="A831" t="s">
        <v>506</v>
      </c>
      <c r="B831" t="s">
        <v>501</v>
      </c>
      <c r="C831" s="7">
        <v>41330</v>
      </c>
      <c r="D831" t="s">
        <v>97</v>
      </c>
      <c r="E831">
        <v>13140001</v>
      </c>
      <c r="F831" t="s">
        <v>621</v>
      </c>
      <c r="G831" s="7">
        <v>42870</v>
      </c>
      <c r="H831" t="s">
        <v>503</v>
      </c>
      <c r="I831">
        <v>11526.79</v>
      </c>
      <c r="J831"/>
      <c r="K831">
        <v>11526.79</v>
      </c>
      <c r="L831">
        <v>1</v>
      </c>
      <c r="M831">
        <v>11526.79</v>
      </c>
      <c r="N831" t="s">
        <v>504</v>
      </c>
      <c r="O831" t="s">
        <v>622</v>
      </c>
      <c r="P831" s="7">
        <v>42542</v>
      </c>
      <c r="Q831" s="7" t="s">
        <v>1253</v>
      </c>
      <c r="R831" s="7">
        <v>1.9704999999999999</v>
      </c>
    </row>
    <row r="832" spans="1:18" hidden="1">
      <c r="A832" t="s">
        <v>506</v>
      </c>
      <c r="B832" t="s">
        <v>501</v>
      </c>
      <c r="C832" s="7">
        <v>41330</v>
      </c>
      <c r="D832" t="s">
        <v>97</v>
      </c>
      <c r="E832">
        <v>13140001</v>
      </c>
      <c r="F832" t="s">
        <v>467</v>
      </c>
      <c r="G832" s="7">
        <v>42628</v>
      </c>
      <c r="H832" t="s">
        <v>503</v>
      </c>
      <c r="I832">
        <v>10312.17</v>
      </c>
      <c r="J832"/>
      <c r="K832">
        <v>10312.17</v>
      </c>
      <c r="L832">
        <v>1</v>
      </c>
      <c r="M832">
        <v>10312.17</v>
      </c>
      <c r="N832" t="s">
        <v>504</v>
      </c>
      <c r="O832" t="s">
        <v>765</v>
      </c>
      <c r="P832" s="7">
        <v>42542</v>
      </c>
      <c r="Q832" s="7" t="s">
        <v>1884</v>
      </c>
      <c r="R832" s="7">
        <v>1.9704999999999999</v>
      </c>
    </row>
    <row r="833" spans="1:18" hidden="1">
      <c r="A833" t="s">
        <v>506</v>
      </c>
      <c r="B833" t="s">
        <v>501</v>
      </c>
      <c r="C833" s="7">
        <v>41330</v>
      </c>
      <c r="D833" t="s">
        <v>97</v>
      </c>
      <c r="E833">
        <v>13140001</v>
      </c>
      <c r="F833" t="s">
        <v>466</v>
      </c>
      <c r="G833" s="7">
        <v>42809</v>
      </c>
      <c r="H833" t="s">
        <v>503</v>
      </c>
      <c r="I833">
        <v>1687.34</v>
      </c>
      <c r="J833"/>
      <c r="K833">
        <v>1687.34</v>
      </c>
      <c r="L833">
        <v>1</v>
      </c>
      <c r="M833">
        <v>1687.34</v>
      </c>
      <c r="N833" t="s">
        <v>504</v>
      </c>
      <c r="O833" t="s">
        <v>557</v>
      </c>
      <c r="P833" s="7">
        <v>42542</v>
      </c>
      <c r="Q833" s="7" t="s">
        <v>1254</v>
      </c>
      <c r="R833" s="7">
        <v>1.9704999999999999</v>
      </c>
    </row>
    <row r="834" spans="1:18" hidden="1">
      <c r="A834" t="s">
        <v>506</v>
      </c>
      <c r="B834" t="s">
        <v>501</v>
      </c>
      <c r="C834" s="7">
        <v>41330</v>
      </c>
      <c r="D834" t="s">
        <v>97</v>
      </c>
      <c r="E834">
        <v>13140001</v>
      </c>
      <c r="F834" t="s">
        <v>466</v>
      </c>
      <c r="G834" s="7">
        <v>42993</v>
      </c>
      <c r="H834" t="s">
        <v>503</v>
      </c>
      <c r="I834">
        <v>1826.56</v>
      </c>
      <c r="J834"/>
      <c r="K834">
        <v>1826.56</v>
      </c>
      <c r="L834">
        <v>1</v>
      </c>
      <c r="M834">
        <v>1826.56</v>
      </c>
      <c r="N834" t="s">
        <v>504</v>
      </c>
      <c r="O834" t="s">
        <v>557</v>
      </c>
      <c r="P834" s="7">
        <v>42542</v>
      </c>
      <c r="Q834" s="7" t="s">
        <v>2179</v>
      </c>
      <c r="R834" s="7">
        <v>1.9704999999999999</v>
      </c>
    </row>
    <row r="835" spans="1:18" hidden="1">
      <c r="A835" t="s">
        <v>506</v>
      </c>
      <c r="B835" t="s">
        <v>501</v>
      </c>
      <c r="C835" s="7">
        <v>41513</v>
      </c>
      <c r="D835" t="s">
        <v>97</v>
      </c>
      <c r="E835">
        <v>19105002</v>
      </c>
      <c r="F835" t="s">
        <v>599</v>
      </c>
      <c r="G835" s="7">
        <v>43600</v>
      </c>
      <c r="H835" t="s">
        <v>503</v>
      </c>
      <c r="I835">
        <v>69000</v>
      </c>
      <c r="J835"/>
      <c r="K835">
        <v>69000</v>
      </c>
      <c r="L835">
        <v>1</v>
      </c>
      <c r="M835">
        <v>69000</v>
      </c>
      <c r="N835" t="s">
        <v>620</v>
      </c>
      <c r="O835" t="s">
        <v>600</v>
      </c>
      <c r="P835" s="7">
        <v>42542</v>
      </c>
      <c r="Q835" s="7" t="s">
        <v>2197</v>
      </c>
      <c r="R835" s="7">
        <v>2.3704999999999998</v>
      </c>
    </row>
    <row r="836" spans="1:18">
      <c r="A836" t="s">
        <v>506</v>
      </c>
      <c r="B836" t="s">
        <v>501</v>
      </c>
      <c r="C836" s="7">
        <v>41654</v>
      </c>
      <c r="D836" t="s">
        <v>97</v>
      </c>
      <c r="E836">
        <v>19105002</v>
      </c>
      <c r="F836" t="s">
        <v>714</v>
      </c>
      <c r="G836" s="7">
        <v>42870</v>
      </c>
      <c r="H836" t="s">
        <v>503</v>
      </c>
      <c r="I836">
        <v>48375</v>
      </c>
      <c r="J836"/>
      <c r="K836">
        <v>48375</v>
      </c>
      <c r="L836">
        <v>1</v>
      </c>
      <c r="M836">
        <v>48375</v>
      </c>
      <c r="N836" t="s">
        <v>620</v>
      </c>
      <c r="O836" t="s">
        <v>715</v>
      </c>
      <c r="P836" s="7">
        <v>42542</v>
      </c>
      <c r="Q836" s="7" t="s">
        <v>1465</v>
      </c>
      <c r="R836" s="7">
        <v>2.3616999999999999</v>
      </c>
    </row>
    <row r="837" spans="1:18" hidden="1">
      <c r="A837" t="s">
        <v>506</v>
      </c>
      <c r="B837" t="s">
        <v>501</v>
      </c>
      <c r="C837" s="7">
        <v>41330</v>
      </c>
      <c r="D837" t="s">
        <v>97</v>
      </c>
      <c r="E837">
        <v>19105002</v>
      </c>
      <c r="F837" t="s">
        <v>467</v>
      </c>
      <c r="G837" s="7">
        <v>42628</v>
      </c>
      <c r="H837" t="s">
        <v>503</v>
      </c>
      <c r="I837">
        <v>195232.51</v>
      </c>
      <c r="J837"/>
      <c r="K837">
        <v>195232.51</v>
      </c>
      <c r="L837">
        <v>1</v>
      </c>
      <c r="M837">
        <v>195232.51</v>
      </c>
      <c r="N837" t="s">
        <v>620</v>
      </c>
      <c r="O837" t="s">
        <v>765</v>
      </c>
      <c r="P837" s="7">
        <v>42542</v>
      </c>
      <c r="Q837" s="7" t="s">
        <v>2086</v>
      </c>
      <c r="R837" s="7">
        <v>1.9704999999999999</v>
      </c>
    </row>
    <row r="838" spans="1:18">
      <c r="A838" t="s">
        <v>506</v>
      </c>
      <c r="B838" t="s">
        <v>501</v>
      </c>
      <c r="C838" s="7">
        <v>41330</v>
      </c>
      <c r="D838" t="s">
        <v>97</v>
      </c>
      <c r="E838">
        <v>19105002</v>
      </c>
      <c r="F838" t="s">
        <v>466</v>
      </c>
      <c r="G838" s="7">
        <v>42993</v>
      </c>
      <c r="H838" t="s">
        <v>503</v>
      </c>
      <c r="I838">
        <v>38039.93</v>
      </c>
      <c r="J838"/>
      <c r="K838">
        <v>38039.93</v>
      </c>
      <c r="L838">
        <v>1</v>
      </c>
      <c r="M838">
        <v>38039.93</v>
      </c>
      <c r="N838" t="s">
        <v>620</v>
      </c>
      <c r="O838" t="s">
        <v>557</v>
      </c>
      <c r="P838" s="7">
        <v>42542</v>
      </c>
      <c r="Q838" s="7" t="s">
        <v>1771</v>
      </c>
      <c r="R838" s="7">
        <v>1.9704999999999999</v>
      </c>
    </row>
    <row r="839" spans="1:18" hidden="1">
      <c r="A839" t="s">
        <v>482</v>
      </c>
      <c r="B839" t="s">
        <v>501</v>
      </c>
      <c r="C839" s="7">
        <v>41823</v>
      </c>
      <c r="D839" t="s">
        <v>97</v>
      </c>
      <c r="E839">
        <v>13140001</v>
      </c>
      <c r="F839" t="s">
        <v>635</v>
      </c>
      <c r="G839" s="7">
        <v>42962</v>
      </c>
      <c r="H839" t="s">
        <v>503</v>
      </c>
      <c r="I839">
        <v>1194.7</v>
      </c>
      <c r="J839"/>
      <c r="K839">
        <v>1194.7</v>
      </c>
      <c r="L839">
        <v>1</v>
      </c>
      <c r="M839">
        <v>1194.7</v>
      </c>
      <c r="N839" t="s">
        <v>504</v>
      </c>
      <c r="O839" t="s">
        <v>636</v>
      </c>
      <c r="P839" s="7">
        <v>42542</v>
      </c>
      <c r="Q839" s="7" t="s">
        <v>2381</v>
      </c>
      <c r="R839" s="7">
        <v>2.2134</v>
      </c>
    </row>
    <row r="840" spans="1:18" hidden="1">
      <c r="A840" t="s">
        <v>482</v>
      </c>
      <c r="B840" t="s">
        <v>501</v>
      </c>
      <c r="C840" s="7">
        <v>41823</v>
      </c>
      <c r="D840" t="s">
        <v>97</v>
      </c>
      <c r="E840">
        <v>13140001</v>
      </c>
      <c r="F840" t="s">
        <v>635</v>
      </c>
      <c r="G840" s="7">
        <v>43084</v>
      </c>
      <c r="H840" t="s">
        <v>503</v>
      </c>
      <c r="I840">
        <v>995.59</v>
      </c>
      <c r="J840"/>
      <c r="K840">
        <v>995.59</v>
      </c>
      <c r="L840">
        <v>1</v>
      </c>
      <c r="M840">
        <v>995.59</v>
      </c>
      <c r="N840" t="s">
        <v>504</v>
      </c>
      <c r="O840" t="s">
        <v>636</v>
      </c>
      <c r="P840" s="7">
        <v>42542</v>
      </c>
      <c r="Q840" s="7" t="s">
        <v>1491</v>
      </c>
      <c r="R840" s="7">
        <v>2.2134</v>
      </c>
    </row>
    <row r="841" spans="1:18" hidden="1">
      <c r="A841" t="s">
        <v>482</v>
      </c>
      <c r="B841" t="s">
        <v>501</v>
      </c>
      <c r="C841" s="7">
        <v>41823</v>
      </c>
      <c r="D841" t="s">
        <v>97</v>
      </c>
      <c r="E841">
        <v>13140001</v>
      </c>
      <c r="F841" t="s">
        <v>635</v>
      </c>
      <c r="G841" s="7">
        <v>43174</v>
      </c>
      <c r="H841" t="s">
        <v>503</v>
      </c>
      <c r="I841">
        <v>817.02</v>
      </c>
      <c r="J841"/>
      <c r="K841">
        <v>817.02</v>
      </c>
      <c r="L841">
        <v>1</v>
      </c>
      <c r="M841">
        <v>817.02</v>
      </c>
      <c r="N841" t="s">
        <v>504</v>
      </c>
      <c r="O841" t="s">
        <v>636</v>
      </c>
      <c r="P841" s="7">
        <v>42542</v>
      </c>
      <c r="Q841" s="7" t="s">
        <v>1648</v>
      </c>
      <c r="R841" s="7">
        <v>2.2134</v>
      </c>
    </row>
    <row r="842" spans="1:18" hidden="1">
      <c r="A842" t="s">
        <v>482</v>
      </c>
      <c r="B842" t="s">
        <v>501</v>
      </c>
      <c r="C842" s="7">
        <v>41823</v>
      </c>
      <c r="D842" t="s">
        <v>97</v>
      </c>
      <c r="E842">
        <v>13140001</v>
      </c>
      <c r="F842" t="s">
        <v>635</v>
      </c>
      <c r="G842" s="7">
        <v>43296</v>
      </c>
      <c r="H842" t="s">
        <v>503</v>
      </c>
      <c r="I842">
        <v>691.84</v>
      </c>
      <c r="J842"/>
      <c r="K842">
        <v>691.84</v>
      </c>
      <c r="L842">
        <v>1</v>
      </c>
      <c r="M842">
        <v>691.84</v>
      </c>
      <c r="N842" t="s">
        <v>504</v>
      </c>
      <c r="O842" t="s">
        <v>636</v>
      </c>
      <c r="P842" s="7">
        <v>42542</v>
      </c>
      <c r="Q842" s="7" t="s">
        <v>1326</v>
      </c>
      <c r="R842" s="7">
        <v>2.2134</v>
      </c>
    </row>
    <row r="843" spans="1:18" hidden="1">
      <c r="A843" t="s">
        <v>482</v>
      </c>
      <c r="B843" t="s">
        <v>501</v>
      </c>
      <c r="C843" s="7">
        <v>41823</v>
      </c>
      <c r="D843" t="s">
        <v>97</v>
      </c>
      <c r="E843">
        <v>19105002</v>
      </c>
      <c r="F843" t="s">
        <v>635</v>
      </c>
      <c r="G843" s="7">
        <v>42597</v>
      </c>
      <c r="H843" t="s">
        <v>503</v>
      </c>
      <c r="I843">
        <v>14210.53</v>
      </c>
      <c r="J843"/>
      <c r="K843">
        <v>14210.53</v>
      </c>
      <c r="L843">
        <v>1</v>
      </c>
      <c r="M843">
        <v>14210.53</v>
      </c>
      <c r="N843" t="s">
        <v>620</v>
      </c>
      <c r="O843" t="s">
        <v>636</v>
      </c>
      <c r="P843" s="7">
        <v>42542</v>
      </c>
      <c r="Q843" s="7" t="s">
        <v>1654</v>
      </c>
      <c r="R843" s="7">
        <v>2.2134</v>
      </c>
    </row>
    <row r="844" spans="1:18">
      <c r="A844" t="s">
        <v>482</v>
      </c>
      <c r="B844" t="s">
        <v>501</v>
      </c>
      <c r="C844" s="7">
        <v>41823</v>
      </c>
      <c r="D844" t="s">
        <v>97</v>
      </c>
      <c r="E844">
        <v>19105002</v>
      </c>
      <c r="F844" t="s">
        <v>635</v>
      </c>
      <c r="G844" s="7">
        <v>43054</v>
      </c>
      <c r="H844" t="s">
        <v>503</v>
      </c>
      <c r="I844">
        <v>14210.53</v>
      </c>
      <c r="J844"/>
      <c r="K844">
        <v>14210.53</v>
      </c>
      <c r="L844">
        <v>1</v>
      </c>
      <c r="M844">
        <v>14210.53</v>
      </c>
      <c r="N844" t="s">
        <v>620</v>
      </c>
      <c r="O844" t="s">
        <v>636</v>
      </c>
      <c r="P844" s="7">
        <v>42542</v>
      </c>
      <c r="Q844" s="7" t="s">
        <v>1328</v>
      </c>
      <c r="R844" s="7">
        <v>2.2134</v>
      </c>
    </row>
    <row r="845" spans="1:18" hidden="1">
      <c r="A845" t="s">
        <v>482</v>
      </c>
      <c r="B845" t="s">
        <v>501</v>
      </c>
      <c r="C845" s="7">
        <v>41823</v>
      </c>
      <c r="D845" t="s">
        <v>97</v>
      </c>
      <c r="E845">
        <v>19105002</v>
      </c>
      <c r="F845" t="s">
        <v>635</v>
      </c>
      <c r="G845" s="7">
        <v>43174</v>
      </c>
      <c r="H845" t="s">
        <v>503</v>
      </c>
      <c r="I845">
        <v>14210.53</v>
      </c>
      <c r="J845"/>
      <c r="K845">
        <v>14210.53</v>
      </c>
      <c r="L845">
        <v>1</v>
      </c>
      <c r="M845">
        <v>14210.53</v>
      </c>
      <c r="N845" t="s">
        <v>620</v>
      </c>
      <c r="O845" t="s">
        <v>636</v>
      </c>
      <c r="P845" s="7">
        <v>42542</v>
      </c>
      <c r="Q845" s="7" t="s">
        <v>2108</v>
      </c>
      <c r="R845" s="7">
        <v>2.2134</v>
      </c>
    </row>
    <row r="846" spans="1:18" hidden="1">
      <c r="A846" t="s">
        <v>482</v>
      </c>
      <c r="B846" t="s">
        <v>501</v>
      </c>
      <c r="C846" s="7">
        <v>41823</v>
      </c>
      <c r="D846" t="s">
        <v>97</v>
      </c>
      <c r="E846">
        <v>19105002</v>
      </c>
      <c r="F846" t="s">
        <v>635</v>
      </c>
      <c r="G846" s="7">
        <v>43327</v>
      </c>
      <c r="H846" t="s">
        <v>503</v>
      </c>
      <c r="I846">
        <v>14210.53</v>
      </c>
      <c r="J846"/>
      <c r="K846">
        <v>14210.53</v>
      </c>
      <c r="L846">
        <v>1</v>
      </c>
      <c r="M846">
        <v>14210.53</v>
      </c>
      <c r="N846" t="s">
        <v>620</v>
      </c>
      <c r="O846" t="s">
        <v>636</v>
      </c>
      <c r="P846" s="7">
        <v>42542</v>
      </c>
      <c r="Q846" s="7" t="s">
        <v>2110</v>
      </c>
      <c r="R846" s="7">
        <v>2.2134</v>
      </c>
    </row>
    <row r="847" spans="1:18" hidden="1">
      <c r="A847" t="s">
        <v>482</v>
      </c>
      <c r="B847" t="s">
        <v>501</v>
      </c>
      <c r="C847" s="7">
        <v>41823</v>
      </c>
      <c r="D847" t="s">
        <v>97</v>
      </c>
      <c r="E847">
        <v>19105002</v>
      </c>
      <c r="F847" t="s">
        <v>635</v>
      </c>
      <c r="G847" s="7">
        <v>43631</v>
      </c>
      <c r="H847" t="s">
        <v>503</v>
      </c>
      <c r="I847">
        <v>14210.53</v>
      </c>
      <c r="J847"/>
      <c r="K847">
        <v>14210.53</v>
      </c>
      <c r="L847">
        <v>1</v>
      </c>
      <c r="M847">
        <v>14210.53</v>
      </c>
      <c r="N847" t="s">
        <v>620</v>
      </c>
      <c r="O847" t="s">
        <v>636</v>
      </c>
      <c r="P847" s="7">
        <v>42542</v>
      </c>
      <c r="Q847" s="7" t="s">
        <v>1955</v>
      </c>
      <c r="R847" s="7">
        <v>2.2134</v>
      </c>
    </row>
    <row r="848" spans="1:18" hidden="1">
      <c r="A848" t="s">
        <v>482</v>
      </c>
      <c r="B848" t="s">
        <v>501</v>
      </c>
      <c r="C848" s="7">
        <v>41823</v>
      </c>
      <c r="D848" t="s">
        <v>97</v>
      </c>
      <c r="E848">
        <v>19105002</v>
      </c>
      <c r="F848" t="s">
        <v>635</v>
      </c>
      <c r="G848" s="7">
        <v>43661</v>
      </c>
      <c r="H848" t="s">
        <v>503</v>
      </c>
      <c r="I848">
        <v>14210.53</v>
      </c>
      <c r="J848"/>
      <c r="K848">
        <v>14210.53</v>
      </c>
      <c r="L848">
        <v>1</v>
      </c>
      <c r="M848">
        <v>14210.53</v>
      </c>
      <c r="N848" t="s">
        <v>620</v>
      </c>
      <c r="O848" t="s">
        <v>636</v>
      </c>
      <c r="P848" s="7">
        <v>42542</v>
      </c>
      <c r="Q848" s="7" t="s">
        <v>1809</v>
      </c>
      <c r="R848" s="7">
        <v>2.2134</v>
      </c>
    </row>
    <row r="849" spans="1:18" hidden="1">
      <c r="A849" t="s">
        <v>482</v>
      </c>
      <c r="B849" t="s">
        <v>501</v>
      </c>
      <c r="C849" s="7">
        <v>41823</v>
      </c>
      <c r="D849" t="s">
        <v>97</v>
      </c>
      <c r="E849">
        <v>13140001</v>
      </c>
      <c r="F849" t="s">
        <v>635</v>
      </c>
      <c r="G849" s="7">
        <v>42750</v>
      </c>
      <c r="H849" t="s">
        <v>503</v>
      </c>
      <c r="I849">
        <v>1703.07</v>
      </c>
      <c r="J849"/>
      <c r="K849">
        <v>1703.07</v>
      </c>
      <c r="L849">
        <v>1</v>
      </c>
      <c r="M849">
        <v>1703.07</v>
      </c>
      <c r="N849" t="s">
        <v>504</v>
      </c>
      <c r="O849" t="s">
        <v>636</v>
      </c>
      <c r="P849" s="7">
        <v>42542</v>
      </c>
      <c r="Q849" s="7" t="s">
        <v>1501</v>
      </c>
      <c r="R849" s="7">
        <v>2.2134</v>
      </c>
    </row>
    <row r="850" spans="1:18" hidden="1">
      <c r="A850" t="s">
        <v>482</v>
      </c>
      <c r="B850" t="s">
        <v>501</v>
      </c>
      <c r="C850" s="7">
        <v>41823</v>
      </c>
      <c r="D850" t="s">
        <v>97</v>
      </c>
      <c r="E850">
        <v>13140001</v>
      </c>
      <c r="F850" t="s">
        <v>635</v>
      </c>
      <c r="G850" s="7">
        <v>42840</v>
      </c>
      <c r="H850" t="s">
        <v>503</v>
      </c>
      <c r="I850">
        <v>1586.8</v>
      </c>
      <c r="J850"/>
      <c r="K850">
        <v>1586.8</v>
      </c>
      <c r="L850">
        <v>1</v>
      </c>
      <c r="M850">
        <v>1586.8</v>
      </c>
      <c r="N850" t="s">
        <v>504</v>
      </c>
      <c r="O850" t="s">
        <v>636</v>
      </c>
      <c r="P850" s="7">
        <v>42542</v>
      </c>
      <c r="Q850" s="7" t="s">
        <v>1658</v>
      </c>
      <c r="R850" s="7">
        <v>2.2134</v>
      </c>
    </row>
    <row r="851" spans="1:18" hidden="1">
      <c r="A851" t="s">
        <v>482</v>
      </c>
      <c r="B851" t="s">
        <v>501</v>
      </c>
      <c r="C851" s="7">
        <v>41823</v>
      </c>
      <c r="D851" t="s">
        <v>97</v>
      </c>
      <c r="E851">
        <v>13140001</v>
      </c>
      <c r="F851" t="s">
        <v>635</v>
      </c>
      <c r="G851" s="7">
        <v>42931</v>
      </c>
      <c r="H851" t="s">
        <v>503</v>
      </c>
      <c r="I851">
        <v>1330.46</v>
      </c>
      <c r="J851"/>
      <c r="K851">
        <v>1330.46</v>
      </c>
      <c r="L851">
        <v>1</v>
      </c>
      <c r="M851">
        <v>1330.46</v>
      </c>
      <c r="N851" t="s">
        <v>504</v>
      </c>
      <c r="O851" t="s">
        <v>636</v>
      </c>
      <c r="P851" s="7">
        <v>42542</v>
      </c>
      <c r="Q851" s="7" t="s">
        <v>2113</v>
      </c>
      <c r="R851" s="7">
        <v>2.2134</v>
      </c>
    </row>
    <row r="852" spans="1:18" hidden="1">
      <c r="A852" t="s">
        <v>506</v>
      </c>
      <c r="B852" t="s">
        <v>501</v>
      </c>
      <c r="C852" s="7">
        <v>41151</v>
      </c>
      <c r="D852" t="s">
        <v>97</v>
      </c>
      <c r="E852">
        <v>19105002</v>
      </c>
      <c r="F852" t="s">
        <v>689</v>
      </c>
      <c r="G852" s="7">
        <v>43235</v>
      </c>
      <c r="H852" t="s">
        <v>503</v>
      </c>
      <c r="I852">
        <v>415125</v>
      </c>
      <c r="J852"/>
      <c r="K852">
        <v>415125</v>
      </c>
      <c r="L852">
        <v>1</v>
      </c>
      <c r="M852">
        <v>415125</v>
      </c>
      <c r="N852" t="s">
        <v>620</v>
      </c>
      <c r="O852" t="s">
        <v>732</v>
      </c>
      <c r="P852" s="7">
        <v>42542</v>
      </c>
      <c r="Q852" s="7" t="s">
        <v>1864</v>
      </c>
      <c r="R852" s="7">
        <v>2.0508999999999999</v>
      </c>
    </row>
    <row r="853" spans="1:18" hidden="1">
      <c r="A853" t="s">
        <v>482</v>
      </c>
      <c r="B853" t="s">
        <v>501</v>
      </c>
      <c r="C853" s="7">
        <v>41823</v>
      </c>
      <c r="D853" t="s">
        <v>97</v>
      </c>
      <c r="E853">
        <v>13140001</v>
      </c>
      <c r="F853" t="s">
        <v>635</v>
      </c>
      <c r="G853" s="7">
        <v>43054</v>
      </c>
      <c r="H853" t="s">
        <v>503</v>
      </c>
      <c r="I853">
        <v>1117.58</v>
      </c>
      <c r="J853"/>
      <c r="K853">
        <v>1117.58</v>
      </c>
      <c r="L853">
        <v>1</v>
      </c>
      <c r="M853">
        <v>1117.58</v>
      </c>
      <c r="N853" t="s">
        <v>504</v>
      </c>
      <c r="O853" t="s">
        <v>636</v>
      </c>
      <c r="P853" s="7">
        <v>42542</v>
      </c>
      <c r="Q853" s="7" t="s">
        <v>2100</v>
      </c>
      <c r="R853" s="7">
        <v>2.2134</v>
      </c>
    </row>
    <row r="854" spans="1:18" hidden="1">
      <c r="A854" t="s">
        <v>482</v>
      </c>
      <c r="B854" t="s">
        <v>501</v>
      </c>
      <c r="C854" s="7">
        <v>41823</v>
      </c>
      <c r="D854" t="s">
        <v>97</v>
      </c>
      <c r="E854">
        <v>13140001</v>
      </c>
      <c r="F854" t="s">
        <v>635</v>
      </c>
      <c r="G854" s="7">
        <v>43146</v>
      </c>
      <c r="H854" t="s">
        <v>503</v>
      </c>
      <c r="I854">
        <v>957.93</v>
      </c>
      <c r="J854"/>
      <c r="K854">
        <v>957.93</v>
      </c>
      <c r="L854">
        <v>1</v>
      </c>
      <c r="M854">
        <v>957.93</v>
      </c>
      <c r="N854" t="s">
        <v>504</v>
      </c>
      <c r="O854" t="s">
        <v>636</v>
      </c>
      <c r="P854" s="7">
        <v>42542</v>
      </c>
      <c r="Q854" s="7" t="s">
        <v>1325</v>
      </c>
      <c r="R854" s="7">
        <v>2.2134</v>
      </c>
    </row>
    <row r="855" spans="1:18" hidden="1">
      <c r="A855" t="s">
        <v>482</v>
      </c>
      <c r="B855" t="s">
        <v>501</v>
      </c>
      <c r="C855" s="7">
        <v>41823</v>
      </c>
      <c r="D855" t="s">
        <v>97</v>
      </c>
      <c r="E855">
        <v>13140001</v>
      </c>
      <c r="F855" t="s">
        <v>635</v>
      </c>
      <c r="G855" s="7">
        <v>43205</v>
      </c>
      <c r="H855" t="s">
        <v>503</v>
      </c>
      <c r="I855">
        <v>879</v>
      </c>
      <c r="J855"/>
      <c r="K855">
        <v>879</v>
      </c>
      <c r="L855">
        <v>1</v>
      </c>
      <c r="M855">
        <v>879</v>
      </c>
      <c r="N855" t="s">
        <v>504</v>
      </c>
      <c r="O855" t="s">
        <v>636</v>
      </c>
      <c r="P855" s="7">
        <v>42542</v>
      </c>
      <c r="Q855" s="7" t="s">
        <v>2229</v>
      </c>
      <c r="R855" s="7">
        <v>2.2134</v>
      </c>
    </row>
    <row r="856" spans="1:18" hidden="1">
      <c r="A856" t="s">
        <v>482</v>
      </c>
      <c r="B856" t="s">
        <v>501</v>
      </c>
      <c r="C856" s="7">
        <v>41823</v>
      </c>
      <c r="D856" t="s">
        <v>97</v>
      </c>
      <c r="E856">
        <v>13140001</v>
      </c>
      <c r="F856" t="s">
        <v>635</v>
      </c>
      <c r="G856" s="7">
        <v>43327</v>
      </c>
      <c r="H856" t="s">
        <v>503</v>
      </c>
      <c r="I856">
        <v>617.98</v>
      </c>
      <c r="J856"/>
      <c r="K856">
        <v>617.98</v>
      </c>
      <c r="L856">
        <v>1</v>
      </c>
      <c r="M856">
        <v>617.98</v>
      </c>
      <c r="N856" t="s">
        <v>504</v>
      </c>
      <c r="O856" t="s">
        <v>636</v>
      </c>
      <c r="P856" s="7">
        <v>42542</v>
      </c>
      <c r="Q856" s="7" t="s">
        <v>1650</v>
      </c>
      <c r="R856" s="7">
        <v>2.2134</v>
      </c>
    </row>
    <row r="857" spans="1:18" hidden="1">
      <c r="A857" t="s">
        <v>482</v>
      </c>
      <c r="B857" t="s">
        <v>501</v>
      </c>
      <c r="C857" s="7">
        <v>41823</v>
      </c>
      <c r="D857" t="s">
        <v>97</v>
      </c>
      <c r="E857">
        <v>13140001</v>
      </c>
      <c r="F857" t="s">
        <v>635</v>
      </c>
      <c r="G857" s="7">
        <v>43449</v>
      </c>
      <c r="H857" t="s">
        <v>503</v>
      </c>
      <c r="I857">
        <v>425.74</v>
      </c>
      <c r="J857"/>
      <c r="K857">
        <v>425.74</v>
      </c>
      <c r="L857">
        <v>1</v>
      </c>
      <c r="M857">
        <v>425.74</v>
      </c>
      <c r="N857" t="s">
        <v>504</v>
      </c>
      <c r="O857" t="s">
        <v>636</v>
      </c>
      <c r="P857" s="7">
        <v>42542</v>
      </c>
      <c r="Q857" s="7" t="s">
        <v>2230</v>
      </c>
      <c r="R857" s="7">
        <v>2.2134</v>
      </c>
    </row>
    <row r="858" spans="1:18">
      <c r="A858" t="s">
        <v>482</v>
      </c>
      <c r="B858" t="s">
        <v>501</v>
      </c>
      <c r="C858" s="7">
        <v>41823</v>
      </c>
      <c r="D858" t="s">
        <v>97</v>
      </c>
      <c r="E858">
        <v>19105002</v>
      </c>
      <c r="F858" t="s">
        <v>635</v>
      </c>
      <c r="G858" s="7">
        <v>42809</v>
      </c>
      <c r="H858" t="s">
        <v>503</v>
      </c>
      <c r="I858">
        <v>14210.53</v>
      </c>
      <c r="J858"/>
      <c r="K858">
        <v>14210.53</v>
      </c>
      <c r="L858">
        <v>1</v>
      </c>
      <c r="M858">
        <v>14210.53</v>
      </c>
      <c r="N858" t="s">
        <v>620</v>
      </c>
      <c r="O858" t="s">
        <v>636</v>
      </c>
      <c r="P858" s="7">
        <v>42542</v>
      </c>
      <c r="Q858" s="7" t="s">
        <v>2105</v>
      </c>
      <c r="R858" s="7">
        <v>2.2134</v>
      </c>
    </row>
    <row r="859" spans="1:18">
      <c r="A859" t="s">
        <v>482</v>
      </c>
      <c r="B859" t="s">
        <v>501</v>
      </c>
      <c r="C859" s="7">
        <v>41823</v>
      </c>
      <c r="D859" t="s">
        <v>97</v>
      </c>
      <c r="E859">
        <v>19105002</v>
      </c>
      <c r="F859" t="s">
        <v>635</v>
      </c>
      <c r="G859" s="7">
        <v>42931</v>
      </c>
      <c r="H859" t="s">
        <v>503</v>
      </c>
      <c r="I859">
        <v>14210.53</v>
      </c>
      <c r="J859"/>
      <c r="K859">
        <v>14210.53</v>
      </c>
      <c r="L859">
        <v>1</v>
      </c>
      <c r="M859">
        <v>14210.53</v>
      </c>
      <c r="N859" t="s">
        <v>620</v>
      </c>
      <c r="O859" t="s">
        <v>636</v>
      </c>
      <c r="P859" s="7">
        <v>42542</v>
      </c>
      <c r="Q859" s="7" t="s">
        <v>1494</v>
      </c>
      <c r="R859" s="7">
        <v>2.2134</v>
      </c>
    </row>
    <row r="860" spans="1:18" hidden="1">
      <c r="A860" t="s">
        <v>482</v>
      </c>
      <c r="B860" t="s">
        <v>501</v>
      </c>
      <c r="C860" s="7">
        <v>41823</v>
      </c>
      <c r="D860" t="s">
        <v>97</v>
      </c>
      <c r="E860">
        <v>19105002</v>
      </c>
      <c r="F860" t="s">
        <v>635</v>
      </c>
      <c r="G860" s="7">
        <v>43146</v>
      </c>
      <c r="H860" t="s">
        <v>503</v>
      </c>
      <c r="I860">
        <v>14210.53</v>
      </c>
      <c r="J860"/>
      <c r="K860">
        <v>14210.53</v>
      </c>
      <c r="L860">
        <v>1</v>
      </c>
      <c r="M860">
        <v>14210.53</v>
      </c>
      <c r="N860" t="s">
        <v>620</v>
      </c>
      <c r="O860" t="s">
        <v>636</v>
      </c>
      <c r="P860" s="7">
        <v>42542</v>
      </c>
      <c r="Q860" s="7" t="s">
        <v>1495</v>
      </c>
      <c r="R860" s="7">
        <v>2.2134</v>
      </c>
    </row>
    <row r="861" spans="1:18" hidden="1">
      <c r="A861" t="s">
        <v>482</v>
      </c>
      <c r="B861" t="s">
        <v>501</v>
      </c>
      <c r="C861" s="7">
        <v>41823</v>
      </c>
      <c r="D861" t="s">
        <v>97</v>
      </c>
      <c r="E861">
        <v>19105002</v>
      </c>
      <c r="F861" t="s">
        <v>635</v>
      </c>
      <c r="G861" s="7">
        <v>43235</v>
      </c>
      <c r="H861" t="s">
        <v>503</v>
      </c>
      <c r="I861">
        <v>14210.53</v>
      </c>
      <c r="J861"/>
      <c r="K861">
        <v>14210.53</v>
      </c>
      <c r="L861">
        <v>1</v>
      </c>
      <c r="M861">
        <v>14210.53</v>
      </c>
      <c r="N861" t="s">
        <v>620</v>
      </c>
      <c r="O861" t="s">
        <v>636</v>
      </c>
      <c r="P861" s="7">
        <v>42542</v>
      </c>
      <c r="Q861" s="7" t="s">
        <v>1656</v>
      </c>
      <c r="R861" s="7">
        <v>2.2134</v>
      </c>
    </row>
    <row r="862" spans="1:18" hidden="1">
      <c r="A862" t="s">
        <v>482</v>
      </c>
      <c r="B862" t="s">
        <v>501</v>
      </c>
      <c r="C862" s="7">
        <v>41823</v>
      </c>
      <c r="D862" t="s">
        <v>97</v>
      </c>
      <c r="E862">
        <v>19105002</v>
      </c>
      <c r="F862" t="s">
        <v>635</v>
      </c>
      <c r="G862" s="7">
        <v>43358</v>
      </c>
      <c r="H862" t="s">
        <v>503</v>
      </c>
      <c r="I862">
        <v>14210.53</v>
      </c>
      <c r="J862"/>
      <c r="K862">
        <v>14210.53</v>
      </c>
      <c r="L862">
        <v>1</v>
      </c>
      <c r="M862">
        <v>14210.53</v>
      </c>
      <c r="N862" t="s">
        <v>620</v>
      </c>
      <c r="O862" t="s">
        <v>636</v>
      </c>
      <c r="P862" s="7">
        <v>42542</v>
      </c>
      <c r="Q862" s="7" t="s">
        <v>1657</v>
      </c>
      <c r="R862" s="7">
        <v>2.2134</v>
      </c>
    </row>
    <row r="863" spans="1:18" hidden="1">
      <c r="A863" t="s">
        <v>482</v>
      </c>
      <c r="B863" t="s">
        <v>501</v>
      </c>
      <c r="C863" s="7">
        <v>41823</v>
      </c>
      <c r="D863" t="s">
        <v>97</v>
      </c>
      <c r="E863">
        <v>13140001</v>
      </c>
      <c r="F863" t="s">
        <v>635</v>
      </c>
      <c r="G863" s="7">
        <v>42901</v>
      </c>
      <c r="H863" t="s">
        <v>503</v>
      </c>
      <c r="I863">
        <v>1428.38</v>
      </c>
      <c r="J863"/>
      <c r="K863">
        <v>1428.38</v>
      </c>
      <c r="L863">
        <v>1</v>
      </c>
      <c r="M863">
        <v>1428.38</v>
      </c>
      <c r="N863" t="s">
        <v>504</v>
      </c>
      <c r="O863" t="s">
        <v>636</v>
      </c>
      <c r="P863" s="7">
        <v>42542</v>
      </c>
      <c r="Q863" s="7" t="s">
        <v>1659</v>
      </c>
      <c r="R863" s="7">
        <v>2.2134</v>
      </c>
    </row>
    <row r="864" spans="1:18">
      <c r="A864" t="s">
        <v>506</v>
      </c>
      <c r="B864" t="s">
        <v>501</v>
      </c>
      <c r="C864" s="7">
        <v>41151</v>
      </c>
      <c r="D864" t="s">
        <v>97</v>
      </c>
      <c r="E864">
        <v>19105002</v>
      </c>
      <c r="F864" t="s">
        <v>762</v>
      </c>
      <c r="G864" s="7">
        <v>42870</v>
      </c>
      <c r="H864" t="s">
        <v>503</v>
      </c>
      <c r="I864">
        <v>221400</v>
      </c>
      <c r="J864"/>
      <c r="K864">
        <v>221400</v>
      </c>
      <c r="L864">
        <v>1</v>
      </c>
      <c r="M864">
        <v>221400</v>
      </c>
      <c r="N864" t="s">
        <v>620</v>
      </c>
      <c r="O864" t="s">
        <v>779</v>
      </c>
      <c r="P864" s="7">
        <v>42542</v>
      </c>
      <c r="Q864" s="7" t="s">
        <v>1722</v>
      </c>
      <c r="R864" s="7">
        <v>2.0508999999999999</v>
      </c>
    </row>
    <row r="865" spans="1:18" hidden="1">
      <c r="A865" t="s">
        <v>506</v>
      </c>
      <c r="B865" t="s">
        <v>501</v>
      </c>
      <c r="C865" s="7">
        <v>41226</v>
      </c>
      <c r="D865" t="s">
        <v>97</v>
      </c>
      <c r="E865">
        <v>13140001</v>
      </c>
      <c r="F865" t="s">
        <v>762</v>
      </c>
      <c r="G865" s="7">
        <v>42870</v>
      </c>
      <c r="H865" t="s">
        <v>503</v>
      </c>
      <c r="I865">
        <v>77077.539999999994</v>
      </c>
      <c r="J865"/>
      <c r="K865">
        <v>77077.539999999994</v>
      </c>
      <c r="L865">
        <v>1</v>
      </c>
      <c r="M865">
        <v>77077.539999999994</v>
      </c>
      <c r="N865" t="s">
        <v>504</v>
      </c>
      <c r="O865" t="s">
        <v>763</v>
      </c>
      <c r="P865" s="7">
        <v>42542</v>
      </c>
      <c r="Q865" s="7" t="s">
        <v>2298</v>
      </c>
      <c r="R865" s="7">
        <v>1</v>
      </c>
    </row>
    <row r="866" spans="1:18" hidden="1">
      <c r="A866" t="s">
        <v>506</v>
      </c>
      <c r="B866" t="s">
        <v>501</v>
      </c>
      <c r="C866" s="7">
        <v>41330</v>
      </c>
      <c r="D866" t="s">
        <v>97</v>
      </c>
      <c r="E866">
        <v>13140001</v>
      </c>
      <c r="F866" t="s">
        <v>466</v>
      </c>
      <c r="G866" s="7">
        <v>42628</v>
      </c>
      <c r="H866" t="s">
        <v>503</v>
      </c>
      <c r="I866">
        <v>3653.12</v>
      </c>
      <c r="J866"/>
      <c r="K866">
        <v>3653.12</v>
      </c>
      <c r="L866">
        <v>1</v>
      </c>
      <c r="M866">
        <v>3653.12</v>
      </c>
      <c r="N866" t="s">
        <v>504</v>
      </c>
      <c r="O866" t="s">
        <v>557</v>
      </c>
      <c r="P866" s="7">
        <v>42542</v>
      </c>
      <c r="Q866" s="7" t="s">
        <v>1591</v>
      </c>
      <c r="R866" s="7">
        <v>1.9704999999999999</v>
      </c>
    </row>
    <row r="867" spans="1:18" hidden="1">
      <c r="A867" t="s">
        <v>506</v>
      </c>
      <c r="B867" t="s">
        <v>501</v>
      </c>
      <c r="C867" s="7">
        <v>41513</v>
      </c>
      <c r="D867" t="s">
        <v>97</v>
      </c>
      <c r="E867">
        <v>19105002</v>
      </c>
      <c r="F867" t="s">
        <v>599</v>
      </c>
      <c r="G867" s="7">
        <v>43235</v>
      </c>
      <c r="H867" t="s">
        <v>503</v>
      </c>
      <c r="I867">
        <v>69000</v>
      </c>
      <c r="J867"/>
      <c r="K867">
        <v>69000</v>
      </c>
      <c r="L867">
        <v>1</v>
      </c>
      <c r="M867">
        <v>69000</v>
      </c>
      <c r="N867" t="s">
        <v>620</v>
      </c>
      <c r="O867" t="s">
        <v>600</v>
      </c>
      <c r="P867" s="7">
        <v>42542</v>
      </c>
      <c r="Q867" s="7" t="s">
        <v>1922</v>
      </c>
      <c r="R867" s="7">
        <v>2.3704999999999998</v>
      </c>
    </row>
    <row r="868" spans="1:18" hidden="1">
      <c r="A868" t="s">
        <v>482</v>
      </c>
      <c r="B868" t="s">
        <v>501</v>
      </c>
      <c r="C868" s="7">
        <v>41823</v>
      </c>
      <c r="D868" t="s">
        <v>97</v>
      </c>
      <c r="E868">
        <v>13140001</v>
      </c>
      <c r="F868" t="s">
        <v>635</v>
      </c>
      <c r="G868" s="7">
        <v>43539</v>
      </c>
      <c r="H868" t="s">
        <v>503</v>
      </c>
      <c r="I868">
        <v>240.3</v>
      </c>
      <c r="J868"/>
      <c r="K868">
        <v>240.3</v>
      </c>
      <c r="L868">
        <v>1</v>
      </c>
      <c r="M868">
        <v>240.3</v>
      </c>
      <c r="N868" t="s">
        <v>504</v>
      </c>
      <c r="O868" t="s">
        <v>636</v>
      </c>
      <c r="P868" s="7">
        <v>42542</v>
      </c>
      <c r="Q868" s="7" t="s">
        <v>2102</v>
      </c>
      <c r="R868" s="7">
        <v>2.2134</v>
      </c>
    </row>
    <row r="869" spans="1:18" hidden="1">
      <c r="A869" t="s">
        <v>482</v>
      </c>
      <c r="B869" t="s">
        <v>501</v>
      </c>
      <c r="C869" s="7">
        <v>41823</v>
      </c>
      <c r="D869" t="s">
        <v>97</v>
      </c>
      <c r="E869">
        <v>13140001</v>
      </c>
      <c r="F869" t="s">
        <v>635</v>
      </c>
      <c r="G869" s="7">
        <v>43631</v>
      </c>
      <c r="H869" t="s">
        <v>503</v>
      </c>
      <c r="I869">
        <v>113.34</v>
      </c>
      <c r="J869"/>
      <c r="K869">
        <v>113.34</v>
      </c>
      <c r="L869">
        <v>1</v>
      </c>
      <c r="M869">
        <v>113.34</v>
      </c>
      <c r="N869" t="s">
        <v>504</v>
      </c>
      <c r="O869" t="s">
        <v>636</v>
      </c>
      <c r="P869" s="7">
        <v>42542</v>
      </c>
      <c r="Q869" s="7" t="s">
        <v>1652</v>
      </c>
      <c r="R869" s="7">
        <v>2.2134</v>
      </c>
    </row>
    <row r="870" spans="1:18" hidden="1">
      <c r="A870" t="s">
        <v>482</v>
      </c>
      <c r="B870" t="s">
        <v>501</v>
      </c>
      <c r="C870" s="7">
        <v>41823</v>
      </c>
      <c r="D870" t="s">
        <v>97</v>
      </c>
      <c r="E870">
        <v>19105002</v>
      </c>
      <c r="F870" t="s">
        <v>635</v>
      </c>
      <c r="G870" s="7">
        <v>42658</v>
      </c>
      <c r="H870" t="s">
        <v>503</v>
      </c>
      <c r="I870">
        <v>14210.53</v>
      </c>
      <c r="J870"/>
      <c r="K870">
        <v>14210.53</v>
      </c>
      <c r="L870">
        <v>1</v>
      </c>
      <c r="M870">
        <v>14210.53</v>
      </c>
      <c r="N870" t="s">
        <v>620</v>
      </c>
      <c r="O870" t="s">
        <v>636</v>
      </c>
      <c r="P870" s="7">
        <v>42542</v>
      </c>
      <c r="Q870" s="7" t="s">
        <v>2104</v>
      </c>
      <c r="R870" s="7">
        <v>2.2134</v>
      </c>
    </row>
    <row r="871" spans="1:18" hidden="1">
      <c r="A871" t="s">
        <v>482</v>
      </c>
      <c r="B871" t="s">
        <v>501</v>
      </c>
      <c r="C871" s="7">
        <v>41823</v>
      </c>
      <c r="D871" t="s">
        <v>97</v>
      </c>
      <c r="E871">
        <v>19105002</v>
      </c>
      <c r="F871" t="s">
        <v>635</v>
      </c>
      <c r="G871" s="7">
        <v>42689</v>
      </c>
      <c r="H871" t="s">
        <v>503</v>
      </c>
      <c r="I871">
        <v>14210.53</v>
      </c>
      <c r="J871"/>
      <c r="K871">
        <v>14210.53</v>
      </c>
      <c r="L871">
        <v>1</v>
      </c>
      <c r="M871">
        <v>14210.53</v>
      </c>
      <c r="N871" t="s">
        <v>620</v>
      </c>
      <c r="O871" t="s">
        <v>636</v>
      </c>
      <c r="P871" s="7">
        <v>42542</v>
      </c>
      <c r="Q871" s="7" t="s">
        <v>1803</v>
      </c>
      <c r="R871" s="7">
        <v>2.2134</v>
      </c>
    </row>
    <row r="872" spans="1:18">
      <c r="A872" t="s">
        <v>482</v>
      </c>
      <c r="B872" t="s">
        <v>501</v>
      </c>
      <c r="C872" s="7">
        <v>41823</v>
      </c>
      <c r="D872" t="s">
        <v>97</v>
      </c>
      <c r="E872">
        <v>19105002</v>
      </c>
      <c r="F872" t="s">
        <v>635</v>
      </c>
      <c r="G872" s="7">
        <v>42781</v>
      </c>
      <c r="H872" t="s">
        <v>503</v>
      </c>
      <c r="I872">
        <v>14210.53</v>
      </c>
      <c r="J872"/>
      <c r="K872">
        <v>14210.53</v>
      </c>
      <c r="L872">
        <v>1</v>
      </c>
      <c r="M872">
        <v>14210.53</v>
      </c>
      <c r="N872" t="s">
        <v>620</v>
      </c>
      <c r="O872" t="s">
        <v>636</v>
      </c>
      <c r="P872" s="7">
        <v>42542</v>
      </c>
      <c r="Q872" s="7" t="s">
        <v>1805</v>
      </c>
      <c r="R872" s="7">
        <v>2.2134</v>
      </c>
    </row>
    <row r="873" spans="1:18">
      <c r="A873" t="s">
        <v>482</v>
      </c>
      <c r="B873" t="s">
        <v>501</v>
      </c>
      <c r="C873" s="7">
        <v>41823</v>
      </c>
      <c r="D873" t="s">
        <v>97</v>
      </c>
      <c r="E873">
        <v>19105002</v>
      </c>
      <c r="F873" t="s">
        <v>635</v>
      </c>
      <c r="G873" s="7">
        <v>42840</v>
      </c>
      <c r="H873" t="s">
        <v>503</v>
      </c>
      <c r="I873">
        <v>14210.53</v>
      </c>
      <c r="J873"/>
      <c r="K873">
        <v>14210.53</v>
      </c>
      <c r="L873">
        <v>1</v>
      </c>
      <c r="M873">
        <v>14210.53</v>
      </c>
      <c r="N873" t="s">
        <v>620</v>
      </c>
      <c r="O873" t="s">
        <v>636</v>
      </c>
      <c r="P873" s="7">
        <v>42542</v>
      </c>
      <c r="Q873" s="7" t="s">
        <v>2384</v>
      </c>
      <c r="R873" s="7">
        <v>2.2134</v>
      </c>
    </row>
    <row r="874" spans="1:18" hidden="1">
      <c r="A874" t="s">
        <v>482</v>
      </c>
      <c r="B874" t="s">
        <v>501</v>
      </c>
      <c r="C874" s="7">
        <v>41823</v>
      </c>
      <c r="D874" t="s">
        <v>97</v>
      </c>
      <c r="E874">
        <v>19105002</v>
      </c>
      <c r="F874" t="s">
        <v>635</v>
      </c>
      <c r="G874" s="7">
        <v>43419</v>
      </c>
      <c r="H874" t="s">
        <v>503</v>
      </c>
      <c r="I874">
        <v>14210.53</v>
      </c>
      <c r="J874"/>
      <c r="K874">
        <v>14210.53</v>
      </c>
      <c r="L874">
        <v>1</v>
      </c>
      <c r="M874">
        <v>14210.53</v>
      </c>
      <c r="N874" t="s">
        <v>620</v>
      </c>
      <c r="O874" t="s">
        <v>636</v>
      </c>
      <c r="P874" s="7">
        <v>42542</v>
      </c>
      <c r="Q874" s="7" t="s">
        <v>2111</v>
      </c>
      <c r="R874" s="7">
        <v>2.2134</v>
      </c>
    </row>
    <row r="875" spans="1:18" hidden="1">
      <c r="A875" t="s">
        <v>482</v>
      </c>
      <c r="B875" t="s">
        <v>501</v>
      </c>
      <c r="C875" s="7">
        <v>41823</v>
      </c>
      <c r="D875" t="s">
        <v>97</v>
      </c>
      <c r="E875">
        <v>19105002</v>
      </c>
      <c r="F875" t="s">
        <v>635</v>
      </c>
      <c r="G875" s="7">
        <v>43570</v>
      </c>
      <c r="H875" t="s">
        <v>503</v>
      </c>
      <c r="I875">
        <v>14210.53</v>
      </c>
      <c r="J875"/>
      <c r="K875">
        <v>14210.53</v>
      </c>
      <c r="L875">
        <v>1</v>
      </c>
      <c r="M875">
        <v>14210.53</v>
      </c>
      <c r="N875" t="s">
        <v>620</v>
      </c>
      <c r="O875" t="s">
        <v>636</v>
      </c>
      <c r="P875" s="7">
        <v>42542</v>
      </c>
      <c r="Q875" s="7" t="s">
        <v>1807</v>
      </c>
      <c r="R875" s="7">
        <v>2.2134</v>
      </c>
    </row>
    <row r="876" spans="1:18" hidden="1">
      <c r="A876" t="s">
        <v>482</v>
      </c>
      <c r="B876" t="s">
        <v>501</v>
      </c>
      <c r="C876" s="7">
        <v>41823</v>
      </c>
      <c r="D876" t="s">
        <v>97</v>
      </c>
      <c r="E876">
        <v>19105002</v>
      </c>
      <c r="F876" t="s">
        <v>635</v>
      </c>
      <c r="G876" s="7">
        <v>43600</v>
      </c>
      <c r="H876" t="s">
        <v>503</v>
      </c>
      <c r="I876">
        <v>14210.53</v>
      </c>
      <c r="J876"/>
      <c r="K876">
        <v>14210.53</v>
      </c>
      <c r="L876">
        <v>1</v>
      </c>
      <c r="M876">
        <v>14210.53</v>
      </c>
      <c r="N876" t="s">
        <v>620</v>
      </c>
      <c r="O876" t="s">
        <v>636</v>
      </c>
      <c r="P876" s="7">
        <v>42542</v>
      </c>
      <c r="Q876" s="7" t="s">
        <v>1808</v>
      </c>
      <c r="R876" s="7">
        <v>2.2134</v>
      </c>
    </row>
    <row r="877" spans="1:18" hidden="1">
      <c r="A877" t="s">
        <v>482</v>
      </c>
      <c r="B877" t="s">
        <v>501</v>
      </c>
      <c r="C877" s="7">
        <v>41823</v>
      </c>
      <c r="D877" t="s">
        <v>97</v>
      </c>
      <c r="E877">
        <v>13140001</v>
      </c>
      <c r="F877" t="s">
        <v>635</v>
      </c>
      <c r="G877" s="7">
        <v>42689</v>
      </c>
      <c r="H877" t="s">
        <v>503</v>
      </c>
      <c r="I877">
        <v>1699.46</v>
      </c>
      <c r="J877"/>
      <c r="K877">
        <v>1699.46</v>
      </c>
      <c r="L877">
        <v>1</v>
      </c>
      <c r="M877">
        <v>1699.46</v>
      </c>
      <c r="N877" t="s">
        <v>504</v>
      </c>
      <c r="O877" t="s">
        <v>636</v>
      </c>
      <c r="P877" s="7">
        <v>42542</v>
      </c>
      <c r="Q877" s="7" t="s">
        <v>1500</v>
      </c>
      <c r="R877" s="7">
        <v>2.2134</v>
      </c>
    </row>
    <row r="878" spans="1:18" hidden="1">
      <c r="A878" t="s">
        <v>482</v>
      </c>
      <c r="B878" t="s">
        <v>501</v>
      </c>
      <c r="C878" s="7">
        <v>41823</v>
      </c>
      <c r="D878" t="s">
        <v>97</v>
      </c>
      <c r="E878">
        <v>13140001</v>
      </c>
      <c r="F878" t="s">
        <v>635</v>
      </c>
      <c r="G878" s="7">
        <v>42719</v>
      </c>
      <c r="H878" t="s">
        <v>503</v>
      </c>
      <c r="I878">
        <v>1592.94</v>
      </c>
      <c r="J878"/>
      <c r="K878">
        <v>1592.94</v>
      </c>
      <c r="L878">
        <v>1</v>
      </c>
      <c r="M878">
        <v>1592.94</v>
      </c>
      <c r="N878" t="s">
        <v>504</v>
      </c>
      <c r="O878" t="s">
        <v>636</v>
      </c>
      <c r="P878" s="7">
        <v>42542</v>
      </c>
      <c r="Q878" s="7" t="s">
        <v>2385</v>
      </c>
      <c r="R878" s="7">
        <v>2.2134</v>
      </c>
    </row>
    <row r="879" spans="1:18" hidden="1">
      <c r="A879" t="s">
        <v>482</v>
      </c>
      <c r="B879" t="s">
        <v>501</v>
      </c>
      <c r="C879" s="7">
        <v>41823</v>
      </c>
      <c r="D879" t="s">
        <v>97</v>
      </c>
      <c r="E879">
        <v>13140001</v>
      </c>
      <c r="F879" t="s">
        <v>635</v>
      </c>
      <c r="G879" s="7">
        <v>42870</v>
      </c>
      <c r="H879" t="s">
        <v>503</v>
      </c>
      <c r="I879">
        <v>1297.6199999999999</v>
      </c>
      <c r="J879"/>
      <c r="K879">
        <v>1297.6199999999999</v>
      </c>
      <c r="L879">
        <v>1</v>
      </c>
      <c r="M879">
        <v>1297.6199999999999</v>
      </c>
      <c r="N879" t="s">
        <v>504</v>
      </c>
      <c r="O879" t="s">
        <v>636</v>
      </c>
      <c r="P879" s="7">
        <v>42542</v>
      </c>
      <c r="Q879" s="7" t="s">
        <v>1502</v>
      </c>
      <c r="R879" s="7">
        <v>2.2134</v>
      </c>
    </row>
    <row r="880" spans="1:18">
      <c r="A880" t="s">
        <v>506</v>
      </c>
      <c r="B880" t="s">
        <v>609</v>
      </c>
      <c r="C880" s="7">
        <v>41736</v>
      </c>
      <c r="D880" t="s">
        <v>98</v>
      </c>
      <c r="E880">
        <v>19105002</v>
      </c>
      <c r="F880" t="s">
        <v>465</v>
      </c>
      <c r="G880" s="7">
        <v>42804</v>
      </c>
      <c r="H880" t="s">
        <v>503</v>
      </c>
      <c r="I880">
        <v>130725</v>
      </c>
      <c r="J880"/>
      <c r="K880">
        <v>130725</v>
      </c>
      <c r="L880">
        <v>1</v>
      </c>
      <c r="M880">
        <v>130725</v>
      </c>
      <c r="N880" t="s">
        <v>627</v>
      </c>
      <c r="O880" t="s">
        <v>626</v>
      </c>
      <c r="P880" s="7">
        <v>42542</v>
      </c>
      <c r="Q880" s="7" t="s">
        <v>1931</v>
      </c>
      <c r="R880" s="7">
        <v>2.242</v>
      </c>
    </row>
    <row r="881" spans="1:18" hidden="1">
      <c r="A881" t="s">
        <v>506</v>
      </c>
      <c r="B881" t="s">
        <v>609</v>
      </c>
      <c r="C881" s="7">
        <v>41736</v>
      </c>
      <c r="D881" t="s">
        <v>98</v>
      </c>
      <c r="E881">
        <v>19105002</v>
      </c>
      <c r="F881" t="s">
        <v>465</v>
      </c>
      <c r="G881" s="7">
        <v>45361</v>
      </c>
      <c r="H881" t="s">
        <v>503</v>
      </c>
      <c r="I881">
        <v>130725</v>
      </c>
      <c r="J881"/>
      <c r="K881">
        <v>130725</v>
      </c>
      <c r="L881">
        <v>1</v>
      </c>
      <c r="M881">
        <v>130725</v>
      </c>
      <c r="N881" t="s">
        <v>627</v>
      </c>
      <c r="O881" t="s">
        <v>626</v>
      </c>
      <c r="P881" s="7">
        <v>42542</v>
      </c>
      <c r="Q881" s="7" t="s">
        <v>2209</v>
      </c>
      <c r="R881" s="7">
        <v>2.242</v>
      </c>
    </row>
    <row r="882" spans="1:18" hidden="1">
      <c r="A882" t="s">
        <v>506</v>
      </c>
      <c r="B882" t="s">
        <v>609</v>
      </c>
      <c r="C882" s="7">
        <v>41736</v>
      </c>
      <c r="D882" t="s">
        <v>98</v>
      </c>
      <c r="E882">
        <v>13140001</v>
      </c>
      <c r="F882" t="s">
        <v>465</v>
      </c>
      <c r="G882" s="7">
        <v>43534</v>
      </c>
      <c r="H882" t="s">
        <v>503</v>
      </c>
      <c r="I882">
        <v>211975.45</v>
      </c>
      <c r="J882"/>
      <c r="K882">
        <v>211975.45</v>
      </c>
      <c r="L882">
        <v>1</v>
      </c>
      <c r="M882">
        <v>211975.45</v>
      </c>
      <c r="N882" t="s">
        <v>504</v>
      </c>
      <c r="O882" t="s">
        <v>626</v>
      </c>
      <c r="P882" s="7">
        <v>42542</v>
      </c>
      <c r="Q882" s="7" t="s">
        <v>2089</v>
      </c>
      <c r="R882" s="7">
        <v>2.242</v>
      </c>
    </row>
    <row r="883" spans="1:18" hidden="1">
      <c r="A883" t="s">
        <v>1037</v>
      </c>
      <c r="B883" t="s">
        <v>501</v>
      </c>
      <c r="C883" s="7">
        <v>42439</v>
      </c>
      <c r="D883" t="s">
        <v>98</v>
      </c>
      <c r="E883">
        <v>19105018</v>
      </c>
      <c r="F883" t="s">
        <v>3503</v>
      </c>
      <c r="G883" s="7">
        <v>42625</v>
      </c>
      <c r="H883" t="s">
        <v>503</v>
      </c>
      <c r="I883">
        <v>45808.77</v>
      </c>
      <c r="J883"/>
      <c r="K883">
        <v>45808.77</v>
      </c>
      <c r="L883">
        <v>1</v>
      </c>
      <c r="M883">
        <v>45808.77</v>
      </c>
      <c r="N883" t="s">
        <v>3504</v>
      </c>
      <c r="O883" t="s">
        <v>3505</v>
      </c>
      <c r="P883" s="7">
        <v>42542</v>
      </c>
      <c r="Q883" s="7" t="s">
        <v>3506</v>
      </c>
      <c r="R883" s="7">
        <v>3.7037</v>
      </c>
    </row>
    <row r="884" spans="1:18" hidden="1">
      <c r="A884" t="s">
        <v>506</v>
      </c>
      <c r="B884" t="s">
        <v>501</v>
      </c>
      <c r="C884" s="7">
        <v>42466</v>
      </c>
      <c r="D884" t="s">
        <v>98</v>
      </c>
      <c r="E884">
        <v>19105029</v>
      </c>
      <c r="F884" t="s">
        <v>3507</v>
      </c>
      <c r="G884" s="7">
        <v>44630</v>
      </c>
      <c r="H884" t="s">
        <v>503</v>
      </c>
      <c r="I884">
        <v>27801.58</v>
      </c>
      <c r="J884"/>
      <c r="K884">
        <v>27801.58</v>
      </c>
      <c r="L884">
        <v>1</v>
      </c>
      <c r="M884">
        <v>27801.58</v>
      </c>
      <c r="N884" t="s">
        <v>3508</v>
      </c>
      <c r="O884" t="s">
        <v>3509</v>
      </c>
      <c r="P884" s="7">
        <v>42542</v>
      </c>
      <c r="Q884" s="7" t="s">
        <v>3510</v>
      </c>
      <c r="R884" s="7">
        <v>3.6581000000000001</v>
      </c>
    </row>
    <row r="885" spans="1:18" hidden="1">
      <c r="A885" t="s">
        <v>506</v>
      </c>
      <c r="B885" t="s">
        <v>501</v>
      </c>
      <c r="C885" s="7">
        <v>42466</v>
      </c>
      <c r="D885" t="s">
        <v>98</v>
      </c>
      <c r="E885">
        <v>19105029</v>
      </c>
      <c r="F885" t="s">
        <v>3507</v>
      </c>
      <c r="G885" s="7">
        <v>45453</v>
      </c>
      <c r="H885" t="s">
        <v>503</v>
      </c>
      <c r="I885">
        <v>27801.58</v>
      </c>
      <c r="J885"/>
      <c r="K885">
        <v>27801.58</v>
      </c>
      <c r="L885">
        <v>1</v>
      </c>
      <c r="M885">
        <v>27801.58</v>
      </c>
      <c r="N885" t="s">
        <v>3508</v>
      </c>
      <c r="O885" t="s">
        <v>3509</v>
      </c>
      <c r="P885" s="7">
        <v>42542</v>
      </c>
      <c r="Q885" s="7" t="s">
        <v>3511</v>
      </c>
      <c r="R885" s="7">
        <v>3.6581000000000001</v>
      </c>
    </row>
    <row r="886" spans="1:18" hidden="1">
      <c r="A886" t="s">
        <v>506</v>
      </c>
      <c r="B886" t="s">
        <v>501</v>
      </c>
      <c r="C886" s="7">
        <v>42466</v>
      </c>
      <c r="D886" t="s">
        <v>98</v>
      </c>
      <c r="E886">
        <v>19105029</v>
      </c>
      <c r="F886" t="s">
        <v>3507</v>
      </c>
      <c r="G886" s="7">
        <v>45545</v>
      </c>
      <c r="H886" t="s">
        <v>503</v>
      </c>
      <c r="I886">
        <v>27801.58</v>
      </c>
      <c r="J886"/>
      <c r="K886">
        <v>27801.58</v>
      </c>
      <c r="L886">
        <v>1</v>
      </c>
      <c r="M886">
        <v>27801.58</v>
      </c>
      <c r="N886" t="s">
        <v>3508</v>
      </c>
      <c r="O886" t="s">
        <v>3509</v>
      </c>
      <c r="P886" s="7">
        <v>42542</v>
      </c>
      <c r="Q886" s="7" t="s">
        <v>3512</v>
      </c>
      <c r="R886" s="7">
        <v>3.6581000000000001</v>
      </c>
    </row>
    <row r="887" spans="1:18" hidden="1">
      <c r="A887" t="s">
        <v>506</v>
      </c>
      <c r="B887" t="s">
        <v>501</v>
      </c>
      <c r="C887" s="7">
        <v>42466</v>
      </c>
      <c r="D887" t="s">
        <v>98</v>
      </c>
      <c r="E887">
        <v>19105029</v>
      </c>
      <c r="F887" t="s">
        <v>3507</v>
      </c>
      <c r="G887" s="7">
        <v>42561</v>
      </c>
      <c r="H887" t="s">
        <v>503</v>
      </c>
      <c r="I887">
        <v>19531.099999999999</v>
      </c>
      <c r="J887"/>
      <c r="K887">
        <v>19531.099999999999</v>
      </c>
      <c r="L887">
        <v>1</v>
      </c>
      <c r="M887">
        <v>19531.099999999999</v>
      </c>
      <c r="N887" t="s">
        <v>3508</v>
      </c>
      <c r="O887" t="s">
        <v>3509</v>
      </c>
      <c r="P887" s="7">
        <v>42542</v>
      </c>
      <c r="Q887" s="7" t="s">
        <v>3513</v>
      </c>
      <c r="R887" s="7">
        <v>3.6581000000000001</v>
      </c>
    </row>
    <row r="888" spans="1:18" hidden="1">
      <c r="A888" t="s">
        <v>506</v>
      </c>
      <c r="B888" t="s">
        <v>501</v>
      </c>
      <c r="C888" s="7">
        <v>42466</v>
      </c>
      <c r="D888" t="s">
        <v>98</v>
      </c>
      <c r="E888">
        <v>19105029</v>
      </c>
      <c r="F888" t="s">
        <v>3507</v>
      </c>
      <c r="G888" s="7">
        <v>42896</v>
      </c>
      <c r="H888" t="s">
        <v>503</v>
      </c>
      <c r="I888">
        <v>17465.32</v>
      </c>
      <c r="J888"/>
      <c r="K888">
        <v>17465.32</v>
      </c>
      <c r="L888">
        <v>1</v>
      </c>
      <c r="M888">
        <v>17465.32</v>
      </c>
      <c r="N888" t="s">
        <v>3508</v>
      </c>
      <c r="O888" t="s">
        <v>3509</v>
      </c>
      <c r="P888" s="7">
        <v>42542</v>
      </c>
      <c r="Q888" s="7" t="s">
        <v>3514</v>
      </c>
      <c r="R888" s="7">
        <v>3.6581000000000001</v>
      </c>
    </row>
    <row r="889" spans="1:18" hidden="1">
      <c r="A889" t="s">
        <v>506</v>
      </c>
      <c r="B889" t="s">
        <v>501</v>
      </c>
      <c r="C889" s="7">
        <v>42466</v>
      </c>
      <c r="D889" t="s">
        <v>98</v>
      </c>
      <c r="E889">
        <v>19105029</v>
      </c>
      <c r="F889" t="s">
        <v>3507</v>
      </c>
      <c r="G889" s="7">
        <v>42988</v>
      </c>
      <c r="H889" t="s">
        <v>503</v>
      </c>
      <c r="I889">
        <v>16901.919999999998</v>
      </c>
      <c r="J889"/>
      <c r="K889">
        <v>16901.919999999998</v>
      </c>
      <c r="L889">
        <v>1</v>
      </c>
      <c r="M889">
        <v>16901.919999999998</v>
      </c>
      <c r="N889" t="s">
        <v>3508</v>
      </c>
      <c r="O889" t="s">
        <v>3509</v>
      </c>
      <c r="P889" s="7">
        <v>42542</v>
      </c>
      <c r="Q889" s="7" t="s">
        <v>3515</v>
      </c>
      <c r="R889" s="7">
        <v>3.6581000000000001</v>
      </c>
    </row>
    <row r="890" spans="1:18" hidden="1">
      <c r="A890" t="s">
        <v>506</v>
      </c>
      <c r="B890" t="s">
        <v>501</v>
      </c>
      <c r="C890" s="7">
        <v>42466</v>
      </c>
      <c r="D890" t="s">
        <v>98</v>
      </c>
      <c r="E890">
        <v>19105029</v>
      </c>
      <c r="F890" t="s">
        <v>3507</v>
      </c>
      <c r="G890" s="7">
        <v>43110</v>
      </c>
      <c r="H890" t="s">
        <v>503</v>
      </c>
      <c r="I890">
        <v>16150.72</v>
      </c>
      <c r="J890"/>
      <c r="K890">
        <v>16150.72</v>
      </c>
      <c r="L890">
        <v>1</v>
      </c>
      <c r="M890">
        <v>16150.72</v>
      </c>
      <c r="N890" t="s">
        <v>3508</v>
      </c>
      <c r="O890" t="s">
        <v>3509</v>
      </c>
      <c r="P890" s="7">
        <v>42542</v>
      </c>
      <c r="Q890" s="7" t="s">
        <v>3516</v>
      </c>
      <c r="R890" s="7">
        <v>3.6581000000000001</v>
      </c>
    </row>
    <row r="891" spans="1:18" hidden="1">
      <c r="A891" t="s">
        <v>506</v>
      </c>
      <c r="B891" t="s">
        <v>501</v>
      </c>
      <c r="C891" s="7">
        <v>42466</v>
      </c>
      <c r="D891" t="s">
        <v>98</v>
      </c>
      <c r="E891">
        <v>19105029</v>
      </c>
      <c r="F891" t="s">
        <v>3507</v>
      </c>
      <c r="G891" s="7">
        <v>43414</v>
      </c>
      <c r="H891" t="s">
        <v>503</v>
      </c>
      <c r="I891">
        <v>14272.73</v>
      </c>
      <c r="J891"/>
      <c r="K891">
        <v>14272.73</v>
      </c>
      <c r="L891">
        <v>1</v>
      </c>
      <c r="M891">
        <v>14272.73</v>
      </c>
      <c r="N891" t="s">
        <v>3508</v>
      </c>
      <c r="O891" t="s">
        <v>3509</v>
      </c>
      <c r="P891" s="7">
        <v>42542</v>
      </c>
      <c r="Q891" s="7" t="s">
        <v>3517</v>
      </c>
      <c r="R891" s="7">
        <v>3.6581000000000001</v>
      </c>
    </row>
    <row r="892" spans="1:18" hidden="1">
      <c r="A892" t="s">
        <v>506</v>
      </c>
      <c r="B892" t="s">
        <v>501</v>
      </c>
      <c r="C892" s="7">
        <v>42466</v>
      </c>
      <c r="D892" t="s">
        <v>98</v>
      </c>
      <c r="E892">
        <v>19105029</v>
      </c>
      <c r="F892" t="s">
        <v>3507</v>
      </c>
      <c r="G892" s="7">
        <v>43626</v>
      </c>
      <c r="H892" t="s">
        <v>503</v>
      </c>
      <c r="I892">
        <v>12900</v>
      </c>
      <c r="J892"/>
      <c r="K892">
        <v>12900</v>
      </c>
      <c r="L892">
        <v>1</v>
      </c>
      <c r="M892">
        <v>12900</v>
      </c>
      <c r="N892" t="s">
        <v>3508</v>
      </c>
      <c r="O892" t="s">
        <v>3509</v>
      </c>
      <c r="P892" s="7">
        <v>42542</v>
      </c>
      <c r="Q892" s="7" t="s">
        <v>3518</v>
      </c>
      <c r="R892" s="7">
        <v>3.6581000000000001</v>
      </c>
    </row>
    <row r="893" spans="1:18" hidden="1">
      <c r="A893" t="s">
        <v>506</v>
      </c>
      <c r="B893" t="s">
        <v>501</v>
      </c>
      <c r="C893" s="7">
        <v>42466</v>
      </c>
      <c r="D893" t="s">
        <v>98</v>
      </c>
      <c r="E893">
        <v>19105029</v>
      </c>
      <c r="F893" t="s">
        <v>3507</v>
      </c>
      <c r="G893" s="7">
        <v>43748</v>
      </c>
      <c r="H893" t="s">
        <v>503</v>
      </c>
      <c r="I893">
        <v>12100</v>
      </c>
      <c r="J893"/>
      <c r="K893">
        <v>12100</v>
      </c>
      <c r="L893">
        <v>1</v>
      </c>
      <c r="M893">
        <v>12100</v>
      </c>
      <c r="N893" t="s">
        <v>3508</v>
      </c>
      <c r="O893" t="s">
        <v>3509</v>
      </c>
      <c r="P893" s="7">
        <v>42542</v>
      </c>
      <c r="Q893" s="7" t="s">
        <v>3519</v>
      </c>
      <c r="R893" s="7">
        <v>3.6581000000000001</v>
      </c>
    </row>
    <row r="894" spans="1:18" hidden="1">
      <c r="A894" t="s">
        <v>506</v>
      </c>
      <c r="B894" t="s">
        <v>501</v>
      </c>
      <c r="C894" s="7">
        <v>42466</v>
      </c>
      <c r="D894" t="s">
        <v>98</v>
      </c>
      <c r="E894">
        <v>19105029</v>
      </c>
      <c r="F894" t="s">
        <v>3507</v>
      </c>
      <c r="G894" s="7">
        <v>43900</v>
      </c>
      <c r="H894" t="s">
        <v>503</v>
      </c>
      <c r="I894">
        <v>11267.95</v>
      </c>
      <c r="J894"/>
      <c r="K894">
        <v>11267.95</v>
      </c>
      <c r="L894">
        <v>1</v>
      </c>
      <c r="M894">
        <v>11267.95</v>
      </c>
      <c r="N894" t="s">
        <v>3508</v>
      </c>
      <c r="O894" t="s">
        <v>3509</v>
      </c>
      <c r="P894" s="7">
        <v>42542</v>
      </c>
      <c r="Q894" s="7" t="s">
        <v>3520</v>
      </c>
      <c r="R894" s="7">
        <v>3.6581000000000001</v>
      </c>
    </row>
    <row r="895" spans="1:18" hidden="1">
      <c r="A895" t="s">
        <v>506</v>
      </c>
      <c r="B895" t="s">
        <v>501</v>
      </c>
      <c r="C895" s="7">
        <v>42466</v>
      </c>
      <c r="D895" t="s">
        <v>98</v>
      </c>
      <c r="E895">
        <v>19105029</v>
      </c>
      <c r="F895" t="s">
        <v>3507</v>
      </c>
      <c r="G895" s="7">
        <v>43961</v>
      </c>
      <c r="H895" t="s">
        <v>503</v>
      </c>
      <c r="I895">
        <v>10892.35</v>
      </c>
      <c r="J895"/>
      <c r="K895">
        <v>10892.35</v>
      </c>
      <c r="L895">
        <v>1</v>
      </c>
      <c r="M895">
        <v>10892.35</v>
      </c>
      <c r="N895" t="s">
        <v>3508</v>
      </c>
      <c r="O895" t="s">
        <v>3509</v>
      </c>
      <c r="P895" s="7">
        <v>42542</v>
      </c>
      <c r="Q895" s="7" t="s">
        <v>3521</v>
      </c>
      <c r="R895" s="7">
        <v>3.6581000000000001</v>
      </c>
    </row>
    <row r="896" spans="1:18" hidden="1">
      <c r="A896" t="s">
        <v>506</v>
      </c>
      <c r="B896" t="s">
        <v>501</v>
      </c>
      <c r="C896" s="7">
        <v>42466</v>
      </c>
      <c r="D896" t="s">
        <v>98</v>
      </c>
      <c r="E896">
        <v>19105029</v>
      </c>
      <c r="F896" t="s">
        <v>3507</v>
      </c>
      <c r="G896" s="7">
        <v>43992</v>
      </c>
      <c r="H896" t="s">
        <v>503</v>
      </c>
      <c r="I896">
        <v>10704.55</v>
      </c>
      <c r="J896"/>
      <c r="K896">
        <v>10704.55</v>
      </c>
      <c r="L896">
        <v>1</v>
      </c>
      <c r="M896">
        <v>10704.55</v>
      </c>
      <c r="N896" t="s">
        <v>3508</v>
      </c>
      <c r="O896" t="s">
        <v>3509</v>
      </c>
      <c r="P896" s="7">
        <v>42542</v>
      </c>
      <c r="Q896" s="7" t="s">
        <v>3522</v>
      </c>
      <c r="R896" s="7">
        <v>3.6581000000000001</v>
      </c>
    </row>
    <row r="897" spans="1:18" hidden="1">
      <c r="A897" t="s">
        <v>506</v>
      </c>
      <c r="B897" t="s">
        <v>501</v>
      </c>
      <c r="C897" s="7">
        <v>42466</v>
      </c>
      <c r="D897" t="s">
        <v>98</v>
      </c>
      <c r="E897">
        <v>19105029</v>
      </c>
      <c r="F897" t="s">
        <v>3507</v>
      </c>
      <c r="G897" s="7">
        <v>44114</v>
      </c>
      <c r="H897" t="s">
        <v>503</v>
      </c>
      <c r="I897">
        <v>9953.36</v>
      </c>
      <c r="J897"/>
      <c r="K897">
        <v>9953.36</v>
      </c>
      <c r="L897">
        <v>1</v>
      </c>
      <c r="M897">
        <v>9953.36</v>
      </c>
      <c r="N897" t="s">
        <v>3508</v>
      </c>
      <c r="O897" t="s">
        <v>3509</v>
      </c>
      <c r="P897" s="7">
        <v>42542</v>
      </c>
      <c r="Q897" s="7" t="s">
        <v>3523</v>
      </c>
      <c r="R897" s="7">
        <v>3.6581000000000001</v>
      </c>
    </row>
    <row r="898" spans="1:18" hidden="1">
      <c r="A898" t="s">
        <v>506</v>
      </c>
      <c r="B898" t="s">
        <v>501</v>
      </c>
      <c r="C898" s="7">
        <v>42466</v>
      </c>
      <c r="D898" t="s">
        <v>98</v>
      </c>
      <c r="E898">
        <v>19105029</v>
      </c>
      <c r="F898" t="s">
        <v>3507</v>
      </c>
      <c r="G898" s="7">
        <v>44265</v>
      </c>
      <c r="H898" t="s">
        <v>503</v>
      </c>
      <c r="I898">
        <v>9014.36</v>
      </c>
      <c r="J898"/>
      <c r="K898">
        <v>9014.36</v>
      </c>
      <c r="L898">
        <v>1</v>
      </c>
      <c r="M898">
        <v>9014.36</v>
      </c>
      <c r="N898" t="s">
        <v>3508</v>
      </c>
      <c r="O898" t="s">
        <v>3509</v>
      </c>
      <c r="P898" s="7">
        <v>42542</v>
      </c>
      <c r="Q898" s="7" t="s">
        <v>3524</v>
      </c>
      <c r="R898" s="7">
        <v>3.6581000000000001</v>
      </c>
    </row>
    <row r="899" spans="1:18" hidden="1">
      <c r="A899" t="s">
        <v>506</v>
      </c>
      <c r="B899" t="s">
        <v>501</v>
      </c>
      <c r="C899" s="7">
        <v>42466</v>
      </c>
      <c r="D899" t="s">
        <v>98</v>
      </c>
      <c r="E899">
        <v>19105029</v>
      </c>
      <c r="F899" t="s">
        <v>3507</v>
      </c>
      <c r="G899" s="7">
        <v>44571</v>
      </c>
      <c r="H899" t="s">
        <v>503</v>
      </c>
      <c r="I899">
        <v>7136.36</v>
      </c>
      <c r="J899"/>
      <c r="K899">
        <v>7136.36</v>
      </c>
      <c r="L899">
        <v>1</v>
      </c>
      <c r="M899">
        <v>7136.36</v>
      </c>
      <c r="N899" t="s">
        <v>3508</v>
      </c>
      <c r="O899" t="s">
        <v>3509</v>
      </c>
      <c r="P899" s="7">
        <v>42542</v>
      </c>
      <c r="Q899" s="7" t="s">
        <v>3525</v>
      </c>
      <c r="R899" s="7">
        <v>3.6581000000000001</v>
      </c>
    </row>
    <row r="900" spans="1:18" hidden="1">
      <c r="A900" t="s">
        <v>506</v>
      </c>
      <c r="B900" t="s">
        <v>501</v>
      </c>
      <c r="C900" s="7">
        <v>42466</v>
      </c>
      <c r="D900" t="s">
        <v>98</v>
      </c>
      <c r="E900">
        <v>19105029</v>
      </c>
      <c r="F900" t="s">
        <v>3507</v>
      </c>
      <c r="G900" s="7">
        <v>44661</v>
      </c>
      <c r="H900" t="s">
        <v>503</v>
      </c>
      <c r="I900">
        <v>6572.96</v>
      </c>
      <c r="J900"/>
      <c r="K900">
        <v>6572.96</v>
      </c>
      <c r="L900">
        <v>1</v>
      </c>
      <c r="M900">
        <v>6572.96</v>
      </c>
      <c r="N900" t="s">
        <v>3508</v>
      </c>
      <c r="O900" t="s">
        <v>3509</v>
      </c>
      <c r="P900" s="7">
        <v>42542</v>
      </c>
      <c r="Q900" s="7" t="s">
        <v>3526</v>
      </c>
      <c r="R900" s="7">
        <v>3.6581000000000001</v>
      </c>
    </row>
    <row r="901" spans="1:18" hidden="1">
      <c r="A901" t="s">
        <v>506</v>
      </c>
      <c r="B901" t="s">
        <v>501</v>
      </c>
      <c r="C901" s="7">
        <v>42466</v>
      </c>
      <c r="D901" t="s">
        <v>98</v>
      </c>
      <c r="E901">
        <v>19105029</v>
      </c>
      <c r="F901" t="s">
        <v>3507</v>
      </c>
      <c r="G901" s="7">
        <v>44967</v>
      </c>
      <c r="H901" t="s">
        <v>503</v>
      </c>
      <c r="I901">
        <v>4694.97</v>
      </c>
      <c r="J901"/>
      <c r="K901">
        <v>4694.97</v>
      </c>
      <c r="L901">
        <v>1</v>
      </c>
      <c r="M901">
        <v>4694.97</v>
      </c>
      <c r="N901" t="s">
        <v>3508</v>
      </c>
      <c r="O901" t="s">
        <v>3509</v>
      </c>
      <c r="P901" s="7">
        <v>42542</v>
      </c>
      <c r="Q901" s="7" t="s">
        <v>3527</v>
      </c>
      <c r="R901" s="7">
        <v>3.6581000000000001</v>
      </c>
    </row>
    <row r="902" spans="1:18" hidden="1">
      <c r="A902" t="s">
        <v>506</v>
      </c>
      <c r="B902" t="s">
        <v>501</v>
      </c>
      <c r="C902" s="7">
        <v>42466</v>
      </c>
      <c r="D902" t="s">
        <v>98</v>
      </c>
      <c r="E902">
        <v>19105029</v>
      </c>
      <c r="F902" t="s">
        <v>3507</v>
      </c>
      <c r="G902" s="7">
        <v>45606</v>
      </c>
      <c r="H902" t="s">
        <v>503</v>
      </c>
      <c r="I902">
        <v>751.2</v>
      </c>
      <c r="J902"/>
      <c r="K902">
        <v>751.2</v>
      </c>
      <c r="L902">
        <v>1</v>
      </c>
      <c r="M902">
        <v>751.2</v>
      </c>
      <c r="N902" t="s">
        <v>3508</v>
      </c>
      <c r="O902" t="s">
        <v>3509</v>
      </c>
      <c r="P902" s="7">
        <v>42542</v>
      </c>
      <c r="Q902" s="7" t="s">
        <v>3528</v>
      </c>
      <c r="R902" s="7">
        <v>3.6581000000000001</v>
      </c>
    </row>
    <row r="903" spans="1:18" hidden="1">
      <c r="A903" t="s">
        <v>506</v>
      </c>
      <c r="B903" t="s">
        <v>501</v>
      </c>
      <c r="C903" s="7">
        <v>42466</v>
      </c>
      <c r="D903" t="s">
        <v>98</v>
      </c>
      <c r="E903">
        <v>19105029</v>
      </c>
      <c r="F903" t="s">
        <v>3507</v>
      </c>
      <c r="G903" s="7">
        <v>42776</v>
      </c>
      <c r="H903" t="s">
        <v>503</v>
      </c>
      <c r="I903">
        <v>27801.58</v>
      </c>
      <c r="J903"/>
      <c r="K903">
        <v>27801.58</v>
      </c>
      <c r="L903">
        <v>1</v>
      </c>
      <c r="M903">
        <v>27801.58</v>
      </c>
      <c r="N903" t="s">
        <v>3508</v>
      </c>
      <c r="O903" t="s">
        <v>3509</v>
      </c>
      <c r="P903" s="7">
        <v>42542</v>
      </c>
      <c r="Q903" s="7" t="s">
        <v>3536</v>
      </c>
      <c r="R903" s="7">
        <v>3.6581000000000001</v>
      </c>
    </row>
    <row r="904" spans="1:18" hidden="1">
      <c r="A904" t="s">
        <v>506</v>
      </c>
      <c r="B904" t="s">
        <v>501</v>
      </c>
      <c r="C904" s="7">
        <v>42466</v>
      </c>
      <c r="D904" t="s">
        <v>98</v>
      </c>
      <c r="E904">
        <v>19105029</v>
      </c>
      <c r="F904" t="s">
        <v>3507</v>
      </c>
      <c r="G904" s="7">
        <v>43291</v>
      </c>
      <c r="H904" t="s">
        <v>503</v>
      </c>
      <c r="I904">
        <v>27801.58</v>
      </c>
      <c r="J904"/>
      <c r="K904">
        <v>27801.58</v>
      </c>
      <c r="L904">
        <v>1</v>
      </c>
      <c r="M904">
        <v>27801.58</v>
      </c>
      <c r="N904" t="s">
        <v>3508</v>
      </c>
      <c r="O904" t="s">
        <v>3509</v>
      </c>
      <c r="P904" s="7">
        <v>42542</v>
      </c>
      <c r="Q904" s="7" t="s">
        <v>3537</v>
      </c>
      <c r="R904" s="7">
        <v>3.6581000000000001</v>
      </c>
    </row>
    <row r="905" spans="1:18" hidden="1">
      <c r="A905" t="s">
        <v>506</v>
      </c>
      <c r="B905" t="s">
        <v>501</v>
      </c>
      <c r="C905" s="7">
        <v>42466</v>
      </c>
      <c r="D905" t="s">
        <v>98</v>
      </c>
      <c r="E905">
        <v>19105029</v>
      </c>
      <c r="F905" t="s">
        <v>3507</v>
      </c>
      <c r="G905" s="7">
        <v>43322</v>
      </c>
      <c r="H905" t="s">
        <v>503</v>
      </c>
      <c r="I905">
        <v>27801.58</v>
      </c>
      <c r="J905"/>
      <c r="K905">
        <v>27801.58</v>
      </c>
      <c r="L905">
        <v>1</v>
      </c>
      <c r="M905">
        <v>27801.58</v>
      </c>
      <c r="N905" t="s">
        <v>3508</v>
      </c>
      <c r="O905" t="s">
        <v>3509</v>
      </c>
      <c r="P905" s="7">
        <v>42542</v>
      </c>
      <c r="Q905" s="7" t="s">
        <v>3538</v>
      </c>
      <c r="R905" s="7">
        <v>3.6581000000000001</v>
      </c>
    </row>
    <row r="906" spans="1:18" hidden="1">
      <c r="A906" t="s">
        <v>506</v>
      </c>
      <c r="B906" t="s">
        <v>501</v>
      </c>
      <c r="C906" s="7">
        <v>42466</v>
      </c>
      <c r="D906" t="s">
        <v>98</v>
      </c>
      <c r="E906">
        <v>19105029</v>
      </c>
      <c r="F906" t="s">
        <v>3507</v>
      </c>
      <c r="G906" s="7">
        <v>43444</v>
      </c>
      <c r="H906" t="s">
        <v>503</v>
      </c>
      <c r="I906">
        <v>27801.58</v>
      </c>
      <c r="J906"/>
      <c r="K906">
        <v>27801.58</v>
      </c>
      <c r="L906">
        <v>1</v>
      </c>
      <c r="M906">
        <v>27801.58</v>
      </c>
      <c r="N906" t="s">
        <v>3508</v>
      </c>
      <c r="O906" t="s">
        <v>3509</v>
      </c>
      <c r="P906" s="7">
        <v>42542</v>
      </c>
      <c r="Q906" s="7" t="s">
        <v>3539</v>
      </c>
      <c r="R906" s="7">
        <v>3.6581000000000001</v>
      </c>
    </row>
    <row r="907" spans="1:18" hidden="1">
      <c r="A907" t="s">
        <v>506</v>
      </c>
      <c r="B907" t="s">
        <v>501</v>
      </c>
      <c r="C907" s="7">
        <v>42466</v>
      </c>
      <c r="D907" t="s">
        <v>98</v>
      </c>
      <c r="E907">
        <v>19105029</v>
      </c>
      <c r="F907" t="s">
        <v>3507</v>
      </c>
      <c r="G907" s="7">
        <v>43626</v>
      </c>
      <c r="H907" t="s">
        <v>503</v>
      </c>
      <c r="I907">
        <v>27801.58</v>
      </c>
      <c r="J907"/>
      <c r="K907">
        <v>27801.58</v>
      </c>
      <c r="L907">
        <v>1</v>
      </c>
      <c r="M907">
        <v>27801.58</v>
      </c>
      <c r="N907" t="s">
        <v>3508</v>
      </c>
      <c r="O907" t="s">
        <v>3509</v>
      </c>
      <c r="P907" s="7">
        <v>42542</v>
      </c>
      <c r="Q907" s="7" t="s">
        <v>3540</v>
      </c>
      <c r="R907" s="7">
        <v>3.6581000000000001</v>
      </c>
    </row>
    <row r="908" spans="1:18" hidden="1">
      <c r="A908" t="s">
        <v>506</v>
      </c>
      <c r="B908" t="s">
        <v>501</v>
      </c>
      <c r="C908" s="7">
        <v>42466</v>
      </c>
      <c r="D908" t="s">
        <v>98</v>
      </c>
      <c r="E908">
        <v>19105029</v>
      </c>
      <c r="F908" t="s">
        <v>3507</v>
      </c>
      <c r="G908" s="7">
        <v>43900</v>
      </c>
      <c r="H908" t="s">
        <v>503</v>
      </c>
      <c r="I908">
        <v>27801.58</v>
      </c>
      <c r="J908"/>
      <c r="K908">
        <v>27801.58</v>
      </c>
      <c r="L908">
        <v>1</v>
      </c>
      <c r="M908">
        <v>27801.58</v>
      </c>
      <c r="N908" t="s">
        <v>3508</v>
      </c>
      <c r="O908" t="s">
        <v>3509</v>
      </c>
      <c r="P908" s="7">
        <v>42542</v>
      </c>
      <c r="Q908" s="7" t="s">
        <v>3541</v>
      </c>
      <c r="R908" s="7">
        <v>3.6581000000000001</v>
      </c>
    </row>
    <row r="909" spans="1:18" hidden="1">
      <c r="A909" t="s">
        <v>506</v>
      </c>
      <c r="B909" t="s">
        <v>501</v>
      </c>
      <c r="C909" s="7">
        <v>42466</v>
      </c>
      <c r="D909" t="s">
        <v>98</v>
      </c>
      <c r="E909">
        <v>19105029</v>
      </c>
      <c r="F909" t="s">
        <v>3507</v>
      </c>
      <c r="G909" s="7">
        <v>43961</v>
      </c>
      <c r="H909" t="s">
        <v>503</v>
      </c>
      <c r="I909">
        <v>27801.58</v>
      </c>
      <c r="J909"/>
      <c r="K909">
        <v>27801.58</v>
      </c>
      <c r="L909">
        <v>1</v>
      </c>
      <c r="M909">
        <v>27801.58</v>
      </c>
      <c r="N909" t="s">
        <v>3508</v>
      </c>
      <c r="O909" t="s">
        <v>3509</v>
      </c>
      <c r="P909" s="7">
        <v>42542</v>
      </c>
      <c r="Q909" s="7" t="s">
        <v>3542</v>
      </c>
      <c r="R909" s="7">
        <v>3.6581000000000001</v>
      </c>
    </row>
    <row r="910" spans="1:18" hidden="1">
      <c r="A910" t="s">
        <v>506</v>
      </c>
      <c r="B910" t="s">
        <v>609</v>
      </c>
      <c r="C910" s="7">
        <v>41736</v>
      </c>
      <c r="D910" t="s">
        <v>98</v>
      </c>
      <c r="E910">
        <v>19105002</v>
      </c>
      <c r="F910" t="s">
        <v>465</v>
      </c>
      <c r="G910" s="7">
        <v>43900</v>
      </c>
      <c r="H910" t="s">
        <v>503</v>
      </c>
      <c r="I910">
        <v>130725</v>
      </c>
      <c r="J910"/>
      <c r="K910">
        <v>130725</v>
      </c>
      <c r="L910">
        <v>1</v>
      </c>
      <c r="M910">
        <v>130725</v>
      </c>
      <c r="N910" t="s">
        <v>627</v>
      </c>
      <c r="O910" t="s">
        <v>626</v>
      </c>
      <c r="P910" s="7">
        <v>42542</v>
      </c>
      <c r="Q910" s="7" t="s">
        <v>1932</v>
      </c>
      <c r="R910" s="7">
        <v>2.242</v>
      </c>
    </row>
    <row r="911" spans="1:18" hidden="1">
      <c r="A911" t="s">
        <v>506</v>
      </c>
      <c r="B911" t="s">
        <v>609</v>
      </c>
      <c r="C911" s="7">
        <v>41736</v>
      </c>
      <c r="D911" t="s">
        <v>98</v>
      </c>
      <c r="E911">
        <v>13140001</v>
      </c>
      <c r="F911" t="s">
        <v>465</v>
      </c>
      <c r="G911" s="7">
        <v>44265</v>
      </c>
      <c r="H911" t="s">
        <v>503</v>
      </c>
      <c r="I911">
        <v>197126.1</v>
      </c>
      <c r="J911"/>
      <c r="K911">
        <v>197126.1</v>
      </c>
      <c r="L911">
        <v>1</v>
      </c>
      <c r="M911">
        <v>197126.1</v>
      </c>
      <c r="N911" t="s">
        <v>504</v>
      </c>
      <c r="O911" t="s">
        <v>626</v>
      </c>
      <c r="P911" s="7">
        <v>42542</v>
      </c>
      <c r="Q911" s="7" t="s">
        <v>1301</v>
      </c>
      <c r="R911" s="7">
        <v>2.242</v>
      </c>
    </row>
    <row r="912" spans="1:18" hidden="1">
      <c r="A912" t="s">
        <v>506</v>
      </c>
      <c r="B912" t="s">
        <v>609</v>
      </c>
      <c r="C912" s="7">
        <v>41736</v>
      </c>
      <c r="D912" t="s">
        <v>98</v>
      </c>
      <c r="E912">
        <v>13140001</v>
      </c>
      <c r="F912" t="s">
        <v>465</v>
      </c>
      <c r="G912" s="7">
        <v>44630</v>
      </c>
      <c r="H912" t="s">
        <v>503</v>
      </c>
      <c r="I912">
        <v>168744.37</v>
      </c>
      <c r="J912"/>
      <c r="K912">
        <v>168744.37</v>
      </c>
      <c r="L912">
        <v>1</v>
      </c>
      <c r="M912">
        <v>168744.37</v>
      </c>
      <c r="N912" t="s">
        <v>504</v>
      </c>
      <c r="O912" t="s">
        <v>626</v>
      </c>
      <c r="P912" s="7">
        <v>42542</v>
      </c>
      <c r="Q912" s="7" t="s">
        <v>1635</v>
      </c>
      <c r="R912" s="7">
        <v>2.242</v>
      </c>
    </row>
    <row r="913" spans="1:18" hidden="1">
      <c r="A913" t="s">
        <v>1037</v>
      </c>
      <c r="B913" t="s">
        <v>501</v>
      </c>
      <c r="C913" s="7">
        <v>42439</v>
      </c>
      <c r="D913" t="s">
        <v>98</v>
      </c>
      <c r="E913">
        <v>19105018</v>
      </c>
      <c r="F913" t="s">
        <v>3503</v>
      </c>
      <c r="G913" s="7">
        <v>42562</v>
      </c>
      <c r="H913" t="s">
        <v>503</v>
      </c>
      <c r="I913">
        <v>45808.77</v>
      </c>
      <c r="J913"/>
      <c r="K913">
        <v>45808.77</v>
      </c>
      <c r="L913">
        <v>1</v>
      </c>
      <c r="M913">
        <v>45808.77</v>
      </c>
      <c r="N913" t="s">
        <v>3504</v>
      </c>
      <c r="O913" t="s">
        <v>3505</v>
      </c>
      <c r="P913" s="7">
        <v>42542</v>
      </c>
      <c r="Q913" s="7" t="s">
        <v>3945</v>
      </c>
      <c r="R913" s="7">
        <v>3.7037</v>
      </c>
    </row>
    <row r="914" spans="1:18" hidden="1">
      <c r="A914" t="s">
        <v>1037</v>
      </c>
      <c r="B914" t="s">
        <v>501</v>
      </c>
      <c r="C914" s="7">
        <v>42439</v>
      </c>
      <c r="D914" t="s">
        <v>98</v>
      </c>
      <c r="E914">
        <v>19105018</v>
      </c>
      <c r="F914" t="s">
        <v>3503</v>
      </c>
      <c r="G914" s="7">
        <v>42716</v>
      </c>
      <c r="H914" t="s">
        <v>503</v>
      </c>
      <c r="I914">
        <v>45808.77</v>
      </c>
      <c r="J914"/>
      <c r="K914">
        <v>45808.77</v>
      </c>
      <c r="L914">
        <v>1</v>
      </c>
      <c r="M914">
        <v>45808.77</v>
      </c>
      <c r="N914" t="s">
        <v>3504</v>
      </c>
      <c r="O914" t="s">
        <v>3505</v>
      </c>
      <c r="P914" s="7">
        <v>42542</v>
      </c>
      <c r="Q914" s="7" t="s">
        <v>3946</v>
      </c>
      <c r="R914" s="7">
        <v>3.7037</v>
      </c>
    </row>
    <row r="915" spans="1:18" hidden="1">
      <c r="A915" t="s">
        <v>1037</v>
      </c>
      <c r="B915" t="s">
        <v>501</v>
      </c>
      <c r="C915" s="7">
        <v>42439</v>
      </c>
      <c r="D915" t="s">
        <v>98</v>
      </c>
      <c r="E915">
        <v>19105018</v>
      </c>
      <c r="F915" t="s">
        <v>3503</v>
      </c>
      <c r="G915" s="7">
        <v>42776</v>
      </c>
      <c r="H915" t="s">
        <v>503</v>
      </c>
      <c r="I915">
        <v>45808.77</v>
      </c>
      <c r="J915"/>
      <c r="K915">
        <v>45808.77</v>
      </c>
      <c r="L915">
        <v>1</v>
      </c>
      <c r="M915">
        <v>45808.77</v>
      </c>
      <c r="N915" t="s">
        <v>3504</v>
      </c>
      <c r="O915" t="s">
        <v>3505</v>
      </c>
      <c r="P915" s="7">
        <v>42542</v>
      </c>
      <c r="Q915" s="7" t="s">
        <v>3947</v>
      </c>
      <c r="R915" s="7">
        <v>3.7037</v>
      </c>
    </row>
    <row r="916" spans="1:18" hidden="1">
      <c r="A916" t="s">
        <v>506</v>
      </c>
      <c r="B916" t="s">
        <v>501</v>
      </c>
      <c r="C916" s="7">
        <v>42466</v>
      </c>
      <c r="D916" t="s">
        <v>98</v>
      </c>
      <c r="E916">
        <v>19105029</v>
      </c>
      <c r="F916" t="s">
        <v>3507</v>
      </c>
      <c r="G916" s="7">
        <v>44357</v>
      </c>
      <c r="H916" t="s">
        <v>503</v>
      </c>
      <c r="I916">
        <v>27801.58</v>
      </c>
      <c r="J916"/>
      <c r="K916">
        <v>27801.58</v>
      </c>
      <c r="L916">
        <v>1</v>
      </c>
      <c r="M916">
        <v>27801.58</v>
      </c>
      <c r="N916" t="s">
        <v>3508</v>
      </c>
      <c r="O916" t="s">
        <v>3509</v>
      </c>
      <c r="P916" s="7">
        <v>42542</v>
      </c>
      <c r="Q916" s="7" t="s">
        <v>3951</v>
      </c>
      <c r="R916" s="7">
        <v>3.6581000000000001</v>
      </c>
    </row>
    <row r="917" spans="1:18" hidden="1">
      <c r="A917" t="s">
        <v>506</v>
      </c>
      <c r="B917" t="s">
        <v>501</v>
      </c>
      <c r="C917" s="7">
        <v>42466</v>
      </c>
      <c r="D917" t="s">
        <v>98</v>
      </c>
      <c r="E917">
        <v>19105029</v>
      </c>
      <c r="F917" t="s">
        <v>3507</v>
      </c>
      <c r="G917" s="7">
        <v>44449</v>
      </c>
      <c r="H917" t="s">
        <v>503</v>
      </c>
      <c r="I917">
        <v>27801.58</v>
      </c>
      <c r="J917"/>
      <c r="K917">
        <v>27801.58</v>
      </c>
      <c r="L917">
        <v>1</v>
      </c>
      <c r="M917">
        <v>27801.58</v>
      </c>
      <c r="N917" t="s">
        <v>3508</v>
      </c>
      <c r="O917" t="s">
        <v>3509</v>
      </c>
      <c r="P917" s="7">
        <v>42542</v>
      </c>
      <c r="Q917" s="7" t="s">
        <v>3952</v>
      </c>
      <c r="R917" s="7">
        <v>3.6581000000000001</v>
      </c>
    </row>
    <row r="918" spans="1:18" hidden="1">
      <c r="A918" t="s">
        <v>506</v>
      </c>
      <c r="B918" t="s">
        <v>501</v>
      </c>
      <c r="C918" s="7">
        <v>42466</v>
      </c>
      <c r="D918" t="s">
        <v>98</v>
      </c>
      <c r="E918">
        <v>19105029</v>
      </c>
      <c r="F918" t="s">
        <v>3507</v>
      </c>
      <c r="G918" s="7">
        <v>44571</v>
      </c>
      <c r="H918" t="s">
        <v>503</v>
      </c>
      <c r="I918">
        <v>27801.58</v>
      </c>
      <c r="J918"/>
      <c r="K918">
        <v>27801.58</v>
      </c>
      <c r="L918">
        <v>1</v>
      </c>
      <c r="M918">
        <v>27801.58</v>
      </c>
      <c r="N918" t="s">
        <v>3508</v>
      </c>
      <c r="O918" t="s">
        <v>3509</v>
      </c>
      <c r="P918" s="7">
        <v>42542</v>
      </c>
      <c r="Q918" s="7" t="s">
        <v>3953</v>
      </c>
      <c r="R918" s="7">
        <v>3.6581000000000001</v>
      </c>
    </row>
    <row r="919" spans="1:18" hidden="1">
      <c r="A919" t="s">
        <v>506</v>
      </c>
      <c r="B919" t="s">
        <v>501</v>
      </c>
      <c r="C919" s="7">
        <v>42466</v>
      </c>
      <c r="D919" t="s">
        <v>98</v>
      </c>
      <c r="E919">
        <v>19105029</v>
      </c>
      <c r="F919" t="s">
        <v>3507</v>
      </c>
      <c r="G919" s="7">
        <v>44783</v>
      </c>
      <c r="H919" t="s">
        <v>503</v>
      </c>
      <c r="I919">
        <v>27801.58</v>
      </c>
      <c r="J919"/>
      <c r="K919">
        <v>27801.58</v>
      </c>
      <c r="L919">
        <v>1</v>
      </c>
      <c r="M919">
        <v>27801.58</v>
      </c>
      <c r="N919" t="s">
        <v>3508</v>
      </c>
      <c r="O919" t="s">
        <v>3509</v>
      </c>
      <c r="P919" s="7">
        <v>42542</v>
      </c>
      <c r="Q919" s="7" t="s">
        <v>3954</v>
      </c>
      <c r="R919" s="7">
        <v>3.6581000000000001</v>
      </c>
    </row>
    <row r="920" spans="1:18" hidden="1">
      <c r="A920" t="s">
        <v>506</v>
      </c>
      <c r="B920" t="s">
        <v>501</v>
      </c>
      <c r="C920" s="7">
        <v>42466</v>
      </c>
      <c r="D920" t="s">
        <v>98</v>
      </c>
      <c r="E920">
        <v>19105029</v>
      </c>
      <c r="F920" t="s">
        <v>3507</v>
      </c>
      <c r="G920" s="7">
        <v>44844</v>
      </c>
      <c r="H920" t="s">
        <v>503</v>
      </c>
      <c r="I920">
        <v>27801.58</v>
      </c>
      <c r="J920"/>
      <c r="K920">
        <v>27801.58</v>
      </c>
      <c r="L920">
        <v>1</v>
      </c>
      <c r="M920">
        <v>27801.58</v>
      </c>
      <c r="N920" t="s">
        <v>3508</v>
      </c>
      <c r="O920" t="s">
        <v>3509</v>
      </c>
      <c r="P920" s="7">
        <v>42542</v>
      </c>
      <c r="Q920" s="7" t="s">
        <v>3955</v>
      </c>
      <c r="R920" s="7">
        <v>3.6581000000000001</v>
      </c>
    </row>
    <row r="921" spans="1:18" hidden="1">
      <c r="A921" t="s">
        <v>506</v>
      </c>
      <c r="B921" t="s">
        <v>501</v>
      </c>
      <c r="C921" s="7">
        <v>42466</v>
      </c>
      <c r="D921" t="s">
        <v>98</v>
      </c>
      <c r="E921">
        <v>19105029</v>
      </c>
      <c r="F921" t="s">
        <v>3507</v>
      </c>
      <c r="G921" s="7">
        <v>45270</v>
      </c>
      <c r="H921" t="s">
        <v>503</v>
      </c>
      <c r="I921">
        <v>27801.58</v>
      </c>
      <c r="J921"/>
      <c r="K921">
        <v>27801.58</v>
      </c>
      <c r="L921">
        <v>1</v>
      </c>
      <c r="M921">
        <v>27801.58</v>
      </c>
      <c r="N921" t="s">
        <v>3508</v>
      </c>
      <c r="O921" t="s">
        <v>3509</v>
      </c>
      <c r="P921" s="7">
        <v>42542</v>
      </c>
      <c r="Q921" s="7" t="s">
        <v>3956</v>
      </c>
      <c r="R921" s="7">
        <v>3.6581000000000001</v>
      </c>
    </row>
    <row r="922" spans="1:18" hidden="1">
      <c r="A922" t="s">
        <v>506</v>
      </c>
      <c r="B922" t="s">
        <v>501</v>
      </c>
      <c r="C922" s="7">
        <v>42466</v>
      </c>
      <c r="D922" t="s">
        <v>98</v>
      </c>
      <c r="E922">
        <v>19105029</v>
      </c>
      <c r="F922" t="s">
        <v>3507</v>
      </c>
      <c r="G922" s="7">
        <v>45422</v>
      </c>
      <c r="H922" t="s">
        <v>503</v>
      </c>
      <c r="I922">
        <v>27801.58</v>
      </c>
      <c r="J922"/>
      <c r="K922">
        <v>27801.58</v>
      </c>
      <c r="L922">
        <v>1</v>
      </c>
      <c r="M922">
        <v>27801.58</v>
      </c>
      <c r="N922" t="s">
        <v>3508</v>
      </c>
      <c r="O922" t="s">
        <v>3509</v>
      </c>
      <c r="P922" s="7">
        <v>42542</v>
      </c>
      <c r="Q922" s="7" t="s">
        <v>3957</v>
      </c>
      <c r="R922" s="7">
        <v>3.6581000000000001</v>
      </c>
    </row>
    <row r="923" spans="1:18" hidden="1">
      <c r="A923" t="s">
        <v>506</v>
      </c>
      <c r="B923" t="s">
        <v>501</v>
      </c>
      <c r="C923" s="7">
        <v>42466</v>
      </c>
      <c r="D923" t="s">
        <v>98</v>
      </c>
      <c r="E923">
        <v>19105029</v>
      </c>
      <c r="F923" t="s">
        <v>3507</v>
      </c>
      <c r="G923" s="7">
        <v>45483</v>
      </c>
      <c r="H923" t="s">
        <v>503</v>
      </c>
      <c r="I923">
        <v>27801.58</v>
      </c>
      <c r="J923"/>
      <c r="K923">
        <v>27801.58</v>
      </c>
      <c r="L923">
        <v>1</v>
      </c>
      <c r="M923">
        <v>27801.58</v>
      </c>
      <c r="N923" t="s">
        <v>3508</v>
      </c>
      <c r="O923" t="s">
        <v>3509</v>
      </c>
      <c r="P923" s="7">
        <v>42542</v>
      </c>
      <c r="Q923" s="7" t="s">
        <v>3958</v>
      </c>
      <c r="R923" s="7">
        <v>3.6581000000000001</v>
      </c>
    </row>
    <row r="924" spans="1:18" hidden="1">
      <c r="A924" t="s">
        <v>506</v>
      </c>
      <c r="B924" t="s">
        <v>501</v>
      </c>
      <c r="C924" s="7">
        <v>42466</v>
      </c>
      <c r="D924" t="s">
        <v>98</v>
      </c>
      <c r="E924">
        <v>19105029</v>
      </c>
      <c r="F924" t="s">
        <v>3507</v>
      </c>
      <c r="G924" s="7">
        <v>45575</v>
      </c>
      <c r="H924" t="s">
        <v>503</v>
      </c>
      <c r="I924">
        <v>27801.58</v>
      </c>
      <c r="J924"/>
      <c r="K924">
        <v>27801.58</v>
      </c>
      <c r="L924">
        <v>1</v>
      </c>
      <c r="M924">
        <v>27801.58</v>
      </c>
      <c r="N924" t="s">
        <v>3508</v>
      </c>
      <c r="O924" t="s">
        <v>3509</v>
      </c>
      <c r="P924" s="7">
        <v>42542</v>
      </c>
      <c r="Q924" s="7" t="s">
        <v>3959</v>
      </c>
      <c r="R924" s="7">
        <v>3.6581000000000001</v>
      </c>
    </row>
    <row r="925" spans="1:18" hidden="1">
      <c r="A925" t="s">
        <v>506</v>
      </c>
      <c r="B925" t="s">
        <v>501</v>
      </c>
      <c r="C925" s="7">
        <v>42466</v>
      </c>
      <c r="D925" t="s">
        <v>98</v>
      </c>
      <c r="E925">
        <v>19105029</v>
      </c>
      <c r="F925" t="s">
        <v>3507</v>
      </c>
      <c r="G925" s="7">
        <v>43018</v>
      </c>
      <c r="H925" t="s">
        <v>503</v>
      </c>
      <c r="I925">
        <v>16714.12</v>
      </c>
      <c r="J925"/>
      <c r="K925">
        <v>16714.12</v>
      </c>
      <c r="L925">
        <v>1</v>
      </c>
      <c r="M925">
        <v>16714.12</v>
      </c>
      <c r="N925" t="s">
        <v>3508</v>
      </c>
      <c r="O925" t="s">
        <v>3509</v>
      </c>
      <c r="P925" s="7">
        <v>42542</v>
      </c>
      <c r="Q925" s="7" t="s">
        <v>3960</v>
      </c>
      <c r="R925" s="7">
        <v>3.6581000000000001</v>
      </c>
    </row>
    <row r="926" spans="1:18" hidden="1">
      <c r="A926" t="s">
        <v>506</v>
      </c>
      <c r="B926" t="s">
        <v>501</v>
      </c>
      <c r="C926" s="7">
        <v>42466</v>
      </c>
      <c r="D926" t="s">
        <v>98</v>
      </c>
      <c r="E926">
        <v>19105029</v>
      </c>
      <c r="F926" t="s">
        <v>3507</v>
      </c>
      <c r="G926" s="7">
        <v>43353</v>
      </c>
      <c r="H926" t="s">
        <v>503</v>
      </c>
      <c r="I926">
        <v>14648.33</v>
      </c>
      <c r="J926"/>
      <c r="K926">
        <v>14648.33</v>
      </c>
      <c r="L926">
        <v>1</v>
      </c>
      <c r="M926">
        <v>14648.33</v>
      </c>
      <c r="N926" t="s">
        <v>3508</v>
      </c>
      <c r="O926" t="s">
        <v>3509</v>
      </c>
      <c r="P926" s="7">
        <v>42542</v>
      </c>
      <c r="Q926" s="7" t="s">
        <v>3963</v>
      </c>
      <c r="R926" s="7">
        <v>3.6581000000000001</v>
      </c>
    </row>
    <row r="927" spans="1:18" hidden="1">
      <c r="A927" t="s">
        <v>506</v>
      </c>
      <c r="B927" t="s">
        <v>501</v>
      </c>
      <c r="C927" s="7">
        <v>42466</v>
      </c>
      <c r="D927" t="s">
        <v>98</v>
      </c>
      <c r="E927">
        <v>19105029</v>
      </c>
      <c r="F927" t="s">
        <v>3507</v>
      </c>
      <c r="G927" s="7">
        <v>43383</v>
      </c>
      <c r="H927" t="s">
        <v>503</v>
      </c>
      <c r="I927">
        <v>14460.53</v>
      </c>
      <c r="J927"/>
      <c r="K927">
        <v>14460.53</v>
      </c>
      <c r="L927">
        <v>1</v>
      </c>
      <c r="M927">
        <v>14460.53</v>
      </c>
      <c r="N927" t="s">
        <v>3508</v>
      </c>
      <c r="O927" t="s">
        <v>3509</v>
      </c>
      <c r="P927" s="7">
        <v>42542</v>
      </c>
      <c r="Q927" s="7" t="s">
        <v>3964</v>
      </c>
      <c r="R927" s="7">
        <v>3.6581000000000001</v>
      </c>
    </row>
    <row r="928" spans="1:18" hidden="1">
      <c r="A928" t="s">
        <v>506</v>
      </c>
      <c r="B928" t="s">
        <v>501</v>
      </c>
      <c r="C928" s="7">
        <v>42466</v>
      </c>
      <c r="D928" t="s">
        <v>98</v>
      </c>
      <c r="E928">
        <v>19105029</v>
      </c>
      <c r="F928" t="s">
        <v>3507</v>
      </c>
      <c r="G928" s="7">
        <v>43565</v>
      </c>
      <c r="H928" t="s">
        <v>503</v>
      </c>
      <c r="I928">
        <v>13333.74</v>
      </c>
      <c r="J928"/>
      <c r="K928">
        <v>13333.74</v>
      </c>
      <c r="L928">
        <v>1</v>
      </c>
      <c r="M928">
        <v>13333.74</v>
      </c>
      <c r="N928" t="s">
        <v>3508</v>
      </c>
      <c r="O928" t="s">
        <v>3509</v>
      </c>
      <c r="P928" s="7">
        <v>42542</v>
      </c>
      <c r="Q928" s="7" t="s">
        <v>3965</v>
      </c>
      <c r="R928" s="7">
        <v>3.6581000000000001</v>
      </c>
    </row>
    <row r="929" spans="1:18" hidden="1">
      <c r="A929" t="s">
        <v>506</v>
      </c>
      <c r="B929" t="s">
        <v>501</v>
      </c>
      <c r="C929" s="7">
        <v>42466</v>
      </c>
      <c r="D929" t="s">
        <v>98</v>
      </c>
      <c r="E929">
        <v>19105029</v>
      </c>
      <c r="F929" t="s">
        <v>3507</v>
      </c>
      <c r="G929" s="7">
        <v>43840</v>
      </c>
      <c r="H929" t="s">
        <v>503</v>
      </c>
      <c r="I929">
        <v>11643.55</v>
      </c>
      <c r="J929"/>
      <c r="K929">
        <v>11643.55</v>
      </c>
      <c r="L929">
        <v>1</v>
      </c>
      <c r="M929">
        <v>11643.55</v>
      </c>
      <c r="N929" t="s">
        <v>3508</v>
      </c>
      <c r="O929" t="s">
        <v>3509</v>
      </c>
      <c r="P929" s="7">
        <v>42542</v>
      </c>
      <c r="Q929" s="7" t="s">
        <v>3966</v>
      </c>
      <c r="R929" s="7">
        <v>3.6581000000000001</v>
      </c>
    </row>
    <row r="930" spans="1:18" hidden="1">
      <c r="A930" t="s">
        <v>506</v>
      </c>
      <c r="B930" t="s">
        <v>501</v>
      </c>
      <c r="C930" s="7">
        <v>42466</v>
      </c>
      <c r="D930" t="s">
        <v>98</v>
      </c>
      <c r="E930">
        <v>19105029</v>
      </c>
      <c r="F930" t="s">
        <v>3507</v>
      </c>
      <c r="G930" s="7">
        <v>44022</v>
      </c>
      <c r="H930" t="s">
        <v>503</v>
      </c>
      <c r="I930">
        <v>10516.75</v>
      </c>
      <c r="J930"/>
      <c r="K930">
        <v>10516.75</v>
      </c>
      <c r="L930">
        <v>1</v>
      </c>
      <c r="M930">
        <v>10516.75</v>
      </c>
      <c r="N930" t="s">
        <v>3508</v>
      </c>
      <c r="O930" t="s">
        <v>3509</v>
      </c>
      <c r="P930" s="7">
        <v>42542</v>
      </c>
      <c r="Q930" s="7" t="s">
        <v>3967</v>
      </c>
      <c r="R930" s="7">
        <v>3.6581000000000001</v>
      </c>
    </row>
    <row r="931" spans="1:18" hidden="1">
      <c r="A931" t="s">
        <v>506</v>
      </c>
      <c r="B931" t="s">
        <v>501</v>
      </c>
      <c r="C931" s="7">
        <v>42466</v>
      </c>
      <c r="D931" t="s">
        <v>98</v>
      </c>
      <c r="E931">
        <v>19105029</v>
      </c>
      <c r="F931" t="s">
        <v>3507</v>
      </c>
      <c r="G931" s="7">
        <v>44237</v>
      </c>
      <c r="H931" t="s">
        <v>503</v>
      </c>
      <c r="I931">
        <v>9202.16</v>
      </c>
      <c r="J931"/>
      <c r="K931">
        <v>9202.16</v>
      </c>
      <c r="L931">
        <v>1</v>
      </c>
      <c r="M931">
        <v>9202.16</v>
      </c>
      <c r="N931" t="s">
        <v>3508</v>
      </c>
      <c r="O931" t="s">
        <v>3509</v>
      </c>
      <c r="P931" s="7">
        <v>42542</v>
      </c>
      <c r="Q931" s="7" t="s">
        <v>3968</v>
      </c>
      <c r="R931" s="7">
        <v>3.6581000000000001</v>
      </c>
    </row>
    <row r="932" spans="1:18" hidden="1">
      <c r="A932" t="s">
        <v>506</v>
      </c>
      <c r="B932" t="s">
        <v>501</v>
      </c>
      <c r="C932" s="7">
        <v>42466</v>
      </c>
      <c r="D932" t="s">
        <v>98</v>
      </c>
      <c r="E932">
        <v>19105029</v>
      </c>
      <c r="F932" t="s">
        <v>3507</v>
      </c>
      <c r="G932" s="7">
        <v>44326</v>
      </c>
      <c r="H932" t="s">
        <v>503</v>
      </c>
      <c r="I932">
        <v>8638.76</v>
      </c>
      <c r="J932"/>
      <c r="K932">
        <v>8638.76</v>
      </c>
      <c r="L932">
        <v>1</v>
      </c>
      <c r="M932">
        <v>8638.76</v>
      </c>
      <c r="N932" t="s">
        <v>3508</v>
      </c>
      <c r="O932" t="s">
        <v>3509</v>
      </c>
      <c r="P932" s="7">
        <v>42542</v>
      </c>
      <c r="Q932" s="7" t="s">
        <v>3969</v>
      </c>
      <c r="R932" s="7">
        <v>3.6581000000000001</v>
      </c>
    </row>
    <row r="933" spans="1:18" hidden="1">
      <c r="A933" t="s">
        <v>506</v>
      </c>
      <c r="B933" t="s">
        <v>501</v>
      </c>
      <c r="C933" s="7">
        <v>42466</v>
      </c>
      <c r="D933" t="s">
        <v>98</v>
      </c>
      <c r="E933">
        <v>19105029</v>
      </c>
      <c r="F933" t="s">
        <v>3507</v>
      </c>
      <c r="G933" s="7">
        <v>44387</v>
      </c>
      <c r="H933" t="s">
        <v>503</v>
      </c>
      <c r="I933">
        <v>8263.16</v>
      </c>
      <c r="J933"/>
      <c r="K933">
        <v>8263.16</v>
      </c>
      <c r="L933">
        <v>1</v>
      </c>
      <c r="M933">
        <v>8263.16</v>
      </c>
      <c r="N933" t="s">
        <v>3508</v>
      </c>
      <c r="O933" t="s">
        <v>3509</v>
      </c>
      <c r="P933" s="7">
        <v>42542</v>
      </c>
      <c r="Q933" s="7" t="s">
        <v>3970</v>
      </c>
      <c r="R933" s="7">
        <v>3.6581000000000001</v>
      </c>
    </row>
    <row r="934" spans="1:18" hidden="1">
      <c r="A934" t="s">
        <v>506</v>
      </c>
      <c r="B934" t="s">
        <v>501</v>
      </c>
      <c r="C934" s="7">
        <v>42466</v>
      </c>
      <c r="D934" t="s">
        <v>98</v>
      </c>
      <c r="E934">
        <v>19105029</v>
      </c>
      <c r="F934" t="s">
        <v>3507</v>
      </c>
      <c r="G934" s="7">
        <v>44602</v>
      </c>
      <c r="H934" t="s">
        <v>503</v>
      </c>
      <c r="I934">
        <v>6948.56</v>
      </c>
      <c r="J934"/>
      <c r="K934">
        <v>6948.56</v>
      </c>
      <c r="L934">
        <v>1</v>
      </c>
      <c r="M934">
        <v>6948.56</v>
      </c>
      <c r="N934" t="s">
        <v>3508</v>
      </c>
      <c r="O934" t="s">
        <v>3509</v>
      </c>
      <c r="P934" s="7">
        <v>42542</v>
      </c>
      <c r="Q934" s="7" t="s">
        <v>3971</v>
      </c>
      <c r="R934" s="7">
        <v>3.6581000000000001</v>
      </c>
    </row>
    <row r="935" spans="1:18" hidden="1">
      <c r="A935" t="s">
        <v>506</v>
      </c>
      <c r="B935" t="s">
        <v>501</v>
      </c>
      <c r="C935" s="7">
        <v>42466</v>
      </c>
      <c r="D935" t="s">
        <v>98</v>
      </c>
      <c r="E935">
        <v>19105029</v>
      </c>
      <c r="F935" t="s">
        <v>3507</v>
      </c>
      <c r="G935" s="7">
        <v>44722</v>
      </c>
      <c r="H935" t="s">
        <v>503</v>
      </c>
      <c r="I935">
        <v>6197.37</v>
      </c>
      <c r="J935"/>
      <c r="K935">
        <v>6197.37</v>
      </c>
      <c r="L935">
        <v>1</v>
      </c>
      <c r="M935">
        <v>6197.37</v>
      </c>
      <c r="N935" t="s">
        <v>3508</v>
      </c>
      <c r="O935" t="s">
        <v>3509</v>
      </c>
      <c r="P935" s="7">
        <v>42542</v>
      </c>
      <c r="Q935" s="7" t="s">
        <v>3972</v>
      </c>
      <c r="R935" s="7">
        <v>3.6581000000000001</v>
      </c>
    </row>
    <row r="936" spans="1:18" hidden="1">
      <c r="A936" t="s">
        <v>506</v>
      </c>
      <c r="B936" t="s">
        <v>501</v>
      </c>
      <c r="C936" s="7">
        <v>42466</v>
      </c>
      <c r="D936" t="s">
        <v>98</v>
      </c>
      <c r="E936">
        <v>19105029</v>
      </c>
      <c r="F936" t="s">
        <v>3507</v>
      </c>
      <c r="G936" s="7">
        <v>44995</v>
      </c>
      <c r="H936" t="s">
        <v>503</v>
      </c>
      <c r="I936">
        <v>4507.18</v>
      </c>
      <c r="J936"/>
      <c r="K936">
        <v>4507.18</v>
      </c>
      <c r="L936">
        <v>1</v>
      </c>
      <c r="M936">
        <v>4507.18</v>
      </c>
      <c r="N936" t="s">
        <v>3508</v>
      </c>
      <c r="O936" t="s">
        <v>3509</v>
      </c>
      <c r="P936" s="7">
        <v>42542</v>
      </c>
      <c r="Q936" s="7" t="s">
        <v>3973</v>
      </c>
      <c r="R936" s="7">
        <v>3.6581000000000001</v>
      </c>
    </row>
    <row r="937" spans="1:18" hidden="1">
      <c r="A937" t="s">
        <v>506</v>
      </c>
      <c r="B937" t="s">
        <v>501</v>
      </c>
      <c r="C937" s="7">
        <v>42466</v>
      </c>
      <c r="D937" t="s">
        <v>98</v>
      </c>
      <c r="E937">
        <v>19105029</v>
      </c>
      <c r="F937" t="s">
        <v>3507</v>
      </c>
      <c r="G937" s="7">
        <v>45087</v>
      </c>
      <c r="H937" t="s">
        <v>503</v>
      </c>
      <c r="I937">
        <v>3943.78</v>
      </c>
      <c r="J937"/>
      <c r="K937">
        <v>3943.78</v>
      </c>
      <c r="L937">
        <v>1</v>
      </c>
      <c r="M937">
        <v>3943.78</v>
      </c>
      <c r="N937" t="s">
        <v>3508</v>
      </c>
      <c r="O937" t="s">
        <v>3509</v>
      </c>
      <c r="P937" s="7">
        <v>42542</v>
      </c>
      <c r="Q937" s="7" t="s">
        <v>3974</v>
      </c>
      <c r="R937" s="7">
        <v>3.6581000000000001</v>
      </c>
    </row>
    <row r="938" spans="1:18" hidden="1">
      <c r="A938" t="s">
        <v>506</v>
      </c>
      <c r="B938" t="s">
        <v>501</v>
      </c>
      <c r="C938" s="7">
        <v>42466</v>
      </c>
      <c r="D938" t="s">
        <v>98</v>
      </c>
      <c r="E938">
        <v>19105029</v>
      </c>
      <c r="F938" t="s">
        <v>3507</v>
      </c>
      <c r="G938" s="7">
        <v>45698</v>
      </c>
      <c r="H938" t="s">
        <v>503</v>
      </c>
      <c r="I938">
        <v>187.8</v>
      </c>
      <c r="J938"/>
      <c r="K938">
        <v>187.8</v>
      </c>
      <c r="L938">
        <v>1</v>
      </c>
      <c r="M938">
        <v>187.8</v>
      </c>
      <c r="N938" t="s">
        <v>3508</v>
      </c>
      <c r="O938" t="s">
        <v>3509</v>
      </c>
      <c r="P938" s="7">
        <v>42542</v>
      </c>
      <c r="Q938" s="7" t="s">
        <v>3975</v>
      </c>
      <c r="R938" s="7">
        <v>3.6581000000000001</v>
      </c>
    </row>
    <row r="939" spans="1:18" hidden="1">
      <c r="A939" t="s">
        <v>506</v>
      </c>
      <c r="B939" t="s">
        <v>501</v>
      </c>
      <c r="C939" s="7">
        <v>42466</v>
      </c>
      <c r="D939" t="s">
        <v>98</v>
      </c>
      <c r="E939">
        <v>19105029</v>
      </c>
      <c r="F939" t="s">
        <v>3507</v>
      </c>
      <c r="G939" s="7">
        <v>42926</v>
      </c>
      <c r="H939" t="s">
        <v>503</v>
      </c>
      <c r="I939">
        <v>27801.58</v>
      </c>
      <c r="J939"/>
      <c r="K939">
        <v>27801.58</v>
      </c>
      <c r="L939">
        <v>1</v>
      </c>
      <c r="M939">
        <v>27801.58</v>
      </c>
      <c r="N939" t="s">
        <v>3508</v>
      </c>
      <c r="O939" t="s">
        <v>3509</v>
      </c>
      <c r="P939" s="7">
        <v>42542</v>
      </c>
      <c r="Q939" s="7" t="s">
        <v>3986</v>
      </c>
      <c r="R939" s="7">
        <v>3.6581000000000001</v>
      </c>
    </row>
    <row r="940" spans="1:18" hidden="1">
      <c r="A940" t="s">
        <v>506</v>
      </c>
      <c r="B940" t="s">
        <v>501</v>
      </c>
      <c r="C940" s="7">
        <v>42466</v>
      </c>
      <c r="D940" t="s">
        <v>98</v>
      </c>
      <c r="E940">
        <v>19105029</v>
      </c>
      <c r="F940" t="s">
        <v>3507</v>
      </c>
      <c r="G940" s="7">
        <v>43079</v>
      </c>
      <c r="H940" t="s">
        <v>503</v>
      </c>
      <c r="I940">
        <v>27801.58</v>
      </c>
      <c r="J940"/>
      <c r="K940">
        <v>27801.58</v>
      </c>
      <c r="L940">
        <v>1</v>
      </c>
      <c r="M940">
        <v>27801.58</v>
      </c>
      <c r="N940" t="s">
        <v>3508</v>
      </c>
      <c r="O940" t="s">
        <v>3509</v>
      </c>
      <c r="P940" s="7">
        <v>42542</v>
      </c>
      <c r="Q940" s="7" t="s">
        <v>3987</v>
      </c>
      <c r="R940" s="7">
        <v>3.6581000000000001</v>
      </c>
    </row>
    <row r="941" spans="1:18" hidden="1">
      <c r="A941" t="s">
        <v>506</v>
      </c>
      <c r="B941" t="s">
        <v>501</v>
      </c>
      <c r="C941" s="7">
        <v>42466</v>
      </c>
      <c r="D941" t="s">
        <v>98</v>
      </c>
      <c r="E941">
        <v>19105029</v>
      </c>
      <c r="F941" t="s">
        <v>3507</v>
      </c>
      <c r="G941" s="7">
        <v>43230</v>
      </c>
      <c r="H941" t="s">
        <v>503</v>
      </c>
      <c r="I941">
        <v>27801.58</v>
      </c>
      <c r="J941"/>
      <c r="K941">
        <v>27801.58</v>
      </c>
      <c r="L941">
        <v>1</v>
      </c>
      <c r="M941">
        <v>27801.58</v>
      </c>
      <c r="N941" t="s">
        <v>3508</v>
      </c>
      <c r="O941" t="s">
        <v>3509</v>
      </c>
      <c r="P941" s="7">
        <v>42542</v>
      </c>
      <c r="Q941" s="7" t="s">
        <v>3988</v>
      </c>
      <c r="R941" s="7">
        <v>3.6581000000000001</v>
      </c>
    </row>
    <row r="942" spans="1:18" hidden="1">
      <c r="A942" t="s">
        <v>506</v>
      </c>
      <c r="B942" t="s">
        <v>501</v>
      </c>
      <c r="C942" s="7">
        <v>42466</v>
      </c>
      <c r="D942" t="s">
        <v>98</v>
      </c>
      <c r="E942">
        <v>19105029</v>
      </c>
      <c r="F942" t="s">
        <v>3507</v>
      </c>
      <c r="G942" s="7">
        <v>43414</v>
      </c>
      <c r="H942" t="s">
        <v>503</v>
      </c>
      <c r="I942">
        <v>27801.58</v>
      </c>
      <c r="J942"/>
      <c r="K942">
        <v>27801.58</v>
      </c>
      <c r="L942">
        <v>1</v>
      </c>
      <c r="M942">
        <v>27801.58</v>
      </c>
      <c r="N942" t="s">
        <v>3508</v>
      </c>
      <c r="O942" t="s">
        <v>3509</v>
      </c>
      <c r="P942" s="7">
        <v>42542</v>
      </c>
      <c r="Q942" s="7" t="s">
        <v>3989</v>
      </c>
      <c r="R942" s="7">
        <v>3.6581000000000001</v>
      </c>
    </row>
    <row r="943" spans="1:18" hidden="1">
      <c r="A943" t="s">
        <v>506</v>
      </c>
      <c r="B943" t="s">
        <v>501</v>
      </c>
      <c r="C943" s="7">
        <v>42466</v>
      </c>
      <c r="D943" t="s">
        <v>98</v>
      </c>
      <c r="E943">
        <v>19105029</v>
      </c>
      <c r="F943" t="s">
        <v>3507</v>
      </c>
      <c r="G943" s="7">
        <v>43687</v>
      </c>
      <c r="H943" t="s">
        <v>503</v>
      </c>
      <c r="I943">
        <v>27801.58</v>
      </c>
      <c r="J943"/>
      <c r="K943">
        <v>27801.58</v>
      </c>
      <c r="L943">
        <v>1</v>
      </c>
      <c r="M943">
        <v>27801.58</v>
      </c>
      <c r="N943" t="s">
        <v>3508</v>
      </c>
      <c r="O943" t="s">
        <v>3509</v>
      </c>
      <c r="P943" s="7">
        <v>42542</v>
      </c>
      <c r="Q943" s="7" t="s">
        <v>3990</v>
      </c>
      <c r="R943" s="7">
        <v>3.6581000000000001</v>
      </c>
    </row>
    <row r="944" spans="1:18" hidden="1">
      <c r="A944" t="s">
        <v>506</v>
      </c>
      <c r="B944" t="s">
        <v>501</v>
      </c>
      <c r="C944" s="7">
        <v>42466</v>
      </c>
      <c r="D944" t="s">
        <v>98</v>
      </c>
      <c r="E944">
        <v>19105029</v>
      </c>
      <c r="F944" t="s">
        <v>3507</v>
      </c>
      <c r="G944" s="7">
        <v>43779</v>
      </c>
      <c r="H944" t="s">
        <v>503</v>
      </c>
      <c r="I944">
        <v>27801.58</v>
      </c>
      <c r="J944"/>
      <c r="K944">
        <v>27801.58</v>
      </c>
      <c r="L944">
        <v>1</v>
      </c>
      <c r="M944">
        <v>27801.58</v>
      </c>
      <c r="N944" t="s">
        <v>3508</v>
      </c>
      <c r="O944" t="s">
        <v>3509</v>
      </c>
      <c r="P944" s="7">
        <v>42542</v>
      </c>
      <c r="Q944" s="7" t="s">
        <v>3991</v>
      </c>
      <c r="R944" s="7">
        <v>3.6581000000000001</v>
      </c>
    </row>
    <row r="945" spans="1:18" hidden="1">
      <c r="A945" t="s">
        <v>506</v>
      </c>
      <c r="B945" t="s">
        <v>501</v>
      </c>
      <c r="C945" s="7">
        <v>42466</v>
      </c>
      <c r="D945" t="s">
        <v>98</v>
      </c>
      <c r="E945">
        <v>19105029</v>
      </c>
      <c r="F945" t="s">
        <v>3507</v>
      </c>
      <c r="G945" s="7">
        <v>43992</v>
      </c>
      <c r="H945" t="s">
        <v>503</v>
      </c>
      <c r="I945">
        <v>27801.58</v>
      </c>
      <c r="J945"/>
      <c r="K945">
        <v>27801.58</v>
      </c>
      <c r="L945">
        <v>1</v>
      </c>
      <c r="M945">
        <v>27801.58</v>
      </c>
      <c r="N945" t="s">
        <v>3508</v>
      </c>
      <c r="O945" t="s">
        <v>3509</v>
      </c>
      <c r="P945" s="7">
        <v>42542</v>
      </c>
      <c r="Q945" s="7" t="s">
        <v>3992</v>
      </c>
      <c r="R945" s="7">
        <v>3.6581000000000001</v>
      </c>
    </row>
    <row r="946" spans="1:18" hidden="1">
      <c r="A946" t="s">
        <v>506</v>
      </c>
      <c r="B946" t="s">
        <v>501</v>
      </c>
      <c r="C946" s="7">
        <v>42466</v>
      </c>
      <c r="D946" t="s">
        <v>98</v>
      </c>
      <c r="E946">
        <v>19105029</v>
      </c>
      <c r="F946" t="s">
        <v>3507</v>
      </c>
      <c r="G946" s="7">
        <v>44022</v>
      </c>
      <c r="H946" t="s">
        <v>503</v>
      </c>
      <c r="I946">
        <v>27801.58</v>
      </c>
      <c r="J946"/>
      <c r="K946">
        <v>27801.58</v>
      </c>
      <c r="L946">
        <v>1</v>
      </c>
      <c r="M946">
        <v>27801.58</v>
      </c>
      <c r="N946" t="s">
        <v>3508</v>
      </c>
      <c r="O946" t="s">
        <v>3509</v>
      </c>
      <c r="P946" s="7">
        <v>42542</v>
      </c>
      <c r="Q946" s="7" t="s">
        <v>3993</v>
      </c>
      <c r="R946" s="7">
        <v>3.6581000000000001</v>
      </c>
    </row>
    <row r="947" spans="1:18" hidden="1">
      <c r="A947" t="s">
        <v>506</v>
      </c>
      <c r="B947" t="s">
        <v>501</v>
      </c>
      <c r="C947" s="7">
        <v>42466</v>
      </c>
      <c r="D947" t="s">
        <v>98</v>
      </c>
      <c r="E947">
        <v>19105029</v>
      </c>
      <c r="F947" t="s">
        <v>3507</v>
      </c>
      <c r="G947" s="7">
        <v>44084</v>
      </c>
      <c r="H947" t="s">
        <v>503</v>
      </c>
      <c r="I947">
        <v>27801.58</v>
      </c>
      <c r="J947"/>
      <c r="K947">
        <v>27801.58</v>
      </c>
      <c r="L947">
        <v>1</v>
      </c>
      <c r="M947">
        <v>27801.58</v>
      </c>
      <c r="N947" t="s">
        <v>3508</v>
      </c>
      <c r="O947" t="s">
        <v>3509</v>
      </c>
      <c r="P947" s="7">
        <v>42542</v>
      </c>
      <c r="Q947" s="7" t="s">
        <v>3994</v>
      </c>
      <c r="R947" s="7">
        <v>3.6581000000000001</v>
      </c>
    </row>
    <row r="948" spans="1:18" hidden="1">
      <c r="A948" t="s">
        <v>506</v>
      </c>
      <c r="B948" t="s">
        <v>501</v>
      </c>
      <c r="C948" s="7">
        <v>42466</v>
      </c>
      <c r="D948" t="s">
        <v>98</v>
      </c>
      <c r="E948">
        <v>19105029</v>
      </c>
      <c r="F948" t="s">
        <v>3507</v>
      </c>
      <c r="G948" s="7">
        <v>44175</v>
      </c>
      <c r="H948" t="s">
        <v>503</v>
      </c>
      <c r="I948">
        <v>27801.58</v>
      </c>
      <c r="J948"/>
      <c r="K948">
        <v>27801.58</v>
      </c>
      <c r="L948">
        <v>1</v>
      </c>
      <c r="M948">
        <v>27801.58</v>
      </c>
      <c r="N948" t="s">
        <v>3508</v>
      </c>
      <c r="O948" t="s">
        <v>3509</v>
      </c>
      <c r="P948" s="7">
        <v>42542</v>
      </c>
      <c r="Q948" s="7" t="s">
        <v>3995</v>
      </c>
      <c r="R948" s="7">
        <v>3.6581000000000001</v>
      </c>
    </row>
    <row r="949" spans="1:18" hidden="1">
      <c r="A949" t="s">
        <v>506</v>
      </c>
      <c r="B949" t="s">
        <v>501</v>
      </c>
      <c r="C949" s="7">
        <v>42466</v>
      </c>
      <c r="D949" t="s">
        <v>98</v>
      </c>
      <c r="E949">
        <v>19105029</v>
      </c>
      <c r="F949" t="s">
        <v>3507</v>
      </c>
      <c r="G949" s="7">
        <v>44206</v>
      </c>
      <c r="H949" t="s">
        <v>503</v>
      </c>
      <c r="I949">
        <v>27801.58</v>
      </c>
      <c r="J949"/>
      <c r="K949">
        <v>27801.58</v>
      </c>
      <c r="L949">
        <v>1</v>
      </c>
      <c r="M949">
        <v>27801.58</v>
      </c>
      <c r="N949" t="s">
        <v>3508</v>
      </c>
      <c r="O949" t="s">
        <v>3509</v>
      </c>
      <c r="P949" s="7">
        <v>42542</v>
      </c>
      <c r="Q949" s="7" t="s">
        <v>3996</v>
      </c>
      <c r="R949" s="7">
        <v>3.6581000000000001</v>
      </c>
    </row>
    <row r="950" spans="1:18" hidden="1">
      <c r="A950" t="s">
        <v>506</v>
      </c>
      <c r="B950" t="s">
        <v>609</v>
      </c>
      <c r="C950" s="7">
        <v>41736</v>
      </c>
      <c r="D950" t="s">
        <v>98</v>
      </c>
      <c r="E950">
        <v>19105002</v>
      </c>
      <c r="F950" t="s">
        <v>465</v>
      </c>
      <c r="G950" s="7">
        <v>44265</v>
      </c>
      <c r="H950" t="s">
        <v>503</v>
      </c>
      <c r="I950">
        <v>130725</v>
      </c>
      <c r="J950"/>
      <c r="K950">
        <v>130725</v>
      </c>
      <c r="L950">
        <v>1</v>
      </c>
      <c r="M950">
        <v>130725</v>
      </c>
      <c r="N950" t="s">
        <v>627</v>
      </c>
      <c r="O950" t="s">
        <v>626</v>
      </c>
      <c r="P950" s="7">
        <v>42542</v>
      </c>
      <c r="Q950" s="7" t="s">
        <v>1773</v>
      </c>
      <c r="R950" s="7">
        <v>2.242</v>
      </c>
    </row>
    <row r="951" spans="1:18" hidden="1">
      <c r="A951" t="s">
        <v>506</v>
      </c>
      <c r="B951" t="s">
        <v>609</v>
      </c>
      <c r="C951" s="7">
        <v>41736</v>
      </c>
      <c r="D951" t="s">
        <v>98</v>
      </c>
      <c r="E951">
        <v>13140001</v>
      </c>
      <c r="F951" t="s">
        <v>465</v>
      </c>
      <c r="G951" s="7">
        <v>42804</v>
      </c>
      <c r="H951" t="s">
        <v>503</v>
      </c>
      <c r="I951">
        <v>171168.36</v>
      </c>
      <c r="J951"/>
      <c r="K951">
        <v>171168.36</v>
      </c>
      <c r="L951">
        <v>1</v>
      </c>
      <c r="M951">
        <v>171168.36</v>
      </c>
      <c r="N951" t="s">
        <v>504</v>
      </c>
      <c r="O951" t="s">
        <v>626</v>
      </c>
      <c r="P951" s="7">
        <v>42542</v>
      </c>
      <c r="Q951" s="7" t="s">
        <v>1933</v>
      </c>
      <c r="R951" s="7">
        <v>2.242</v>
      </c>
    </row>
    <row r="952" spans="1:18" hidden="1">
      <c r="A952" t="s">
        <v>1037</v>
      </c>
      <c r="B952" t="s">
        <v>501</v>
      </c>
      <c r="C952" s="7">
        <v>42439</v>
      </c>
      <c r="D952" t="s">
        <v>98</v>
      </c>
      <c r="E952">
        <v>19105018</v>
      </c>
      <c r="F952" t="s">
        <v>3503</v>
      </c>
      <c r="G952" s="7">
        <v>42684</v>
      </c>
      <c r="H952" t="s">
        <v>503</v>
      </c>
      <c r="I952">
        <v>45808.77</v>
      </c>
      <c r="J952"/>
      <c r="K952">
        <v>45808.77</v>
      </c>
      <c r="L952">
        <v>1</v>
      </c>
      <c r="M952">
        <v>45808.77</v>
      </c>
      <c r="N952" t="s">
        <v>3504</v>
      </c>
      <c r="O952" t="s">
        <v>3505</v>
      </c>
      <c r="P952" s="7">
        <v>42542</v>
      </c>
      <c r="Q952" s="7" t="s">
        <v>4380</v>
      </c>
      <c r="R952" s="7">
        <v>3.7037</v>
      </c>
    </row>
    <row r="953" spans="1:18" hidden="1">
      <c r="A953" t="s">
        <v>1037</v>
      </c>
      <c r="B953" t="s">
        <v>501</v>
      </c>
      <c r="C953" s="7">
        <v>42439</v>
      </c>
      <c r="D953" t="s">
        <v>98</v>
      </c>
      <c r="E953">
        <v>19105018</v>
      </c>
      <c r="F953" t="s">
        <v>3503</v>
      </c>
      <c r="G953" s="7">
        <v>42926</v>
      </c>
      <c r="H953" t="s">
        <v>503</v>
      </c>
      <c r="I953">
        <v>45808.77</v>
      </c>
      <c r="J953"/>
      <c r="K953">
        <v>45808.77</v>
      </c>
      <c r="L953">
        <v>1</v>
      </c>
      <c r="M953">
        <v>45808.77</v>
      </c>
      <c r="N953" t="s">
        <v>3504</v>
      </c>
      <c r="O953" t="s">
        <v>3505</v>
      </c>
      <c r="P953" s="7">
        <v>42542</v>
      </c>
      <c r="Q953" s="7" t="s">
        <v>4381</v>
      </c>
      <c r="R953" s="7">
        <v>3.7037</v>
      </c>
    </row>
    <row r="954" spans="1:18" hidden="1">
      <c r="A954" t="s">
        <v>506</v>
      </c>
      <c r="B954" t="s">
        <v>501</v>
      </c>
      <c r="C954" s="7">
        <v>42466</v>
      </c>
      <c r="D954" t="s">
        <v>98</v>
      </c>
      <c r="E954">
        <v>19105029</v>
      </c>
      <c r="F954" t="s">
        <v>3507</v>
      </c>
      <c r="G954" s="7">
        <v>44510</v>
      </c>
      <c r="H954" t="s">
        <v>503</v>
      </c>
      <c r="I954">
        <v>27801.58</v>
      </c>
      <c r="J954"/>
      <c r="K954">
        <v>27801.58</v>
      </c>
      <c r="L954">
        <v>1</v>
      </c>
      <c r="M954">
        <v>27801.58</v>
      </c>
      <c r="N954" t="s">
        <v>3508</v>
      </c>
      <c r="O954" t="s">
        <v>3509</v>
      </c>
      <c r="P954" s="7">
        <v>42542</v>
      </c>
      <c r="Q954" s="7" t="s">
        <v>4390</v>
      </c>
      <c r="R954" s="7">
        <v>3.6581000000000001</v>
      </c>
    </row>
    <row r="955" spans="1:18" hidden="1">
      <c r="A955" t="s">
        <v>506</v>
      </c>
      <c r="B955" t="s">
        <v>501</v>
      </c>
      <c r="C955" s="7">
        <v>42466</v>
      </c>
      <c r="D955" t="s">
        <v>98</v>
      </c>
      <c r="E955">
        <v>19105029</v>
      </c>
      <c r="F955" t="s">
        <v>3507</v>
      </c>
      <c r="G955" s="7">
        <v>44602</v>
      </c>
      <c r="H955" t="s">
        <v>503</v>
      </c>
      <c r="I955">
        <v>27801.58</v>
      </c>
      <c r="J955"/>
      <c r="K955">
        <v>27801.58</v>
      </c>
      <c r="L955">
        <v>1</v>
      </c>
      <c r="M955">
        <v>27801.58</v>
      </c>
      <c r="N955" t="s">
        <v>3508</v>
      </c>
      <c r="O955" t="s">
        <v>3509</v>
      </c>
      <c r="P955" s="7">
        <v>42542</v>
      </c>
      <c r="Q955" s="7" t="s">
        <v>4391</v>
      </c>
      <c r="R955" s="7">
        <v>3.6581000000000001</v>
      </c>
    </row>
    <row r="956" spans="1:18" hidden="1">
      <c r="A956" t="s">
        <v>506</v>
      </c>
      <c r="B956" t="s">
        <v>501</v>
      </c>
      <c r="C956" s="7">
        <v>42466</v>
      </c>
      <c r="D956" t="s">
        <v>98</v>
      </c>
      <c r="E956">
        <v>19105029</v>
      </c>
      <c r="F956" t="s">
        <v>3507</v>
      </c>
      <c r="G956" s="7">
        <v>44661</v>
      </c>
      <c r="H956" t="s">
        <v>503</v>
      </c>
      <c r="I956">
        <v>27801.58</v>
      </c>
      <c r="J956"/>
      <c r="K956">
        <v>27801.58</v>
      </c>
      <c r="L956">
        <v>1</v>
      </c>
      <c r="M956">
        <v>27801.58</v>
      </c>
      <c r="N956" t="s">
        <v>3508</v>
      </c>
      <c r="O956" t="s">
        <v>3509</v>
      </c>
      <c r="P956" s="7">
        <v>42542</v>
      </c>
      <c r="Q956" s="7" t="s">
        <v>4392</v>
      </c>
      <c r="R956" s="7">
        <v>3.6581000000000001</v>
      </c>
    </row>
    <row r="957" spans="1:18" hidden="1">
      <c r="A957" t="s">
        <v>506</v>
      </c>
      <c r="B957" t="s">
        <v>501</v>
      </c>
      <c r="C957" s="7">
        <v>42466</v>
      </c>
      <c r="D957" t="s">
        <v>98</v>
      </c>
      <c r="E957">
        <v>19105029</v>
      </c>
      <c r="F957" t="s">
        <v>3507</v>
      </c>
      <c r="G957" s="7">
        <v>44995</v>
      </c>
      <c r="H957" t="s">
        <v>503</v>
      </c>
      <c r="I957">
        <v>27801.58</v>
      </c>
      <c r="J957"/>
      <c r="K957">
        <v>27801.58</v>
      </c>
      <c r="L957">
        <v>1</v>
      </c>
      <c r="M957">
        <v>27801.58</v>
      </c>
      <c r="N957" t="s">
        <v>3508</v>
      </c>
      <c r="O957" t="s">
        <v>3509</v>
      </c>
      <c r="P957" s="7">
        <v>42542</v>
      </c>
      <c r="Q957" s="7" t="s">
        <v>4393</v>
      </c>
      <c r="R957" s="7">
        <v>3.6581000000000001</v>
      </c>
    </row>
    <row r="958" spans="1:18" hidden="1">
      <c r="A958" t="s">
        <v>506</v>
      </c>
      <c r="B958" t="s">
        <v>501</v>
      </c>
      <c r="C958" s="7">
        <v>42466</v>
      </c>
      <c r="D958" t="s">
        <v>98</v>
      </c>
      <c r="E958">
        <v>19105029</v>
      </c>
      <c r="F958" t="s">
        <v>3507</v>
      </c>
      <c r="G958" s="7">
        <v>45148</v>
      </c>
      <c r="H958" t="s">
        <v>503</v>
      </c>
      <c r="I958">
        <v>27801.58</v>
      </c>
      <c r="J958"/>
      <c r="K958">
        <v>27801.58</v>
      </c>
      <c r="L958">
        <v>1</v>
      </c>
      <c r="M958">
        <v>27801.58</v>
      </c>
      <c r="N958" t="s">
        <v>3508</v>
      </c>
      <c r="O958" t="s">
        <v>3509</v>
      </c>
      <c r="P958" s="7">
        <v>42542</v>
      </c>
      <c r="Q958" s="7" t="s">
        <v>4394</v>
      </c>
      <c r="R958" s="7">
        <v>3.6581000000000001</v>
      </c>
    </row>
    <row r="959" spans="1:18" hidden="1">
      <c r="A959" t="s">
        <v>506</v>
      </c>
      <c r="B959" t="s">
        <v>501</v>
      </c>
      <c r="C959" s="7">
        <v>42466</v>
      </c>
      <c r="D959" t="s">
        <v>98</v>
      </c>
      <c r="E959">
        <v>19105029</v>
      </c>
      <c r="F959" t="s">
        <v>3507</v>
      </c>
      <c r="G959" s="7">
        <v>45332</v>
      </c>
      <c r="H959" t="s">
        <v>503</v>
      </c>
      <c r="I959">
        <v>27801.58</v>
      </c>
      <c r="J959"/>
      <c r="K959">
        <v>27801.58</v>
      </c>
      <c r="L959">
        <v>1</v>
      </c>
      <c r="M959">
        <v>27801.58</v>
      </c>
      <c r="N959" t="s">
        <v>3508</v>
      </c>
      <c r="O959" t="s">
        <v>3509</v>
      </c>
      <c r="P959" s="7">
        <v>42542</v>
      </c>
      <c r="Q959" s="7" t="s">
        <v>4395</v>
      </c>
      <c r="R959" s="7">
        <v>3.6581000000000001</v>
      </c>
    </row>
    <row r="960" spans="1:18" hidden="1">
      <c r="A960" t="s">
        <v>506</v>
      </c>
      <c r="B960" t="s">
        <v>501</v>
      </c>
      <c r="C960" s="7">
        <v>42466</v>
      </c>
      <c r="D960" t="s">
        <v>98</v>
      </c>
      <c r="E960">
        <v>19105029</v>
      </c>
      <c r="F960" t="s">
        <v>3507</v>
      </c>
      <c r="G960" s="7">
        <v>45392</v>
      </c>
      <c r="H960" t="s">
        <v>503</v>
      </c>
      <c r="I960">
        <v>27801.58</v>
      </c>
      <c r="J960"/>
      <c r="K960">
        <v>27801.58</v>
      </c>
      <c r="L960">
        <v>1</v>
      </c>
      <c r="M960">
        <v>27801.58</v>
      </c>
      <c r="N960" t="s">
        <v>3508</v>
      </c>
      <c r="O960" t="s">
        <v>3509</v>
      </c>
      <c r="P960" s="7">
        <v>42542</v>
      </c>
      <c r="Q960" s="7" t="s">
        <v>4396</v>
      </c>
      <c r="R960" s="7">
        <v>3.6581000000000001</v>
      </c>
    </row>
    <row r="961" spans="1:18" hidden="1">
      <c r="A961" t="s">
        <v>506</v>
      </c>
      <c r="B961" t="s">
        <v>501</v>
      </c>
      <c r="C961" s="7">
        <v>42466</v>
      </c>
      <c r="D961" t="s">
        <v>98</v>
      </c>
      <c r="E961">
        <v>19105029</v>
      </c>
      <c r="F961" t="s">
        <v>3507</v>
      </c>
      <c r="G961" s="7">
        <v>42745</v>
      </c>
      <c r="H961" t="s">
        <v>503</v>
      </c>
      <c r="I961">
        <v>18404.310000000001</v>
      </c>
      <c r="J961"/>
      <c r="K961">
        <v>18404.310000000001</v>
      </c>
      <c r="L961">
        <v>1</v>
      </c>
      <c r="M961">
        <v>18404.310000000001</v>
      </c>
      <c r="N961" t="s">
        <v>3508</v>
      </c>
      <c r="O961" t="s">
        <v>3509</v>
      </c>
      <c r="P961" s="7">
        <v>42542</v>
      </c>
      <c r="Q961" s="7" t="s">
        <v>4397</v>
      </c>
      <c r="R961" s="7">
        <v>3.6581000000000001</v>
      </c>
    </row>
    <row r="962" spans="1:18" hidden="1">
      <c r="A962" t="s">
        <v>506</v>
      </c>
      <c r="B962" t="s">
        <v>501</v>
      </c>
      <c r="C962" s="7">
        <v>42466</v>
      </c>
      <c r="D962" t="s">
        <v>98</v>
      </c>
      <c r="E962">
        <v>19105029</v>
      </c>
      <c r="F962" t="s">
        <v>3507</v>
      </c>
      <c r="G962" s="7">
        <v>42776</v>
      </c>
      <c r="H962" t="s">
        <v>503</v>
      </c>
      <c r="I962">
        <v>18216.509999999998</v>
      </c>
      <c r="J962"/>
      <c r="K962">
        <v>18216.509999999998</v>
      </c>
      <c r="L962">
        <v>1</v>
      </c>
      <c r="M962">
        <v>18216.509999999998</v>
      </c>
      <c r="N962" t="s">
        <v>3508</v>
      </c>
      <c r="O962" t="s">
        <v>3509</v>
      </c>
      <c r="P962" s="7">
        <v>42542</v>
      </c>
      <c r="Q962" s="7" t="s">
        <v>4398</v>
      </c>
      <c r="R962" s="7">
        <v>3.6581000000000001</v>
      </c>
    </row>
    <row r="963" spans="1:18" hidden="1">
      <c r="A963" t="s">
        <v>506</v>
      </c>
      <c r="B963" t="s">
        <v>501</v>
      </c>
      <c r="C963" s="7">
        <v>42466</v>
      </c>
      <c r="D963" t="s">
        <v>98</v>
      </c>
      <c r="E963">
        <v>19105029</v>
      </c>
      <c r="F963" t="s">
        <v>3507</v>
      </c>
      <c r="G963" s="7">
        <v>42835</v>
      </c>
      <c r="H963" t="s">
        <v>503</v>
      </c>
      <c r="I963">
        <v>17840.91</v>
      </c>
      <c r="J963"/>
      <c r="K963">
        <v>17840.91</v>
      </c>
      <c r="L963">
        <v>1</v>
      </c>
      <c r="M963">
        <v>17840.91</v>
      </c>
      <c r="N963" t="s">
        <v>3508</v>
      </c>
      <c r="O963" t="s">
        <v>3509</v>
      </c>
      <c r="P963" s="7">
        <v>42542</v>
      </c>
      <c r="Q963" s="7" t="s">
        <v>4399</v>
      </c>
      <c r="R963" s="7">
        <v>3.6581000000000001</v>
      </c>
    </row>
    <row r="964" spans="1:18" hidden="1">
      <c r="A964" t="s">
        <v>506</v>
      </c>
      <c r="B964" t="s">
        <v>501</v>
      </c>
      <c r="C964" s="7">
        <v>42466</v>
      </c>
      <c r="D964" t="s">
        <v>98</v>
      </c>
      <c r="E964">
        <v>19105029</v>
      </c>
      <c r="F964" t="s">
        <v>3507</v>
      </c>
      <c r="G964" s="7">
        <v>42865</v>
      </c>
      <c r="H964" t="s">
        <v>503</v>
      </c>
      <c r="I964">
        <v>17653.11</v>
      </c>
      <c r="J964"/>
      <c r="K964">
        <v>17653.11</v>
      </c>
      <c r="L964">
        <v>1</v>
      </c>
      <c r="M964">
        <v>17653.11</v>
      </c>
      <c r="N964" t="s">
        <v>3508</v>
      </c>
      <c r="O964" t="s">
        <v>3509</v>
      </c>
      <c r="P964" s="7">
        <v>42542</v>
      </c>
      <c r="Q964" s="7" t="s">
        <v>4400</v>
      </c>
      <c r="R964" s="7">
        <v>3.6581000000000001</v>
      </c>
    </row>
    <row r="965" spans="1:18" hidden="1">
      <c r="A965" t="s">
        <v>506</v>
      </c>
      <c r="B965" t="s">
        <v>501</v>
      </c>
      <c r="C965" s="7">
        <v>42466</v>
      </c>
      <c r="D965" t="s">
        <v>98</v>
      </c>
      <c r="E965">
        <v>19105029</v>
      </c>
      <c r="F965" t="s">
        <v>3507</v>
      </c>
      <c r="G965" s="7">
        <v>43079</v>
      </c>
      <c r="H965" t="s">
        <v>503</v>
      </c>
      <c r="I965">
        <v>16338.52</v>
      </c>
      <c r="J965"/>
      <c r="K965">
        <v>16338.52</v>
      </c>
      <c r="L965">
        <v>1</v>
      </c>
      <c r="M965">
        <v>16338.52</v>
      </c>
      <c r="N965" t="s">
        <v>3508</v>
      </c>
      <c r="O965" t="s">
        <v>3509</v>
      </c>
      <c r="P965" s="7">
        <v>42542</v>
      </c>
      <c r="Q965" s="7" t="s">
        <v>4401</v>
      </c>
      <c r="R965" s="7">
        <v>3.6581000000000001</v>
      </c>
    </row>
    <row r="966" spans="1:18" hidden="1">
      <c r="A966" t="s">
        <v>506</v>
      </c>
      <c r="B966" t="s">
        <v>501</v>
      </c>
      <c r="C966" s="7">
        <v>42466</v>
      </c>
      <c r="D966" t="s">
        <v>98</v>
      </c>
      <c r="E966">
        <v>19105029</v>
      </c>
      <c r="F966" t="s">
        <v>3507</v>
      </c>
      <c r="G966" s="7">
        <v>43169</v>
      </c>
      <c r="H966" t="s">
        <v>503</v>
      </c>
      <c r="I966">
        <v>15775.12</v>
      </c>
      <c r="J966"/>
      <c r="K966">
        <v>15775.12</v>
      </c>
      <c r="L966">
        <v>1</v>
      </c>
      <c r="M966">
        <v>15775.12</v>
      </c>
      <c r="N966" t="s">
        <v>3508</v>
      </c>
      <c r="O966" t="s">
        <v>3509</v>
      </c>
      <c r="P966" s="7">
        <v>42542</v>
      </c>
      <c r="Q966" s="7" t="s">
        <v>4402</v>
      </c>
      <c r="R966" s="7">
        <v>3.6581000000000001</v>
      </c>
    </row>
    <row r="967" spans="1:18" hidden="1">
      <c r="A967" t="s">
        <v>506</v>
      </c>
      <c r="B967" t="s">
        <v>501</v>
      </c>
      <c r="C967" s="7">
        <v>42466</v>
      </c>
      <c r="D967" t="s">
        <v>98</v>
      </c>
      <c r="E967">
        <v>19105029</v>
      </c>
      <c r="F967" t="s">
        <v>3507</v>
      </c>
      <c r="G967" s="7">
        <v>43322</v>
      </c>
      <c r="H967" t="s">
        <v>503</v>
      </c>
      <c r="I967">
        <v>14836.13</v>
      </c>
      <c r="J967"/>
      <c r="K967">
        <v>14836.13</v>
      </c>
      <c r="L967">
        <v>1</v>
      </c>
      <c r="M967">
        <v>14836.13</v>
      </c>
      <c r="N967" t="s">
        <v>3508</v>
      </c>
      <c r="O967" t="s">
        <v>3509</v>
      </c>
      <c r="P967" s="7">
        <v>42542</v>
      </c>
      <c r="Q967" s="7" t="s">
        <v>4403</v>
      </c>
      <c r="R967" s="7">
        <v>3.6581000000000001</v>
      </c>
    </row>
    <row r="968" spans="1:18" hidden="1">
      <c r="A968" t="s">
        <v>506</v>
      </c>
      <c r="B968" t="s">
        <v>501</v>
      </c>
      <c r="C968" s="7">
        <v>42466</v>
      </c>
      <c r="D968" t="s">
        <v>98</v>
      </c>
      <c r="E968">
        <v>19105029</v>
      </c>
      <c r="F968" t="s">
        <v>3507</v>
      </c>
      <c r="G968" s="7">
        <v>43534</v>
      </c>
      <c r="H968" t="s">
        <v>503</v>
      </c>
      <c r="I968">
        <v>13521.54</v>
      </c>
      <c r="J968"/>
      <c r="K968">
        <v>13521.54</v>
      </c>
      <c r="L968">
        <v>1</v>
      </c>
      <c r="M968">
        <v>13521.54</v>
      </c>
      <c r="N968" t="s">
        <v>3508</v>
      </c>
      <c r="O968" t="s">
        <v>3509</v>
      </c>
      <c r="P968" s="7">
        <v>42542</v>
      </c>
      <c r="Q968" s="7" t="s">
        <v>4404</v>
      </c>
      <c r="R968" s="7">
        <v>3.6581000000000001</v>
      </c>
    </row>
    <row r="969" spans="1:18" hidden="1">
      <c r="A969" t="s">
        <v>506</v>
      </c>
      <c r="B969" t="s">
        <v>501</v>
      </c>
      <c r="C969" s="7">
        <v>42466</v>
      </c>
      <c r="D969" t="s">
        <v>98</v>
      </c>
      <c r="E969">
        <v>19105029</v>
      </c>
      <c r="F969" t="s">
        <v>3507</v>
      </c>
      <c r="G969" s="7">
        <v>43779</v>
      </c>
      <c r="H969" s="8" t="s">
        <v>503</v>
      </c>
      <c r="I969" s="8">
        <v>12000</v>
      </c>
      <c r="K969" s="8">
        <v>12000</v>
      </c>
      <c r="L969" s="8">
        <v>1</v>
      </c>
      <c r="M969" s="8">
        <v>12000</v>
      </c>
      <c r="N969" t="s">
        <v>3508</v>
      </c>
      <c r="O969" t="s">
        <v>3509</v>
      </c>
      <c r="P969" s="7">
        <v>42542</v>
      </c>
      <c r="Q969" s="7" t="s">
        <v>4405</v>
      </c>
      <c r="R969" s="7">
        <v>3.6581000000000001</v>
      </c>
    </row>
    <row r="970" spans="1:18" hidden="1">
      <c r="A970" t="s">
        <v>506</v>
      </c>
      <c r="B970" t="s">
        <v>501</v>
      </c>
      <c r="C970" s="7">
        <v>42466</v>
      </c>
      <c r="D970" t="s">
        <v>98</v>
      </c>
      <c r="E970">
        <v>19105029</v>
      </c>
      <c r="F970" t="s">
        <v>3507</v>
      </c>
      <c r="G970" s="7">
        <v>44145</v>
      </c>
      <c r="H970" t="s">
        <v>503</v>
      </c>
      <c r="I970">
        <v>9765.56</v>
      </c>
      <c r="J970"/>
      <c r="K970">
        <v>9765.56</v>
      </c>
      <c r="L970">
        <v>1</v>
      </c>
      <c r="M970">
        <v>9765.56</v>
      </c>
      <c r="N970" t="s">
        <v>3508</v>
      </c>
      <c r="O970" t="s">
        <v>3509</v>
      </c>
      <c r="P970" s="7">
        <v>42542</v>
      </c>
      <c r="Q970" s="7" t="s">
        <v>4406</v>
      </c>
      <c r="R970" s="7">
        <v>3.6581000000000001</v>
      </c>
    </row>
    <row r="971" spans="1:18" hidden="1">
      <c r="A971" t="s">
        <v>506</v>
      </c>
      <c r="B971" t="s">
        <v>501</v>
      </c>
      <c r="C971" s="7">
        <v>42466</v>
      </c>
      <c r="D971" t="s">
        <v>98</v>
      </c>
      <c r="E971">
        <v>19105029</v>
      </c>
      <c r="F971" t="s">
        <v>3507</v>
      </c>
      <c r="G971" s="7">
        <v>44206</v>
      </c>
      <c r="H971" t="s">
        <v>503</v>
      </c>
      <c r="I971">
        <v>9389.9599999999991</v>
      </c>
      <c r="J971"/>
      <c r="K971">
        <v>9389.9599999999991</v>
      </c>
      <c r="L971">
        <v>1</v>
      </c>
      <c r="M971">
        <v>9389.9599999999991</v>
      </c>
      <c r="N971" t="s">
        <v>3508</v>
      </c>
      <c r="O971" t="s">
        <v>3509</v>
      </c>
      <c r="P971" s="7">
        <v>42542</v>
      </c>
      <c r="Q971" s="7" t="s">
        <v>4407</v>
      </c>
      <c r="R971" s="7">
        <v>3.6581000000000001</v>
      </c>
    </row>
    <row r="972" spans="1:18" hidden="1">
      <c r="A972" t="s">
        <v>506</v>
      </c>
      <c r="B972" t="s">
        <v>501</v>
      </c>
      <c r="C972" s="7">
        <v>42466</v>
      </c>
      <c r="D972" t="s">
        <v>98</v>
      </c>
      <c r="E972">
        <v>19105029</v>
      </c>
      <c r="F972" t="s">
        <v>3507</v>
      </c>
      <c r="G972" s="7">
        <v>44479</v>
      </c>
      <c r="H972" t="s">
        <v>503</v>
      </c>
      <c r="I972">
        <v>7699.77</v>
      </c>
      <c r="J972"/>
      <c r="K972">
        <v>7699.77</v>
      </c>
      <c r="L972">
        <v>1</v>
      </c>
      <c r="M972">
        <v>7699.77</v>
      </c>
      <c r="N972" t="s">
        <v>3508</v>
      </c>
      <c r="O972" t="s">
        <v>3509</v>
      </c>
      <c r="P972" s="7">
        <v>42542</v>
      </c>
      <c r="Q972" s="7" t="s">
        <v>4408</v>
      </c>
      <c r="R972" s="7">
        <v>3.6581000000000001</v>
      </c>
    </row>
    <row r="973" spans="1:18" hidden="1">
      <c r="A973" t="s">
        <v>506</v>
      </c>
      <c r="B973" t="s">
        <v>501</v>
      </c>
      <c r="C973" s="7">
        <v>42466</v>
      </c>
      <c r="D973" t="s">
        <v>98</v>
      </c>
      <c r="E973">
        <v>19105029</v>
      </c>
      <c r="F973" t="s">
        <v>3507</v>
      </c>
      <c r="G973" s="7">
        <v>44510</v>
      </c>
      <c r="H973" t="s">
        <v>503</v>
      </c>
      <c r="I973">
        <v>7511.97</v>
      </c>
      <c r="J973"/>
      <c r="K973">
        <v>7511.97</v>
      </c>
      <c r="L973">
        <v>1</v>
      </c>
      <c r="M973">
        <v>7511.97</v>
      </c>
      <c r="N973" t="s">
        <v>3508</v>
      </c>
      <c r="O973" t="s">
        <v>3509</v>
      </c>
      <c r="P973" s="7">
        <v>42542</v>
      </c>
      <c r="Q973" s="7" t="s">
        <v>4409</v>
      </c>
      <c r="R973" s="7">
        <v>3.6581000000000001</v>
      </c>
    </row>
    <row r="974" spans="1:18" hidden="1">
      <c r="A974" t="s">
        <v>506</v>
      </c>
      <c r="B974" t="s">
        <v>501</v>
      </c>
      <c r="C974" s="7">
        <v>42466</v>
      </c>
      <c r="D974" t="s">
        <v>98</v>
      </c>
      <c r="E974">
        <v>19105029</v>
      </c>
      <c r="F974" t="s">
        <v>3507</v>
      </c>
      <c r="G974" s="7">
        <v>44752</v>
      </c>
      <c r="H974" t="s">
        <v>503</v>
      </c>
      <c r="I974">
        <v>6009.57</v>
      </c>
      <c r="J974"/>
      <c r="K974">
        <v>6009.57</v>
      </c>
      <c r="L974">
        <v>1</v>
      </c>
      <c r="M974">
        <v>6009.57</v>
      </c>
      <c r="N974" t="s">
        <v>3508</v>
      </c>
      <c r="O974" t="s">
        <v>3509</v>
      </c>
      <c r="P974" s="7">
        <v>42542</v>
      </c>
      <c r="Q974" s="7" t="s">
        <v>4410</v>
      </c>
      <c r="R974" s="7">
        <v>3.6581000000000001</v>
      </c>
    </row>
    <row r="975" spans="1:18" hidden="1">
      <c r="A975" t="s">
        <v>506</v>
      </c>
      <c r="B975" t="s">
        <v>501</v>
      </c>
      <c r="C975" s="7">
        <v>42466</v>
      </c>
      <c r="D975" t="s">
        <v>98</v>
      </c>
      <c r="E975">
        <v>19105029</v>
      </c>
      <c r="F975" t="s">
        <v>3507</v>
      </c>
      <c r="G975" s="7">
        <v>44814</v>
      </c>
      <c r="H975" t="s">
        <v>503</v>
      </c>
      <c r="I975">
        <v>5633.97</v>
      </c>
      <c r="J975"/>
      <c r="K975">
        <v>5633.97</v>
      </c>
      <c r="L975">
        <v>1</v>
      </c>
      <c r="M975">
        <v>5633.97</v>
      </c>
      <c r="N975" t="s">
        <v>3508</v>
      </c>
      <c r="O975" t="s">
        <v>3509</v>
      </c>
      <c r="P975" s="7">
        <v>42542</v>
      </c>
      <c r="Q975" s="7" t="s">
        <v>4411</v>
      </c>
      <c r="R975" s="7">
        <v>3.6581000000000001</v>
      </c>
    </row>
    <row r="976" spans="1:18" hidden="1">
      <c r="A976" t="s">
        <v>506</v>
      </c>
      <c r="B976" t="s">
        <v>501</v>
      </c>
      <c r="C976" s="7">
        <v>42466</v>
      </c>
      <c r="D976" t="s">
        <v>98</v>
      </c>
      <c r="E976">
        <v>19105029</v>
      </c>
      <c r="F976" t="s">
        <v>3507</v>
      </c>
      <c r="G976" s="7">
        <v>44875</v>
      </c>
      <c r="H976" t="s">
        <v>503</v>
      </c>
      <c r="I976">
        <v>5258.37</v>
      </c>
      <c r="J976"/>
      <c r="K976">
        <v>5258.37</v>
      </c>
      <c r="L976">
        <v>1</v>
      </c>
      <c r="M976">
        <v>5258.37</v>
      </c>
      <c r="N976" t="s">
        <v>3508</v>
      </c>
      <c r="O976" t="s">
        <v>3509</v>
      </c>
      <c r="P976" s="7">
        <v>42542</v>
      </c>
      <c r="Q976" s="7" t="s">
        <v>4412</v>
      </c>
      <c r="R976" s="7">
        <v>3.6581000000000001</v>
      </c>
    </row>
    <row r="977" spans="1:18" hidden="1">
      <c r="A977" t="s">
        <v>506</v>
      </c>
      <c r="B977" t="s">
        <v>501</v>
      </c>
      <c r="C977" s="7">
        <v>42466</v>
      </c>
      <c r="D977" t="s">
        <v>98</v>
      </c>
      <c r="E977">
        <v>19105029</v>
      </c>
      <c r="F977" t="s">
        <v>3507</v>
      </c>
      <c r="G977" s="7">
        <v>44936</v>
      </c>
      <c r="H977" t="s">
        <v>503</v>
      </c>
      <c r="I977">
        <v>4882.7700000000004</v>
      </c>
      <c r="J977"/>
      <c r="K977">
        <v>4882.7700000000004</v>
      </c>
      <c r="L977">
        <v>1</v>
      </c>
      <c r="M977">
        <v>4882.7700000000004</v>
      </c>
      <c r="N977" t="s">
        <v>3508</v>
      </c>
      <c r="O977" t="s">
        <v>3509</v>
      </c>
      <c r="P977" s="7">
        <v>42542</v>
      </c>
      <c r="Q977" s="7" t="s">
        <v>4413</v>
      </c>
      <c r="R977" s="7">
        <v>3.6581000000000001</v>
      </c>
    </row>
    <row r="978" spans="1:18" hidden="1">
      <c r="A978" t="s">
        <v>506</v>
      </c>
      <c r="B978" t="s">
        <v>501</v>
      </c>
      <c r="C978" s="7">
        <v>42466</v>
      </c>
      <c r="D978" t="s">
        <v>98</v>
      </c>
      <c r="E978">
        <v>19105029</v>
      </c>
      <c r="F978" t="s">
        <v>3507</v>
      </c>
      <c r="G978" s="7">
        <v>45422</v>
      </c>
      <c r="H978" t="s">
        <v>503</v>
      </c>
      <c r="I978">
        <v>1877.99</v>
      </c>
      <c r="J978"/>
      <c r="K978">
        <v>1877.99</v>
      </c>
      <c r="L978">
        <v>1</v>
      </c>
      <c r="M978">
        <v>1877.99</v>
      </c>
      <c r="N978" t="s">
        <v>3508</v>
      </c>
      <c r="O978" t="s">
        <v>3509</v>
      </c>
      <c r="P978" s="7">
        <v>42542</v>
      </c>
      <c r="Q978" s="7" t="s">
        <v>4414</v>
      </c>
      <c r="R978" s="7">
        <v>3.6581000000000001</v>
      </c>
    </row>
    <row r="979" spans="1:18" hidden="1">
      <c r="A979" t="s">
        <v>506</v>
      </c>
      <c r="B979" t="s">
        <v>501</v>
      </c>
      <c r="C979" s="7">
        <v>42466</v>
      </c>
      <c r="D979" t="s">
        <v>98</v>
      </c>
      <c r="E979">
        <v>19105029</v>
      </c>
      <c r="F979" t="s">
        <v>3507</v>
      </c>
      <c r="G979" s="7">
        <v>42835</v>
      </c>
      <c r="H979" t="s">
        <v>503</v>
      </c>
      <c r="I979">
        <v>27801.58</v>
      </c>
      <c r="J979"/>
      <c r="K979">
        <v>27801.58</v>
      </c>
      <c r="L979">
        <v>1</v>
      </c>
      <c r="M979">
        <v>27801.58</v>
      </c>
      <c r="N979" t="s">
        <v>3508</v>
      </c>
      <c r="O979" t="s">
        <v>3509</v>
      </c>
      <c r="P979" s="7">
        <v>42542</v>
      </c>
      <c r="Q979" s="7" t="s">
        <v>4418</v>
      </c>
      <c r="R979" s="7">
        <v>3.6581000000000001</v>
      </c>
    </row>
    <row r="980" spans="1:18" hidden="1">
      <c r="A980" t="s">
        <v>506</v>
      </c>
      <c r="B980" t="s">
        <v>501</v>
      </c>
      <c r="C980" s="7">
        <v>42466</v>
      </c>
      <c r="D980" t="s">
        <v>98</v>
      </c>
      <c r="E980">
        <v>19105029</v>
      </c>
      <c r="F980" t="s">
        <v>3507</v>
      </c>
      <c r="G980" s="7">
        <v>43110</v>
      </c>
      <c r="H980" t="s">
        <v>503</v>
      </c>
      <c r="I980">
        <v>27801.58</v>
      </c>
      <c r="J980"/>
      <c r="K980">
        <v>27801.58</v>
      </c>
      <c r="L980">
        <v>1</v>
      </c>
      <c r="M980">
        <v>27801.58</v>
      </c>
      <c r="N980" t="s">
        <v>3508</v>
      </c>
      <c r="O980" t="s">
        <v>3509</v>
      </c>
      <c r="P980" s="7">
        <v>42542</v>
      </c>
      <c r="Q980" s="7" t="s">
        <v>4419</v>
      </c>
      <c r="R980" s="7">
        <v>3.6581000000000001</v>
      </c>
    </row>
    <row r="981" spans="1:18" hidden="1">
      <c r="A981" t="s">
        <v>506</v>
      </c>
      <c r="B981" t="s">
        <v>501</v>
      </c>
      <c r="C981" s="7">
        <v>42466</v>
      </c>
      <c r="D981" t="s">
        <v>98</v>
      </c>
      <c r="E981">
        <v>19105029</v>
      </c>
      <c r="F981" t="s">
        <v>3507</v>
      </c>
      <c r="G981" s="7">
        <v>43656</v>
      </c>
      <c r="H981" t="s">
        <v>503</v>
      </c>
      <c r="I981">
        <v>27801.58</v>
      </c>
      <c r="J981"/>
      <c r="K981">
        <v>27801.58</v>
      </c>
      <c r="L981">
        <v>1</v>
      </c>
      <c r="M981">
        <v>27801.58</v>
      </c>
      <c r="N981" t="s">
        <v>3508</v>
      </c>
      <c r="O981" t="s">
        <v>3509</v>
      </c>
      <c r="P981" s="7">
        <v>42542</v>
      </c>
      <c r="Q981" s="7" t="s">
        <v>4420</v>
      </c>
      <c r="R981" s="7">
        <v>3.6581000000000001</v>
      </c>
    </row>
    <row r="982" spans="1:18" hidden="1">
      <c r="A982" t="s">
        <v>506</v>
      </c>
      <c r="B982" t="s">
        <v>501</v>
      </c>
      <c r="C982" s="7">
        <v>42466</v>
      </c>
      <c r="D982" t="s">
        <v>98</v>
      </c>
      <c r="E982">
        <v>19105029</v>
      </c>
      <c r="F982" t="s">
        <v>3507</v>
      </c>
      <c r="G982" s="7">
        <v>43871</v>
      </c>
      <c r="H982" t="s">
        <v>503</v>
      </c>
      <c r="I982">
        <v>27801.58</v>
      </c>
      <c r="J982"/>
      <c r="K982">
        <v>27801.58</v>
      </c>
      <c r="L982">
        <v>1</v>
      </c>
      <c r="M982">
        <v>27801.58</v>
      </c>
      <c r="N982" t="s">
        <v>3508</v>
      </c>
      <c r="O982" t="s">
        <v>3509</v>
      </c>
      <c r="P982" s="7">
        <v>42542</v>
      </c>
      <c r="Q982" s="7" t="s">
        <v>4421</v>
      </c>
      <c r="R982" s="7">
        <v>3.6581000000000001</v>
      </c>
    </row>
    <row r="983" spans="1:18" hidden="1">
      <c r="A983" t="s">
        <v>506</v>
      </c>
      <c r="B983" t="s">
        <v>501</v>
      </c>
      <c r="C983" s="7">
        <v>42466</v>
      </c>
      <c r="D983" t="s">
        <v>98</v>
      </c>
      <c r="E983">
        <v>19105029</v>
      </c>
      <c r="F983" t="s">
        <v>3507</v>
      </c>
      <c r="G983" s="7">
        <v>44265</v>
      </c>
      <c r="H983" t="s">
        <v>503</v>
      </c>
      <c r="I983">
        <v>27801.58</v>
      </c>
      <c r="J983"/>
      <c r="K983">
        <v>27801.58</v>
      </c>
      <c r="L983">
        <v>1</v>
      </c>
      <c r="M983">
        <v>27801.58</v>
      </c>
      <c r="N983" t="s">
        <v>3508</v>
      </c>
      <c r="O983" t="s">
        <v>3509</v>
      </c>
      <c r="P983" s="7">
        <v>42542</v>
      </c>
      <c r="Q983" s="7" t="s">
        <v>4422</v>
      </c>
      <c r="R983" s="7">
        <v>3.6581000000000001</v>
      </c>
    </row>
    <row r="984" spans="1:18" hidden="1">
      <c r="A984" t="s">
        <v>506</v>
      </c>
      <c r="B984" t="s">
        <v>609</v>
      </c>
      <c r="C984" s="7">
        <v>41736</v>
      </c>
      <c r="D984" t="s">
        <v>98</v>
      </c>
      <c r="E984">
        <v>19105002</v>
      </c>
      <c r="F984" t="s">
        <v>465</v>
      </c>
      <c r="G984" s="7">
        <v>44630</v>
      </c>
      <c r="H984" t="s">
        <v>503</v>
      </c>
      <c r="I984">
        <v>130725</v>
      </c>
      <c r="J984"/>
      <c r="K984">
        <v>130725</v>
      </c>
      <c r="L984">
        <v>1</v>
      </c>
      <c r="M984">
        <v>130725</v>
      </c>
      <c r="N984" t="s">
        <v>627</v>
      </c>
      <c r="O984" t="s">
        <v>626</v>
      </c>
      <c r="P984" s="7">
        <v>42542</v>
      </c>
      <c r="Q984" s="7" t="s">
        <v>1300</v>
      </c>
      <c r="R984" s="7">
        <v>2.242</v>
      </c>
    </row>
    <row r="985" spans="1:18" hidden="1">
      <c r="A985" t="s">
        <v>506</v>
      </c>
      <c r="B985" t="s">
        <v>609</v>
      </c>
      <c r="C985" s="7">
        <v>41736</v>
      </c>
      <c r="D985" t="s">
        <v>98</v>
      </c>
      <c r="E985">
        <v>13140001</v>
      </c>
      <c r="F985" t="s">
        <v>465</v>
      </c>
      <c r="G985" s="7">
        <v>44995</v>
      </c>
      <c r="H985" t="s">
        <v>503</v>
      </c>
      <c r="I985">
        <v>126429.44</v>
      </c>
      <c r="J985"/>
      <c r="K985">
        <v>126429.44</v>
      </c>
      <c r="L985">
        <v>1</v>
      </c>
      <c r="M985">
        <v>126429.44</v>
      </c>
      <c r="N985" t="s">
        <v>504</v>
      </c>
      <c r="O985" t="s">
        <v>626</v>
      </c>
      <c r="P985" s="7">
        <v>42542</v>
      </c>
      <c r="Q985" s="7" t="s">
        <v>1775</v>
      </c>
      <c r="R985" s="7">
        <v>2.242</v>
      </c>
    </row>
    <row r="986" spans="1:18" hidden="1">
      <c r="A986" t="s">
        <v>506</v>
      </c>
      <c r="B986" t="s">
        <v>501</v>
      </c>
      <c r="C986" s="7">
        <v>42466</v>
      </c>
      <c r="D986" t="s">
        <v>98</v>
      </c>
      <c r="E986">
        <v>19105029</v>
      </c>
      <c r="F986" t="s">
        <v>3507</v>
      </c>
      <c r="G986" s="7">
        <v>44387</v>
      </c>
      <c r="H986" t="s">
        <v>503</v>
      </c>
      <c r="I986">
        <v>27801.58</v>
      </c>
      <c r="J986"/>
      <c r="K986">
        <v>27801.58</v>
      </c>
      <c r="L986">
        <v>1</v>
      </c>
      <c r="M986">
        <v>27801.58</v>
      </c>
      <c r="N986" t="s">
        <v>3508</v>
      </c>
      <c r="O986" t="s">
        <v>3509</v>
      </c>
      <c r="P986" s="7">
        <v>42542</v>
      </c>
      <c r="Q986" s="7" t="s">
        <v>4809</v>
      </c>
      <c r="R986" s="7">
        <v>3.6581000000000001</v>
      </c>
    </row>
    <row r="987" spans="1:18" hidden="1">
      <c r="A987" t="s">
        <v>506</v>
      </c>
      <c r="B987" t="s">
        <v>501</v>
      </c>
      <c r="C987" s="7">
        <v>42466</v>
      </c>
      <c r="D987" t="s">
        <v>98</v>
      </c>
      <c r="E987">
        <v>19105029</v>
      </c>
      <c r="F987" t="s">
        <v>3507</v>
      </c>
      <c r="G987" s="7">
        <v>44722</v>
      </c>
      <c r="H987" t="s">
        <v>503</v>
      </c>
      <c r="I987">
        <v>27801.58</v>
      </c>
      <c r="J987"/>
      <c r="K987">
        <v>27801.58</v>
      </c>
      <c r="L987">
        <v>1</v>
      </c>
      <c r="M987">
        <v>27801.58</v>
      </c>
      <c r="N987" t="s">
        <v>3508</v>
      </c>
      <c r="O987" t="s">
        <v>3509</v>
      </c>
      <c r="P987" s="7">
        <v>42542</v>
      </c>
      <c r="Q987" s="7" t="s">
        <v>4810</v>
      </c>
      <c r="R987" s="7">
        <v>3.6581000000000001</v>
      </c>
    </row>
    <row r="988" spans="1:18" hidden="1">
      <c r="A988" t="s">
        <v>506</v>
      </c>
      <c r="B988" t="s">
        <v>501</v>
      </c>
      <c r="C988" s="7">
        <v>42466</v>
      </c>
      <c r="D988" t="s">
        <v>98</v>
      </c>
      <c r="E988">
        <v>19105029</v>
      </c>
      <c r="F988" t="s">
        <v>3507</v>
      </c>
      <c r="G988" s="7">
        <v>44967</v>
      </c>
      <c r="H988" t="s">
        <v>503</v>
      </c>
      <c r="I988">
        <v>27801.58</v>
      </c>
      <c r="J988"/>
      <c r="K988">
        <v>27801.58</v>
      </c>
      <c r="L988">
        <v>1</v>
      </c>
      <c r="M988">
        <v>27801.58</v>
      </c>
      <c r="N988" t="s">
        <v>3508</v>
      </c>
      <c r="O988" t="s">
        <v>3509</v>
      </c>
      <c r="P988" s="7">
        <v>42542</v>
      </c>
      <c r="Q988" s="7" t="s">
        <v>4811</v>
      </c>
      <c r="R988" s="7">
        <v>3.6581000000000001</v>
      </c>
    </row>
    <row r="989" spans="1:18" hidden="1">
      <c r="A989" t="s">
        <v>506</v>
      </c>
      <c r="B989" t="s">
        <v>501</v>
      </c>
      <c r="C989" s="7">
        <v>42466</v>
      </c>
      <c r="D989" t="s">
        <v>98</v>
      </c>
      <c r="E989">
        <v>19105029</v>
      </c>
      <c r="F989" t="s">
        <v>3507</v>
      </c>
      <c r="G989" s="7">
        <v>45026</v>
      </c>
      <c r="H989" t="s">
        <v>503</v>
      </c>
      <c r="I989">
        <v>27801.58</v>
      </c>
      <c r="J989"/>
      <c r="K989">
        <v>27801.58</v>
      </c>
      <c r="L989">
        <v>1</v>
      </c>
      <c r="M989">
        <v>27801.58</v>
      </c>
      <c r="N989" t="s">
        <v>3508</v>
      </c>
      <c r="O989" t="s">
        <v>3509</v>
      </c>
      <c r="P989" s="7">
        <v>42542</v>
      </c>
      <c r="Q989" s="7" t="s">
        <v>4812</v>
      </c>
      <c r="R989" s="7">
        <v>3.6581000000000001</v>
      </c>
    </row>
    <row r="990" spans="1:18" hidden="1">
      <c r="A990" t="s">
        <v>506</v>
      </c>
      <c r="B990" t="s">
        <v>501</v>
      </c>
      <c r="C990" s="7">
        <v>42466</v>
      </c>
      <c r="D990" t="s">
        <v>98</v>
      </c>
      <c r="E990">
        <v>19105029</v>
      </c>
      <c r="F990" t="s">
        <v>3507</v>
      </c>
      <c r="G990" s="7">
        <v>45056</v>
      </c>
      <c r="H990" t="s">
        <v>503</v>
      </c>
      <c r="I990">
        <v>27801.58</v>
      </c>
      <c r="J990"/>
      <c r="K990">
        <v>27801.58</v>
      </c>
      <c r="L990">
        <v>1</v>
      </c>
      <c r="M990">
        <v>27801.58</v>
      </c>
      <c r="N990" t="s">
        <v>3508</v>
      </c>
      <c r="O990" t="s">
        <v>3509</v>
      </c>
      <c r="P990" s="7">
        <v>42542</v>
      </c>
      <c r="Q990" s="7" t="s">
        <v>4813</v>
      </c>
      <c r="R990" s="7">
        <v>3.6581000000000001</v>
      </c>
    </row>
    <row r="991" spans="1:18" hidden="1">
      <c r="A991" t="s">
        <v>506</v>
      </c>
      <c r="B991" t="s">
        <v>501</v>
      </c>
      <c r="C991" s="7">
        <v>42466</v>
      </c>
      <c r="D991" t="s">
        <v>98</v>
      </c>
      <c r="E991">
        <v>19105029</v>
      </c>
      <c r="F991" t="s">
        <v>3507</v>
      </c>
      <c r="G991" s="7">
        <v>45087</v>
      </c>
      <c r="H991" t="s">
        <v>503</v>
      </c>
      <c r="I991">
        <v>27801.58</v>
      </c>
      <c r="J991"/>
      <c r="K991">
        <v>27801.58</v>
      </c>
      <c r="L991">
        <v>1</v>
      </c>
      <c r="M991">
        <v>27801.58</v>
      </c>
      <c r="N991" t="s">
        <v>3508</v>
      </c>
      <c r="O991" t="s">
        <v>3509</v>
      </c>
      <c r="P991" s="7">
        <v>42542</v>
      </c>
      <c r="Q991" s="7" t="s">
        <v>4814</v>
      </c>
      <c r="R991" s="7">
        <v>3.6581000000000001</v>
      </c>
    </row>
    <row r="992" spans="1:18" hidden="1">
      <c r="A992" t="s">
        <v>506</v>
      </c>
      <c r="B992" t="s">
        <v>501</v>
      </c>
      <c r="C992" s="7">
        <v>42466</v>
      </c>
      <c r="D992" t="s">
        <v>98</v>
      </c>
      <c r="E992">
        <v>19105029</v>
      </c>
      <c r="F992" t="s">
        <v>3507</v>
      </c>
      <c r="G992" s="7">
        <v>45179</v>
      </c>
      <c r="H992" t="s">
        <v>503</v>
      </c>
      <c r="I992">
        <v>27801.58</v>
      </c>
      <c r="J992"/>
      <c r="K992">
        <v>27801.58</v>
      </c>
      <c r="L992">
        <v>1</v>
      </c>
      <c r="M992">
        <v>27801.58</v>
      </c>
      <c r="N992" t="s">
        <v>3508</v>
      </c>
      <c r="O992" t="s">
        <v>3509</v>
      </c>
      <c r="P992" s="7">
        <v>42542</v>
      </c>
      <c r="Q992" s="7" t="s">
        <v>4815</v>
      </c>
      <c r="R992" s="7">
        <v>3.6581000000000001</v>
      </c>
    </row>
    <row r="993" spans="1:18" hidden="1">
      <c r="A993" t="s">
        <v>506</v>
      </c>
      <c r="B993" t="s">
        <v>501</v>
      </c>
      <c r="C993" s="7">
        <v>42466</v>
      </c>
      <c r="D993" t="s">
        <v>98</v>
      </c>
      <c r="E993">
        <v>19105029</v>
      </c>
      <c r="F993" t="s">
        <v>3507</v>
      </c>
      <c r="G993" s="7">
        <v>45240</v>
      </c>
      <c r="H993" t="s">
        <v>503</v>
      </c>
      <c r="I993">
        <v>27801.58</v>
      </c>
      <c r="J993"/>
      <c r="K993">
        <v>27801.58</v>
      </c>
      <c r="L993">
        <v>1</v>
      </c>
      <c r="M993">
        <v>27801.58</v>
      </c>
      <c r="N993" t="s">
        <v>3508</v>
      </c>
      <c r="O993" t="s">
        <v>3509</v>
      </c>
      <c r="P993" s="7">
        <v>42542</v>
      </c>
      <c r="Q993" s="7" t="s">
        <v>4816</v>
      </c>
      <c r="R993" s="7">
        <v>3.6581000000000001</v>
      </c>
    </row>
    <row r="994" spans="1:18" hidden="1">
      <c r="A994" t="s">
        <v>506</v>
      </c>
      <c r="B994" t="s">
        <v>501</v>
      </c>
      <c r="C994" s="7">
        <v>42466</v>
      </c>
      <c r="D994" t="s">
        <v>98</v>
      </c>
      <c r="E994">
        <v>19105029</v>
      </c>
      <c r="F994" t="s">
        <v>3507</v>
      </c>
      <c r="G994" s="7">
        <v>45361</v>
      </c>
      <c r="H994" t="s">
        <v>503</v>
      </c>
      <c r="I994">
        <v>27801.58</v>
      </c>
      <c r="J994"/>
      <c r="K994">
        <v>27801.58</v>
      </c>
      <c r="L994">
        <v>1</v>
      </c>
      <c r="M994">
        <v>27801.58</v>
      </c>
      <c r="N994" t="s">
        <v>3508</v>
      </c>
      <c r="O994" t="s">
        <v>3509</v>
      </c>
      <c r="P994" s="7">
        <v>42542</v>
      </c>
      <c r="Q994" s="7" t="s">
        <v>4817</v>
      </c>
      <c r="R994" s="7">
        <v>3.6581000000000001</v>
      </c>
    </row>
    <row r="995" spans="1:18" hidden="1">
      <c r="A995" t="s">
        <v>506</v>
      </c>
      <c r="B995" t="s">
        <v>501</v>
      </c>
      <c r="C995" s="7">
        <v>42466</v>
      </c>
      <c r="D995" t="s">
        <v>98</v>
      </c>
      <c r="E995">
        <v>19105029</v>
      </c>
      <c r="F995" t="s">
        <v>3507</v>
      </c>
      <c r="G995" s="7">
        <v>42714</v>
      </c>
      <c r="H995" t="s">
        <v>503</v>
      </c>
      <c r="I995">
        <v>18592.11</v>
      </c>
      <c r="J995"/>
      <c r="K995">
        <v>18592.11</v>
      </c>
      <c r="L995">
        <v>1</v>
      </c>
      <c r="M995">
        <v>18592.11</v>
      </c>
      <c r="N995" t="s">
        <v>3508</v>
      </c>
      <c r="O995" t="s">
        <v>3509</v>
      </c>
      <c r="P995" s="7">
        <v>42542</v>
      </c>
      <c r="Q995" s="7" t="s">
        <v>4818</v>
      </c>
      <c r="R995" s="7">
        <v>3.6581000000000001</v>
      </c>
    </row>
    <row r="996" spans="1:18" hidden="1">
      <c r="A996" t="s">
        <v>506</v>
      </c>
      <c r="B996" t="s">
        <v>501</v>
      </c>
      <c r="C996" s="7">
        <v>42466</v>
      </c>
      <c r="D996" t="s">
        <v>98</v>
      </c>
      <c r="E996">
        <v>19105029</v>
      </c>
      <c r="F996" t="s">
        <v>3507</v>
      </c>
      <c r="G996" s="7">
        <v>43230</v>
      </c>
      <c r="H996" t="s">
        <v>503</v>
      </c>
      <c r="I996">
        <v>15399.53</v>
      </c>
      <c r="J996"/>
      <c r="K996">
        <v>15399.53</v>
      </c>
      <c r="L996">
        <v>1</v>
      </c>
      <c r="M996">
        <v>15399.53</v>
      </c>
      <c r="N996" t="s">
        <v>3508</v>
      </c>
      <c r="O996" t="s">
        <v>3509</v>
      </c>
      <c r="P996" s="7">
        <v>42542</v>
      </c>
      <c r="Q996" s="7" t="s">
        <v>4819</v>
      </c>
      <c r="R996" s="7">
        <v>3.6581000000000001</v>
      </c>
    </row>
    <row r="997" spans="1:18" hidden="1">
      <c r="A997" t="s">
        <v>506</v>
      </c>
      <c r="B997" t="s">
        <v>501</v>
      </c>
      <c r="C997" s="7">
        <v>42466</v>
      </c>
      <c r="D997" t="s">
        <v>98</v>
      </c>
      <c r="E997">
        <v>19105029</v>
      </c>
      <c r="F997" t="s">
        <v>3507</v>
      </c>
      <c r="G997" s="7">
        <v>43291</v>
      </c>
      <c r="H997" t="s">
        <v>503</v>
      </c>
      <c r="I997">
        <v>15023.93</v>
      </c>
      <c r="J997"/>
      <c r="K997">
        <v>15023.93</v>
      </c>
      <c r="L997">
        <v>1</v>
      </c>
      <c r="M997">
        <v>15023.93</v>
      </c>
      <c r="N997" t="s">
        <v>3508</v>
      </c>
      <c r="O997" t="s">
        <v>3509</v>
      </c>
      <c r="P997" s="7">
        <v>42542</v>
      </c>
      <c r="Q997" s="7" t="s">
        <v>4820</v>
      </c>
      <c r="R997" s="7">
        <v>3.6581000000000001</v>
      </c>
    </row>
    <row r="998" spans="1:18" hidden="1">
      <c r="A998" t="s">
        <v>506</v>
      </c>
      <c r="B998" t="s">
        <v>501</v>
      </c>
      <c r="C998" s="7">
        <v>42466</v>
      </c>
      <c r="D998" t="s">
        <v>98</v>
      </c>
      <c r="E998">
        <v>19105029</v>
      </c>
      <c r="F998" t="s">
        <v>3507</v>
      </c>
      <c r="G998" s="7">
        <v>43475</v>
      </c>
      <c r="H998" t="s">
        <v>503</v>
      </c>
      <c r="I998">
        <v>13897.13</v>
      </c>
      <c r="J998"/>
      <c r="K998">
        <v>13897.13</v>
      </c>
      <c r="L998">
        <v>1</v>
      </c>
      <c r="M998">
        <v>13897.13</v>
      </c>
      <c r="N998" t="s">
        <v>3508</v>
      </c>
      <c r="O998" t="s">
        <v>3509</v>
      </c>
      <c r="P998" s="7">
        <v>42542</v>
      </c>
      <c r="Q998" s="7" t="s">
        <v>4821</v>
      </c>
      <c r="R998" s="7">
        <v>3.6581000000000001</v>
      </c>
    </row>
    <row r="999" spans="1:18" hidden="1">
      <c r="A999" t="s">
        <v>506</v>
      </c>
      <c r="B999" t="s">
        <v>501</v>
      </c>
      <c r="C999" s="7">
        <v>42466</v>
      </c>
      <c r="D999" t="s">
        <v>98</v>
      </c>
      <c r="E999">
        <v>19105029</v>
      </c>
      <c r="F999" t="s">
        <v>3507</v>
      </c>
      <c r="G999" s="7">
        <v>43595</v>
      </c>
      <c r="H999" t="s">
        <v>503</v>
      </c>
      <c r="I999">
        <v>13145.94</v>
      </c>
      <c r="J999"/>
      <c r="K999">
        <v>13145.94</v>
      </c>
      <c r="L999">
        <v>1</v>
      </c>
      <c r="M999">
        <v>13145.94</v>
      </c>
      <c r="N999" t="s">
        <v>3508</v>
      </c>
      <c r="O999" t="s">
        <v>3509</v>
      </c>
      <c r="P999" s="7">
        <v>42542</v>
      </c>
      <c r="Q999" s="7" t="s">
        <v>4822</v>
      </c>
      <c r="R999" s="7">
        <v>3.6581000000000001</v>
      </c>
    </row>
    <row r="1000" spans="1:18" hidden="1">
      <c r="A1000" t="s">
        <v>506</v>
      </c>
      <c r="B1000" t="s">
        <v>501</v>
      </c>
      <c r="C1000" s="7">
        <v>42466</v>
      </c>
      <c r="D1000" t="s">
        <v>98</v>
      </c>
      <c r="E1000">
        <v>19105029</v>
      </c>
      <c r="F1000" t="s">
        <v>3507</v>
      </c>
      <c r="G1000" s="7">
        <v>43656</v>
      </c>
      <c r="H1000" t="s">
        <v>503</v>
      </c>
      <c r="I1000">
        <v>12700</v>
      </c>
      <c r="J1000"/>
      <c r="K1000">
        <v>12700</v>
      </c>
      <c r="L1000">
        <v>1</v>
      </c>
      <c r="M1000">
        <v>12700</v>
      </c>
      <c r="N1000" t="s">
        <v>3508</v>
      </c>
      <c r="O1000" t="s">
        <v>3509</v>
      </c>
      <c r="P1000" s="7">
        <v>42542</v>
      </c>
      <c r="Q1000" s="7" t="s">
        <v>4823</v>
      </c>
      <c r="R1000" s="7">
        <v>3.6581000000000001</v>
      </c>
    </row>
    <row r="1001" spans="1:18" hidden="1">
      <c r="A1001" t="s">
        <v>506</v>
      </c>
      <c r="B1001" t="s">
        <v>501</v>
      </c>
      <c r="C1001" s="7">
        <v>42466</v>
      </c>
      <c r="D1001" t="s">
        <v>98</v>
      </c>
      <c r="E1001">
        <v>19105029</v>
      </c>
      <c r="F1001" t="s">
        <v>3507</v>
      </c>
      <c r="G1001" s="7">
        <v>44053</v>
      </c>
      <c r="H1001" t="s">
        <v>503</v>
      </c>
      <c r="I1001">
        <v>10328.950000000001</v>
      </c>
      <c r="J1001"/>
      <c r="K1001">
        <v>10328.950000000001</v>
      </c>
      <c r="L1001">
        <v>1</v>
      </c>
      <c r="M1001">
        <v>10328.950000000001</v>
      </c>
      <c r="N1001" t="s">
        <v>3508</v>
      </c>
      <c r="O1001" t="s">
        <v>3509</v>
      </c>
      <c r="P1001" s="7">
        <v>42542</v>
      </c>
      <c r="Q1001" s="7" t="s">
        <v>4824</v>
      </c>
      <c r="R1001" s="7">
        <v>3.6581000000000001</v>
      </c>
    </row>
    <row r="1002" spans="1:18" hidden="1">
      <c r="A1002" t="s">
        <v>506</v>
      </c>
      <c r="B1002" t="s">
        <v>501</v>
      </c>
      <c r="C1002" s="7">
        <v>42466</v>
      </c>
      <c r="D1002" t="s">
        <v>98</v>
      </c>
      <c r="E1002">
        <v>19105029</v>
      </c>
      <c r="F1002" t="s">
        <v>3507</v>
      </c>
      <c r="G1002" s="7">
        <v>44540</v>
      </c>
      <c r="H1002" t="s">
        <v>503</v>
      </c>
      <c r="I1002">
        <v>7324.16</v>
      </c>
      <c r="J1002"/>
      <c r="K1002">
        <v>7324.16</v>
      </c>
      <c r="L1002">
        <v>1</v>
      </c>
      <c r="M1002">
        <v>7324.16</v>
      </c>
      <c r="N1002" t="s">
        <v>3508</v>
      </c>
      <c r="O1002" t="s">
        <v>3509</v>
      </c>
      <c r="P1002" s="7">
        <v>42542</v>
      </c>
      <c r="Q1002" s="7" t="s">
        <v>4825</v>
      </c>
      <c r="R1002" s="7">
        <v>3.6581000000000001</v>
      </c>
    </row>
    <row r="1003" spans="1:18" hidden="1">
      <c r="A1003" t="s">
        <v>506</v>
      </c>
      <c r="B1003" t="s">
        <v>501</v>
      </c>
      <c r="C1003" s="7">
        <v>42466</v>
      </c>
      <c r="D1003" t="s">
        <v>98</v>
      </c>
      <c r="E1003">
        <v>19105029</v>
      </c>
      <c r="F1003" t="s">
        <v>3507</v>
      </c>
      <c r="G1003" s="7">
        <v>44844</v>
      </c>
      <c r="H1003" t="s">
        <v>503</v>
      </c>
      <c r="I1003">
        <v>5446.17</v>
      </c>
      <c r="J1003"/>
      <c r="K1003">
        <v>5446.17</v>
      </c>
      <c r="L1003">
        <v>1</v>
      </c>
      <c r="M1003">
        <v>5446.17</v>
      </c>
      <c r="N1003" t="s">
        <v>3508</v>
      </c>
      <c r="O1003" t="s">
        <v>3509</v>
      </c>
      <c r="P1003" s="7">
        <v>42542</v>
      </c>
      <c r="Q1003" s="7" t="s">
        <v>4826</v>
      </c>
      <c r="R1003" s="7">
        <v>3.6581000000000001</v>
      </c>
    </row>
    <row r="1004" spans="1:18" hidden="1">
      <c r="A1004" t="s">
        <v>506</v>
      </c>
      <c r="B1004" t="s">
        <v>501</v>
      </c>
      <c r="C1004" s="7">
        <v>42466</v>
      </c>
      <c r="D1004" t="s">
        <v>98</v>
      </c>
      <c r="E1004">
        <v>19105029</v>
      </c>
      <c r="F1004" t="s">
        <v>3507</v>
      </c>
      <c r="G1004" s="7">
        <v>45392</v>
      </c>
      <c r="H1004" t="s">
        <v>503</v>
      </c>
      <c r="I1004">
        <v>2065.79</v>
      </c>
      <c r="J1004"/>
      <c r="K1004">
        <v>2065.79</v>
      </c>
      <c r="L1004">
        <v>1</v>
      </c>
      <c r="M1004">
        <v>2065.79</v>
      </c>
      <c r="N1004" t="s">
        <v>3508</v>
      </c>
      <c r="O1004" t="s">
        <v>3509</v>
      </c>
      <c r="P1004" s="7">
        <v>42542</v>
      </c>
      <c r="Q1004" s="7" t="s">
        <v>4827</v>
      </c>
      <c r="R1004" s="7">
        <v>3.6581000000000001</v>
      </c>
    </row>
    <row r="1005" spans="1:18" hidden="1">
      <c r="A1005" t="s">
        <v>506</v>
      </c>
      <c r="B1005" t="s">
        <v>501</v>
      </c>
      <c r="C1005" s="7">
        <v>42466</v>
      </c>
      <c r="D1005" t="s">
        <v>98</v>
      </c>
      <c r="E1005">
        <v>19105029</v>
      </c>
      <c r="F1005" t="s">
        <v>3507</v>
      </c>
      <c r="G1005" s="7">
        <v>45453</v>
      </c>
      <c r="H1005" t="s">
        <v>503</v>
      </c>
      <c r="I1005">
        <v>1600</v>
      </c>
      <c r="J1005"/>
      <c r="K1005">
        <v>1600</v>
      </c>
      <c r="L1005">
        <v>1</v>
      </c>
      <c r="M1005">
        <v>1600</v>
      </c>
      <c r="N1005" t="s">
        <v>3508</v>
      </c>
      <c r="O1005" t="s">
        <v>3509</v>
      </c>
      <c r="P1005" s="7">
        <v>42542</v>
      </c>
      <c r="Q1005" s="7" t="s">
        <v>4828</v>
      </c>
      <c r="R1005" s="7">
        <v>3.6581000000000001</v>
      </c>
    </row>
    <row r="1006" spans="1:18" hidden="1">
      <c r="A1006" t="s">
        <v>506</v>
      </c>
      <c r="B1006" t="s">
        <v>501</v>
      </c>
      <c r="C1006" s="7">
        <v>42466</v>
      </c>
      <c r="D1006" t="s">
        <v>98</v>
      </c>
      <c r="E1006">
        <v>19105029</v>
      </c>
      <c r="F1006" t="s">
        <v>3507</v>
      </c>
      <c r="G1006" s="7">
        <v>45514</v>
      </c>
      <c r="H1006" t="s">
        <v>503</v>
      </c>
      <c r="I1006">
        <v>1200</v>
      </c>
      <c r="J1006"/>
      <c r="K1006">
        <v>1200</v>
      </c>
      <c r="L1006">
        <v>1</v>
      </c>
      <c r="M1006">
        <v>1200</v>
      </c>
      <c r="N1006" t="s">
        <v>3508</v>
      </c>
      <c r="O1006" t="s">
        <v>3509</v>
      </c>
      <c r="P1006" s="7">
        <v>42542</v>
      </c>
      <c r="Q1006" s="7" t="s">
        <v>4829</v>
      </c>
      <c r="R1006" s="7">
        <v>3.6581000000000001</v>
      </c>
    </row>
    <row r="1007" spans="1:18" hidden="1">
      <c r="A1007" t="s">
        <v>506</v>
      </c>
      <c r="B1007" t="s">
        <v>501</v>
      </c>
      <c r="C1007" s="7">
        <v>42466</v>
      </c>
      <c r="D1007" t="s">
        <v>98</v>
      </c>
      <c r="E1007">
        <v>19105029</v>
      </c>
      <c r="F1007" t="s">
        <v>3507</v>
      </c>
      <c r="G1007" s="7">
        <v>45575</v>
      </c>
      <c r="H1007" t="s">
        <v>503</v>
      </c>
      <c r="I1007">
        <v>850</v>
      </c>
      <c r="J1007"/>
      <c r="K1007">
        <v>850</v>
      </c>
      <c r="L1007">
        <v>1</v>
      </c>
      <c r="M1007">
        <v>850</v>
      </c>
      <c r="N1007" t="s">
        <v>3508</v>
      </c>
      <c r="O1007" t="s">
        <v>3509</v>
      </c>
      <c r="P1007" s="7">
        <v>42542</v>
      </c>
      <c r="Q1007" s="7" t="s">
        <v>4830</v>
      </c>
      <c r="R1007" s="7">
        <v>3.6581000000000001</v>
      </c>
    </row>
    <row r="1008" spans="1:18" hidden="1">
      <c r="A1008" t="s">
        <v>506</v>
      </c>
      <c r="B1008" t="s">
        <v>501</v>
      </c>
      <c r="C1008" s="7">
        <v>42466</v>
      </c>
      <c r="D1008" t="s">
        <v>98</v>
      </c>
      <c r="E1008">
        <v>19105029</v>
      </c>
      <c r="F1008" t="s">
        <v>3507</v>
      </c>
      <c r="G1008" s="7">
        <v>42561</v>
      </c>
      <c r="H1008" t="s">
        <v>503</v>
      </c>
      <c r="I1008">
        <v>27801.58</v>
      </c>
      <c r="J1008"/>
      <c r="K1008">
        <v>27801.58</v>
      </c>
      <c r="L1008">
        <v>1</v>
      </c>
      <c r="M1008">
        <v>27801.58</v>
      </c>
      <c r="N1008" t="s">
        <v>3508</v>
      </c>
      <c r="O1008" t="s">
        <v>3509</v>
      </c>
      <c r="P1008" s="7">
        <v>42542</v>
      </c>
      <c r="Q1008" s="7" t="s">
        <v>4848</v>
      </c>
      <c r="R1008" s="7">
        <v>3.6581000000000001</v>
      </c>
    </row>
    <row r="1009" spans="1:18" hidden="1">
      <c r="A1009" t="s">
        <v>506</v>
      </c>
      <c r="B1009" t="s">
        <v>501</v>
      </c>
      <c r="C1009" s="7">
        <v>42466</v>
      </c>
      <c r="D1009" t="s">
        <v>98</v>
      </c>
      <c r="E1009">
        <v>19105029</v>
      </c>
      <c r="F1009" t="s">
        <v>3507</v>
      </c>
      <c r="G1009" s="7">
        <v>42653</v>
      </c>
      <c r="H1009" t="s">
        <v>503</v>
      </c>
      <c r="I1009">
        <v>27801.58</v>
      </c>
      <c r="J1009"/>
      <c r="K1009">
        <v>27801.58</v>
      </c>
      <c r="L1009">
        <v>1</v>
      </c>
      <c r="M1009">
        <v>27801.58</v>
      </c>
      <c r="N1009" t="s">
        <v>3508</v>
      </c>
      <c r="O1009" t="s">
        <v>3509</v>
      </c>
      <c r="P1009" s="7">
        <v>42542</v>
      </c>
      <c r="Q1009" s="7" t="s">
        <v>4849</v>
      </c>
      <c r="R1009" s="7">
        <v>3.6581000000000001</v>
      </c>
    </row>
    <row r="1010" spans="1:18" hidden="1">
      <c r="A1010" t="s">
        <v>506</v>
      </c>
      <c r="B1010" t="s">
        <v>501</v>
      </c>
      <c r="C1010" s="7">
        <v>42466</v>
      </c>
      <c r="D1010" t="s">
        <v>98</v>
      </c>
      <c r="E1010">
        <v>19105029</v>
      </c>
      <c r="F1010" t="s">
        <v>3507</v>
      </c>
      <c r="G1010" s="7">
        <v>42684</v>
      </c>
      <c r="H1010" t="s">
        <v>503</v>
      </c>
      <c r="I1010">
        <v>27801.58</v>
      </c>
      <c r="J1010"/>
      <c r="K1010">
        <v>27801.58</v>
      </c>
      <c r="L1010">
        <v>1</v>
      </c>
      <c r="M1010">
        <v>27801.58</v>
      </c>
      <c r="N1010" t="s">
        <v>3508</v>
      </c>
      <c r="O1010" t="s">
        <v>3509</v>
      </c>
      <c r="P1010" s="7">
        <v>42542</v>
      </c>
      <c r="Q1010" s="7" t="s">
        <v>4850</v>
      </c>
      <c r="R1010" s="7">
        <v>3.6581000000000001</v>
      </c>
    </row>
    <row r="1011" spans="1:18" hidden="1">
      <c r="A1011" t="s">
        <v>506</v>
      </c>
      <c r="B1011" t="s">
        <v>501</v>
      </c>
      <c r="C1011" s="7">
        <v>42466</v>
      </c>
      <c r="D1011" t="s">
        <v>98</v>
      </c>
      <c r="E1011">
        <v>19105029</v>
      </c>
      <c r="F1011" t="s">
        <v>3507</v>
      </c>
      <c r="G1011" s="7">
        <v>43261</v>
      </c>
      <c r="H1011" t="s">
        <v>503</v>
      </c>
      <c r="I1011">
        <v>27801.58</v>
      </c>
      <c r="J1011"/>
      <c r="K1011">
        <v>27801.58</v>
      </c>
      <c r="L1011">
        <v>1</v>
      </c>
      <c r="M1011">
        <v>27801.58</v>
      </c>
      <c r="N1011" t="s">
        <v>3508</v>
      </c>
      <c r="O1011" t="s">
        <v>3509</v>
      </c>
      <c r="P1011" s="7">
        <v>42542</v>
      </c>
      <c r="Q1011" s="7" t="s">
        <v>4851</v>
      </c>
      <c r="R1011" s="7">
        <v>3.6581000000000001</v>
      </c>
    </row>
    <row r="1012" spans="1:18" hidden="1">
      <c r="A1012" t="s">
        <v>506</v>
      </c>
      <c r="B1012" t="s">
        <v>501</v>
      </c>
      <c r="C1012" s="7">
        <v>42466</v>
      </c>
      <c r="D1012" t="s">
        <v>98</v>
      </c>
      <c r="E1012">
        <v>19105029</v>
      </c>
      <c r="F1012" t="s">
        <v>3507</v>
      </c>
      <c r="G1012" s="7">
        <v>43475</v>
      </c>
      <c r="H1012" t="s">
        <v>503</v>
      </c>
      <c r="I1012">
        <v>27801.58</v>
      </c>
      <c r="J1012"/>
      <c r="K1012">
        <v>27801.58</v>
      </c>
      <c r="L1012">
        <v>1</v>
      </c>
      <c r="M1012">
        <v>27801.58</v>
      </c>
      <c r="N1012" t="s">
        <v>3508</v>
      </c>
      <c r="O1012" t="s">
        <v>3509</v>
      </c>
      <c r="P1012" s="7">
        <v>42542</v>
      </c>
      <c r="Q1012" s="7" t="s">
        <v>4852</v>
      </c>
      <c r="R1012" s="7">
        <v>3.6581000000000001</v>
      </c>
    </row>
    <row r="1013" spans="1:18" hidden="1">
      <c r="A1013" t="s">
        <v>506</v>
      </c>
      <c r="B1013" t="s">
        <v>501</v>
      </c>
      <c r="C1013" s="7">
        <v>42466</v>
      </c>
      <c r="D1013" t="s">
        <v>98</v>
      </c>
      <c r="E1013">
        <v>19105029</v>
      </c>
      <c r="F1013" t="s">
        <v>3507</v>
      </c>
      <c r="G1013" s="7">
        <v>43506</v>
      </c>
      <c r="H1013" t="s">
        <v>503</v>
      </c>
      <c r="I1013">
        <v>27801.58</v>
      </c>
      <c r="J1013"/>
      <c r="K1013">
        <v>27801.58</v>
      </c>
      <c r="L1013">
        <v>1</v>
      </c>
      <c r="M1013">
        <v>27801.58</v>
      </c>
      <c r="N1013" t="s">
        <v>3508</v>
      </c>
      <c r="O1013" t="s">
        <v>3509</v>
      </c>
      <c r="P1013" s="7">
        <v>42542</v>
      </c>
      <c r="Q1013" s="7" t="s">
        <v>4853</v>
      </c>
      <c r="R1013" s="7">
        <v>3.6581000000000001</v>
      </c>
    </row>
    <row r="1014" spans="1:18" hidden="1">
      <c r="A1014" t="s">
        <v>506</v>
      </c>
      <c r="B1014" t="s">
        <v>501</v>
      </c>
      <c r="C1014" s="7">
        <v>42466</v>
      </c>
      <c r="D1014" t="s">
        <v>98</v>
      </c>
      <c r="E1014">
        <v>19105029</v>
      </c>
      <c r="F1014" t="s">
        <v>3507</v>
      </c>
      <c r="G1014" s="7">
        <v>43534</v>
      </c>
      <c r="H1014" t="s">
        <v>503</v>
      </c>
      <c r="I1014">
        <v>27801.58</v>
      </c>
      <c r="J1014"/>
      <c r="K1014">
        <v>27801.58</v>
      </c>
      <c r="L1014">
        <v>1</v>
      </c>
      <c r="M1014">
        <v>27801.58</v>
      </c>
      <c r="N1014" t="s">
        <v>3508</v>
      </c>
      <c r="O1014" t="s">
        <v>3509</v>
      </c>
      <c r="P1014" s="7">
        <v>42542</v>
      </c>
      <c r="Q1014" s="7" t="s">
        <v>4854</v>
      </c>
      <c r="R1014" s="7">
        <v>3.6581000000000001</v>
      </c>
    </row>
    <row r="1015" spans="1:18" hidden="1">
      <c r="A1015" t="s">
        <v>506</v>
      </c>
      <c r="B1015" t="s">
        <v>501</v>
      </c>
      <c r="C1015" s="7">
        <v>42466</v>
      </c>
      <c r="D1015" t="s">
        <v>98</v>
      </c>
      <c r="E1015">
        <v>19105029</v>
      </c>
      <c r="F1015" t="s">
        <v>3507</v>
      </c>
      <c r="G1015" s="7">
        <v>43565</v>
      </c>
      <c r="H1015" t="s">
        <v>503</v>
      </c>
      <c r="I1015">
        <v>27801.58</v>
      </c>
      <c r="J1015"/>
      <c r="K1015">
        <v>27801.58</v>
      </c>
      <c r="L1015">
        <v>1</v>
      </c>
      <c r="M1015">
        <v>27801.58</v>
      </c>
      <c r="N1015" t="s">
        <v>3508</v>
      </c>
      <c r="O1015" t="s">
        <v>3509</v>
      </c>
      <c r="P1015" s="7">
        <v>42542</v>
      </c>
      <c r="Q1015" s="7" t="s">
        <v>4855</v>
      </c>
      <c r="R1015" s="7">
        <v>3.6581000000000001</v>
      </c>
    </row>
    <row r="1016" spans="1:18" hidden="1">
      <c r="A1016" t="s">
        <v>506</v>
      </c>
      <c r="B1016" t="s">
        <v>501</v>
      </c>
      <c r="C1016" s="7">
        <v>42466</v>
      </c>
      <c r="D1016" t="s">
        <v>98</v>
      </c>
      <c r="E1016">
        <v>19105029</v>
      </c>
      <c r="F1016" t="s">
        <v>3507</v>
      </c>
      <c r="G1016" s="7">
        <v>43840</v>
      </c>
      <c r="H1016" t="s">
        <v>503</v>
      </c>
      <c r="I1016">
        <v>27801.58</v>
      </c>
      <c r="J1016"/>
      <c r="K1016">
        <v>27801.58</v>
      </c>
      <c r="L1016">
        <v>1</v>
      </c>
      <c r="M1016">
        <v>27801.58</v>
      </c>
      <c r="N1016" t="s">
        <v>3508</v>
      </c>
      <c r="O1016" t="s">
        <v>3509</v>
      </c>
      <c r="P1016" s="7">
        <v>42542</v>
      </c>
      <c r="Q1016" s="7" t="s">
        <v>4856</v>
      </c>
      <c r="R1016" s="7">
        <v>3.6581000000000001</v>
      </c>
    </row>
    <row r="1017" spans="1:18" hidden="1">
      <c r="A1017" t="s">
        <v>506</v>
      </c>
      <c r="B1017" t="s">
        <v>609</v>
      </c>
      <c r="C1017" s="7">
        <v>41736</v>
      </c>
      <c r="D1017" t="s">
        <v>98</v>
      </c>
      <c r="E1017">
        <v>19105002</v>
      </c>
      <c r="F1017" t="s">
        <v>465</v>
      </c>
      <c r="G1017" s="7">
        <v>44995</v>
      </c>
      <c r="H1017" t="s">
        <v>503</v>
      </c>
      <c r="I1017">
        <v>130725</v>
      </c>
      <c r="J1017"/>
      <c r="K1017">
        <v>130725</v>
      </c>
      <c r="L1017">
        <v>1</v>
      </c>
      <c r="M1017">
        <v>130725</v>
      </c>
      <c r="N1017" t="s">
        <v>627</v>
      </c>
      <c r="O1017" t="s">
        <v>626</v>
      </c>
      <c r="P1017" s="7">
        <v>42542</v>
      </c>
      <c r="Q1017" s="7" t="s">
        <v>1467</v>
      </c>
      <c r="R1017" s="7">
        <v>2.242</v>
      </c>
    </row>
    <row r="1018" spans="1:18" hidden="1">
      <c r="A1018" t="s">
        <v>506</v>
      </c>
      <c r="B1018" t="s">
        <v>609</v>
      </c>
      <c r="C1018" s="7">
        <v>41736</v>
      </c>
      <c r="D1018" t="s">
        <v>98</v>
      </c>
      <c r="E1018">
        <v>13140001</v>
      </c>
      <c r="F1018" t="s">
        <v>465</v>
      </c>
      <c r="G1018" s="7">
        <v>43900</v>
      </c>
      <c r="H1018" t="s">
        <v>503</v>
      </c>
      <c r="I1018">
        <v>211574.63</v>
      </c>
      <c r="J1018"/>
      <c r="K1018">
        <v>211574.63</v>
      </c>
      <c r="L1018">
        <v>1</v>
      </c>
      <c r="M1018">
        <v>211574.63</v>
      </c>
      <c r="N1018" t="s">
        <v>504</v>
      </c>
      <c r="O1018" t="s">
        <v>626</v>
      </c>
      <c r="P1018" s="7">
        <v>42542</v>
      </c>
      <c r="Q1018" s="7" t="s">
        <v>1468</v>
      </c>
      <c r="R1018" s="7">
        <v>2.242</v>
      </c>
    </row>
    <row r="1019" spans="1:18" hidden="1">
      <c r="A1019" t="s">
        <v>1037</v>
      </c>
      <c r="B1019" t="s">
        <v>501</v>
      </c>
      <c r="C1019" s="7">
        <v>42439</v>
      </c>
      <c r="D1019" t="s">
        <v>98</v>
      </c>
      <c r="E1019">
        <v>19105018</v>
      </c>
      <c r="F1019" t="s">
        <v>3503</v>
      </c>
      <c r="G1019" s="7">
        <v>42653</v>
      </c>
      <c r="H1019" t="s">
        <v>503</v>
      </c>
      <c r="I1019">
        <v>45808.77</v>
      </c>
      <c r="J1019"/>
      <c r="K1019">
        <v>45808.77</v>
      </c>
      <c r="L1019">
        <v>1</v>
      </c>
      <c r="M1019">
        <v>45808.77</v>
      </c>
      <c r="N1019" t="s">
        <v>3504</v>
      </c>
      <c r="O1019" t="s">
        <v>3505</v>
      </c>
      <c r="P1019" s="7">
        <v>42542</v>
      </c>
      <c r="Q1019" s="7" t="s">
        <v>5187</v>
      </c>
      <c r="R1019" s="7">
        <v>3.7037</v>
      </c>
    </row>
    <row r="1020" spans="1:18" hidden="1">
      <c r="A1020" t="s">
        <v>1037</v>
      </c>
      <c r="B1020" t="s">
        <v>501</v>
      </c>
      <c r="C1020" s="7">
        <v>42439</v>
      </c>
      <c r="D1020" t="s">
        <v>98</v>
      </c>
      <c r="E1020">
        <v>19105018</v>
      </c>
      <c r="F1020" t="s">
        <v>3503</v>
      </c>
      <c r="G1020" s="7">
        <v>42745</v>
      </c>
      <c r="H1020" t="s">
        <v>503</v>
      </c>
      <c r="I1020">
        <v>45808.77</v>
      </c>
      <c r="J1020"/>
      <c r="K1020">
        <v>45808.77</v>
      </c>
      <c r="L1020">
        <v>1</v>
      </c>
      <c r="M1020">
        <v>45808.77</v>
      </c>
      <c r="N1020" t="s">
        <v>3504</v>
      </c>
      <c r="O1020" t="s">
        <v>3505</v>
      </c>
      <c r="P1020" s="7">
        <v>42542</v>
      </c>
      <c r="Q1020" s="7" t="s">
        <v>5188</v>
      </c>
      <c r="R1020" s="7">
        <v>3.7037</v>
      </c>
    </row>
    <row r="1021" spans="1:18" hidden="1">
      <c r="A1021" t="s">
        <v>1037</v>
      </c>
      <c r="B1021" t="s">
        <v>501</v>
      </c>
      <c r="C1021" s="7">
        <v>42439</v>
      </c>
      <c r="D1021" t="s">
        <v>98</v>
      </c>
      <c r="E1021">
        <v>19105018</v>
      </c>
      <c r="F1021" t="s">
        <v>3503</v>
      </c>
      <c r="G1021" s="7">
        <v>42835</v>
      </c>
      <c r="H1021" t="s">
        <v>503</v>
      </c>
      <c r="I1021">
        <v>45808.77</v>
      </c>
      <c r="J1021"/>
      <c r="K1021">
        <v>45808.77</v>
      </c>
      <c r="L1021">
        <v>1</v>
      </c>
      <c r="M1021">
        <v>45808.77</v>
      </c>
      <c r="N1021" t="s">
        <v>3504</v>
      </c>
      <c r="O1021" t="s">
        <v>3505</v>
      </c>
      <c r="P1021" s="7">
        <v>42542</v>
      </c>
      <c r="Q1021" s="7" t="s">
        <v>5189</v>
      </c>
      <c r="R1021" s="7">
        <v>3.7037</v>
      </c>
    </row>
    <row r="1022" spans="1:18" hidden="1">
      <c r="A1022" t="s">
        <v>1037</v>
      </c>
      <c r="B1022" t="s">
        <v>501</v>
      </c>
      <c r="C1022" s="7">
        <v>42439</v>
      </c>
      <c r="D1022" t="s">
        <v>98</v>
      </c>
      <c r="E1022">
        <v>19105018</v>
      </c>
      <c r="F1022" t="s">
        <v>3503</v>
      </c>
      <c r="G1022" s="7">
        <v>43049</v>
      </c>
      <c r="H1022" t="s">
        <v>503</v>
      </c>
      <c r="I1022">
        <v>45808.77</v>
      </c>
      <c r="J1022"/>
      <c r="K1022">
        <v>45808.77</v>
      </c>
      <c r="L1022">
        <v>1</v>
      </c>
      <c r="M1022">
        <v>45808.77</v>
      </c>
      <c r="N1022" t="s">
        <v>3504</v>
      </c>
      <c r="O1022" t="s">
        <v>3505</v>
      </c>
      <c r="P1022" s="7">
        <v>42542</v>
      </c>
      <c r="Q1022" s="7" t="s">
        <v>5190</v>
      </c>
      <c r="R1022" s="7">
        <v>3.7037</v>
      </c>
    </row>
    <row r="1023" spans="1:18" hidden="1">
      <c r="A1023" t="s">
        <v>506</v>
      </c>
      <c r="B1023" t="s">
        <v>501</v>
      </c>
      <c r="C1023" s="7">
        <v>42466</v>
      </c>
      <c r="D1023" t="s">
        <v>98</v>
      </c>
      <c r="E1023">
        <v>19105029</v>
      </c>
      <c r="F1023" t="s">
        <v>3507</v>
      </c>
      <c r="G1023" s="7">
        <v>44691</v>
      </c>
      <c r="H1023" t="s">
        <v>503</v>
      </c>
      <c r="I1023">
        <v>27801.58</v>
      </c>
      <c r="J1023"/>
      <c r="K1023">
        <v>27801.58</v>
      </c>
      <c r="L1023">
        <v>1</v>
      </c>
      <c r="M1023">
        <v>27801.58</v>
      </c>
      <c r="N1023" t="s">
        <v>3508</v>
      </c>
      <c r="O1023" t="s">
        <v>3509</v>
      </c>
      <c r="P1023" s="7">
        <v>42542</v>
      </c>
      <c r="Q1023" s="7" t="s">
        <v>5191</v>
      </c>
      <c r="R1023" s="7">
        <v>3.6581000000000001</v>
      </c>
    </row>
    <row r="1024" spans="1:18" hidden="1">
      <c r="A1024" t="s">
        <v>506</v>
      </c>
      <c r="B1024" t="s">
        <v>501</v>
      </c>
      <c r="C1024" s="7">
        <v>42466</v>
      </c>
      <c r="D1024" t="s">
        <v>98</v>
      </c>
      <c r="E1024">
        <v>19105029</v>
      </c>
      <c r="F1024" t="s">
        <v>3507</v>
      </c>
      <c r="G1024" s="7">
        <v>44875</v>
      </c>
      <c r="H1024" t="s">
        <v>503</v>
      </c>
      <c r="I1024">
        <v>27801.58</v>
      </c>
      <c r="J1024"/>
      <c r="K1024">
        <v>27801.58</v>
      </c>
      <c r="L1024">
        <v>1</v>
      </c>
      <c r="M1024">
        <v>27801.58</v>
      </c>
      <c r="N1024" t="s">
        <v>3508</v>
      </c>
      <c r="O1024" t="s">
        <v>3509</v>
      </c>
      <c r="P1024" s="7">
        <v>42542</v>
      </c>
      <c r="Q1024" s="7" t="s">
        <v>5192</v>
      </c>
      <c r="R1024" s="7">
        <v>3.6581000000000001</v>
      </c>
    </row>
    <row r="1025" spans="1:18" hidden="1">
      <c r="A1025" t="s">
        <v>506</v>
      </c>
      <c r="B1025" t="s">
        <v>501</v>
      </c>
      <c r="C1025" s="7">
        <v>42466</v>
      </c>
      <c r="D1025" t="s">
        <v>98</v>
      </c>
      <c r="E1025">
        <v>19105029</v>
      </c>
      <c r="F1025" t="s">
        <v>3507</v>
      </c>
      <c r="G1025" s="7">
        <v>45117</v>
      </c>
      <c r="H1025" t="s">
        <v>503</v>
      </c>
      <c r="I1025">
        <v>27801.58</v>
      </c>
      <c r="J1025"/>
      <c r="K1025">
        <v>27801.58</v>
      </c>
      <c r="L1025">
        <v>1</v>
      </c>
      <c r="M1025">
        <v>27801.58</v>
      </c>
      <c r="N1025" t="s">
        <v>3508</v>
      </c>
      <c r="O1025" t="s">
        <v>3509</v>
      </c>
      <c r="P1025" s="7">
        <v>42542</v>
      </c>
      <c r="Q1025" s="7" t="s">
        <v>5193</v>
      </c>
      <c r="R1025" s="7">
        <v>3.6581000000000001</v>
      </c>
    </row>
    <row r="1026" spans="1:18" hidden="1">
      <c r="A1026" t="s">
        <v>506</v>
      </c>
      <c r="B1026" t="s">
        <v>501</v>
      </c>
      <c r="C1026" s="7">
        <v>42466</v>
      </c>
      <c r="D1026" t="s">
        <v>98</v>
      </c>
      <c r="E1026">
        <v>19105029</v>
      </c>
      <c r="F1026" t="s">
        <v>3507</v>
      </c>
      <c r="G1026" s="7">
        <v>45698</v>
      </c>
      <c r="H1026" t="s">
        <v>503</v>
      </c>
      <c r="I1026">
        <v>27801.58</v>
      </c>
      <c r="J1026"/>
      <c r="K1026">
        <v>27801.58</v>
      </c>
      <c r="L1026">
        <v>1</v>
      </c>
      <c r="M1026">
        <v>27801.58</v>
      </c>
      <c r="N1026" t="s">
        <v>3508</v>
      </c>
      <c r="O1026" t="s">
        <v>3509</v>
      </c>
      <c r="P1026" s="7">
        <v>42542</v>
      </c>
      <c r="Q1026" s="7" t="s">
        <v>5194</v>
      </c>
      <c r="R1026" s="7">
        <v>3.6581000000000001</v>
      </c>
    </row>
    <row r="1027" spans="1:18" hidden="1">
      <c r="A1027" t="s">
        <v>506</v>
      </c>
      <c r="B1027" t="s">
        <v>501</v>
      </c>
      <c r="C1027" s="7">
        <v>42466</v>
      </c>
      <c r="D1027" t="s">
        <v>98</v>
      </c>
      <c r="E1027">
        <v>19105029</v>
      </c>
      <c r="F1027" t="s">
        <v>3507</v>
      </c>
      <c r="G1027" s="7">
        <v>42653</v>
      </c>
      <c r="H1027" t="s">
        <v>503</v>
      </c>
      <c r="I1027">
        <v>18967.71</v>
      </c>
      <c r="J1027"/>
      <c r="K1027">
        <v>18967.71</v>
      </c>
      <c r="L1027">
        <v>1</v>
      </c>
      <c r="M1027">
        <v>18967.71</v>
      </c>
      <c r="N1027" t="s">
        <v>3508</v>
      </c>
      <c r="O1027" t="s">
        <v>3509</v>
      </c>
      <c r="P1027" s="7">
        <v>42542</v>
      </c>
      <c r="Q1027" s="7" t="s">
        <v>5195</v>
      </c>
      <c r="R1027" s="7">
        <v>3.6581000000000001</v>
      </c>
    </row>
    <row r="1028" spans="1:18" hidden="1">
      <c r="A1028" t="s">
        <v>506</v>
      </c>
      <c r="B1028" t="s">
        <v>501</v>
      </c>
      <c r="C1028" s="7">
        <v>42466</v>
      </c>
      <c r="D1028" t="s">
        <v>98</v>
      </c>
      <c r="E1028">
        <v>19105029</v>
      </c>
      <c r="F1028" t="s">
        <v>3507</v>
      </c>
      <c r="G1028" s="7">
        <v>43141</v>
      </c>
      <c r="H1028" t="s">
        <v>503</v>
      </c>
      <c r="I1028">
        <v>15962.92</v>
      </c>
      <c r="J1028"/>
      <c r="K1028">
        <v>15962.92</v>
      </c>
      <c r="L1028">
        <v>1</v>
      </c>
      <c r="M1028">
        <v>15962.92</v>
      </c>
      <c r="N1028" t="s">
        <v>3508</v>
      </c>
      <c r="O1028" t="s">
        <v>3509</v>
      </c>
      <c r="P1028" s="7">
        <v>42542</v>
      </c>
      <c r="Q1028" s="7" t="s">
        <v>5196</v>
      </c>
      <c r="R1028" s="7">
        <v>3.6581000000000001</v>
      </c>
    </row>
    <row r="1029" spans="1:18" hidden="1">
      <c r="A1029" t="s">
        <v>506</v>
      </c>
      <c r="B1029" t="s">
        <v>501</v>
      </c>
      <c r="C1029" s="7">
        <v>42466</v>
      </c>
      <c r="D1029" t="s">
        <v>98</v>
      </c>
      <c r="E1029">
        <v>19105029</v>
      </c>
      <c r="F1029" t="s">
        <v>3507</v>
      </c>
      <c r="G1029" s="7">
        <v>43261</v>
      </c>
      <c r="H1029" t="s">
        <v>503</v>
      </c>
      <c r="I1029">
        <v>15211.73</v>
      </c>
      <c r="J1029"/>
      <c r="K1029">
        <v>15211.73</v>
      </c>
      <c r="L1029">
        <v>1</v>
      </c>
      <c r="M1029">
        <v>15211.73</v>
      </c>
      <c r="N1029" t="s">
        <v>3508</v>
      </c>
      <c r="O1029" t="s">
        <v>3509</v>
      </c>
      <c r="P1029" s="7">
        <v>42542</v>
      </c>
      <c r="Q1029" s="7" t="s">
        <v>5197</v>
      </c>
      <c r="R1029" s="7">
        <v>3.6581000000000001</v>
      </c>
    </row>
    <row r="1030" spans="1:18" hidden="1">
      <c r="A1030" t="s">
        <v>506</v>
      </c>
      <c r="B1030" t="s">
        <v>501</v>
      </c>
      <c r="C1030" s="7">
        <v>42466</v>
      </c>
      <c r="D1030" t="s">
        <v>98</v>
      </c>
      <c r="E1030">
        <v>19105029</v>
      </c>
      <c r="F1030" t="s">
        <v>3507</v>
      </c>
      <c r="G1030" s="7">
        <v>43809</v>
      </c>
      <c r="H1030" t="s">
        <v>503</v>
      </c>
      <c r="I1030">
        <v>11800</v>
      </c>
      <c r="J1030"/>
      <c r="K1030">
        <v>11800</v>
      </c>
      <c r="L1030">
        <v>1</v>
      </c>
      <c r="M1030">
        <v>11800</v>
      </c>
      <c r="N1030" t="s">
        <v>3508</v>
      </c>
      <c r="O1030" t="s">
        <v>3509</v>
      </c>
      <c r="P1030" s="7">
        <v>42542</v>
      </c>
      <c r="Q1030" s="7" t="s">
        <v>5198</v>
      </c>
      <c r="R1030" s="7">
        <v>3.6581000000000001</v>
      </c>
    </row>
    <row r="1031" spans="1:18" hidden="1">
      <c r="A1031" t="s">
        <v>506</v>
      </c>
      <c r="B1031" t="s">
        <v>501</v>
      </c>
      <c r="C1031" s="7">
        <v>42466</v>
      </c>
      <c r="D1031" t="s">
        <v>98</v>
      </c>
      <c r="E1031">
        <v>19105029</v>
      </c>
      <c r="F1031" t="s">
        <v>3507</v>
      </c>
      <c r="G1031" s="7">
        <v>44175</v>
      </c>
      <c r="H1031" t="s">
        <v>503</v>
      </c>
      <c r="I1031">
        <v>9577.76</v>
      </c>
      <c r="J1031"/>
      <c r="K1031">
        <v>9577.76</v>
      </c>
      <c r="L1031">
        <v>1</v>
      </c>
      <c r="M1031">
        <v>9577.76</v>
      </c>
      <c r="N1031" t="s">
        <v>3508</v>
      </c>
      <c r="O1031" t="s">
        <v>3509</v>
      </c>
      <c r="P1031" s="7">
        <v>42542</v>
      </c>
      <c r="Q1031" s="7" t="s">
        <v>5199</v>
      </c>
      <c r="R1031" s="7">
        <v>3.6581000000000001</v>
      </c>
    </row>
    <row r="1032" spans="1:18" hidden="1">
      <c r="A1032" t="s">
        <v>506</v>
      </c>
      <c r="B1032" t="s">
        <v>501</v>
      </c>
      <c r="C1032" s="7">
        <v>42466</v>
      </c>
      <c r="D1032" t="s">
        <v>98</v>
      </c>
      <c r="E1032">
        <v>19105029</v>
      </c>
      <c r="F1032" t="s">
        <v>3507</v>
      </c>
      <c r="G1032" s="7">
        <v>44357</v>
      </c>
      <c r="H1032" t="s">
        <v>503</v>
      </c>
      <c r="I1032">
        <v>8450.9599999999991</v>
      </c>
      <c r="J1032"/>
      <c r="K1032">
        <v>8450.9599999999991</v>
      </c>
      <c r="L1032">
        <v>1</v>
      </c>
      <c r="M1032">
        <v>8450.9599999999991</v>
      </c>
      <c r="N1032" t="s">
        <v>3508</v>
      </c>
      <c r="O1032" t="s">
        <v>3509</v>
      </c>
      <c r="P1032" s="7">
        <v>42542</v>
      </c>
      <c r="Q1032" s="7" t="s">
        <v>5200</v>
      </c>
      <c r="R1032" s="7">
        <v>3.6581000000000001</v>
      </c>
    </row>
    <row r="1033" spans="1:18" hidden="1">
      <c r="A1033" t="s">
        <v>506</v>
      </c>
      <c r="B1033" t="s">
        <v>501</v>
      </c>
      <c r="C1033" s="7">
        <v>42466</v>
      </c>
      <c r="D1033" t="s">
        <v>98</v>
      </c>
      <c r="E1033">
        <v>19105029</v>
      </c>
      <c r="F1033" t="s">
        <v>3507</v>
      </c>
      <c r="G1033" s="7">
        <v>44783</v>
      </c>
      <c r="H1033" t="s">
        <v>503</v>
      </c>
      <c r="I1033">
        <v>5821.77</v>
      </c>
      <c r="J1033"/>
      <c r="K1033">
        <v>5821.77</v>
      </c>
      <c r="L1033">
        <v>1</v>
      </c>
      <c r="M1033">
        <v>5821.77</v>
      </c>
      <c r="N1033" t="s">
        <v>3508</v>
      </c>
      <c r="O1033" t="s">
        <v>3509</v>
      </c>
      <c r="P1033" s="7">
        <v>42542</v>
      </c>
      <c r="Q1033" s="7" t="s">
        <v>5201</v>
      </c>
      <c r="R1033" s="7">
        <v>3.6581000000000001</v>
      </c>
    </row>
    <row r="1034" spans="1:18" hidden="1">
      <c r="A1034" t="s">
        <v>506</v>
      </c>
      <c r="B1034" t="s">
        <v>501</v>
      </c>
      <c r="C1034" s="7">
        <v>42466</v>
      </c>
      <c r="D1034" t="s">
        <v>98</v>
      </c>
      <c r="E1034">
        <v>19105029</v>
      </c>
      <c r="F1034" t="s">
        <v>3507</v>
      </c>
      <c r="G1034" s="7">
        <v>45026</v>
      </c>
      <c r="H1034" t="s">
        <v>503</v>
      </c>
      <c r="I1034">
        <v>4319.38</v>
      </c>
      <c r="J1034"/>
      <c r="K1034">
        <v>4319.38</v>
      </c>
      <c r="L1034">
        <v>1</v>
      </c>
      <c r="M1034">
        <v>4319.38</v>
      </c>
      <c r="N1034" t="s">
        <v>3508</v>
      </c>
      <c r="O1034" t="s">
        <v>3509</v>
      </c>
      <c r="P1034" s="7">
        <v>42542</v>
      </c>
      <c r="Q1034" s="7" t="s">
        <v>5202</v>
      </c>
      <c r="R1034" s="7">
        <v>3.6581000000000001</v>
      </c>
    </row>
    <row r="1035" spans="1:18" hidden="1">
      <c r="A1035" t="s">
        <v>506</v>
      </c>
      <c r="B1035" t="s">
        <v>501</v>
      </c>
      <c r="C1035" s="7">
        <v>42466</v>
      </c>
      <c r="D1035" t="s">
        <v>98</v>
      </c>
      <c r="E1035">
        <v>19105029</v>
      </c>
      <c r="F1035" t="s">
        <v>3507</v>
      </c>
      <c r="G1035" s="7">
        <v>45209</v>
      </c>
      <c r="H1035" t="s">
        <v>503</v>
      </c>
      <c r="I1035">
        <v>3192.58</v>
      </c>
      <c r="J1035"/>
      <c r="K1035">
        <v>3192.58</v>
      </c>
      <c r="L1035">
        <v>1</v>
      </c>
      <c r="M1035">
        <v>3192.58</v>
      </c>
      <c r="N1035" t="s">
        <v>3508</v>
      </c>
      <c r="O1035" t="s">
        <v>3509</v>
      </c>
      <c r="P1035" s="7">
        <v>42542</v>
      </c>
      <c r="Q1035" s="7" t="s">
        <v>5203</v>
      </c>
      <c r="R1035" s="7">
        <v>3.6581000000000001</v>
      </c>
    </row>
    <row r="1036" spans="1:18" hidden="1">
      <c r="A1036" t="s">
        <v>506</v>
      </c>
      <c r="B1036" t="s">
        <v>501</v>
      </c>
      <c r="C1036" s="7">
        <v>42466</v>
      </c>
      <c r="D1036" t="s">
        <v>98</v>
      </c>
      <c r="E1036">
        <v>19105029</v>
      </c>
      <c r="F1036" t="s">
        <v>3507</v>
      </c>
      <c r="G1036" s="7">
        <v>45240</v>
      </c>
      <c r="H1036" t="s">
        <v>503</v>
      </c>
      <c r="I1036">
        <v>3004.78</v>
      </c>
      <c r="J1036"/>
      <c r="K1036">
        <v>3004.78</v>
      </c>
      <c r="L1036">
        <v>1</v>
      </c>
      <c r="M1036">
        <v>3004.78</v>
      </c>
      <c r="N1036" t="s">
        <v>3508</v>
      </c>
      <c r="O1036" t="s">
        <v>3509</v>
      </c>
      <c r="P1036" s="7">
        <v>42542</v>
      </c>
      <c r="Q1036" s="7" t="s">
        <v>5204</v>
      </c>
      <c r="R1036" s="7">
        <v>3.6581000000000001</v>
      </c>
    </row>
    <row r="1037" spans="1:18" hidden="1">
      <c r="A1037" t="s">
        <v>506</v>
      </c>
      <c r="B1037" t="s">
        <v>501</v>
      </c>
      <c r="C1037" s="7">
        <v>42466</v>
      </c>
      <c r="D1037" t="s">
        <v>98</v>
      </c>
      <c r="E1037">
        <v>19105029</v>
      </c>
      <c r="F1037" t="s">
        <v>3507</v>
      </c>
      <c r="G1037" s="7">
        <v>45270</v>
      </c>
      <c r="H1037" t="s">
        <v>503</v>
      </c>
      <c r="I1037">
        <v>2816.98</v>
      </c>
      <c r="J1037"/>
      <c r="K1037">
        <v>2816.98</v>
      </c>
      <c r="L1037">
        <v>1</v>
      </c>
      <c r="M1037">
        <v>2816.98</v>
      </c>
      <c r="N1037" t="s">
        <v>3508</v>
      </c>
      <c r="O1037" t="s">
        <v>3509</v>
      </c>
      <c r="P1037" s="7">
        <v>42542</v>
      </c>
      <c r="Q1037" s="7" t="s">
        <v>5205</v>
      </c>
      <c r="R1037" s="7">
        <v>3.6581000000000001</v>
      </c>
    </row>
    <row r="1038" spans="1:18" hidden="1">
      <c r="A1038" t="s">
        <v>506</v>
      </c>
      <c r="B1038" t="s">
        <v>501</v>
      </c>
      <c r="C1038" s="7">
        <v>42466</v>
      </c>
      <c r="D1038" t="s">
        <v>98</v>
      </c>
      <c r="E1038">
        <v>19105029</v>
      </c>
      <c r="F1038" t="s">
        <v>3507</v>
      </c>
      <c r="G1038" s="7">
        <v>45301</v>
      </c>
      <c r="H1038" t="s">
        <v>503</v>
      </c>
      <c r="I1038">
        <v>2629.19</v>
      </c>
      <c r="J1038"/>
      <c r="K1038">
        <v>2629.19</v>
      </c>
      <c r="L1038">
        <v>1</v>
      </c>
      <c r="M1038">
        <v>2629.19</v>
      </c>
      <c r="N1038" t="s">
        <v>3508</v>
      </c>
      <c r="O1038" t="s">
        <v>3509</v>
      </c>
      <c r="P1038" s="7">
        <v>42542</v>
      </c>
      <c r="Q1038" s="7" t="s">
        <v>5206</v>
      </c>
      <c r="R1038" s="7">
        <v>3.6581000000000001</v>
      </c>
    </row>
    <row r="1039" spans="1:18" hidden="1">
      <c r="A1039" t="s">
        <v>506</v>
      </c>
      <c r="B1039" t="s">
        <v>501</v>
      </c>
      <c r="C1039" s="7">
        <v>42466</v>
      </c>
      <c r="D1039" t="s">
        <v>98</v>
      </c>
      <c r="E1039">
        <v>19105029</v>
      </c>
      <c r="F1039" t="s">
        <v>3507</v>
      </c>
      <c r="G1039" s="7">
        <v>45545</v>
      </c>
      <c r="H1039" t="s">
        <v>503</v>
      </c>
      <c r="I1039">
        <v>1000</v>
      </c>
      <c r="J1039"/>
      <c r="K1039">
        <v>1000</v>
      </c>
      <c r="L1039">
        <v>1</v>
      </c>
      <c r="M1039">
        <v>1000</v>
      </c>
      <c r="N1039" t="s">
        <v>3508</v>
      </c>
      <c r="O1039" t="s">
        <v>3509</v>
      </c>
      <c r="P1039" s="7">
        <v>42542</v>
      </c>
      <c r="Q1039" s="7" t="s">
        <v>5207</v>
      </c>
      <c r="R1039" s="7">
        <v>3.6581000000000001</v>
      </c>
    </row>
    <row r="1040" spans="1:18" hidden="1">
      <c r="A1040" t="s">
        <v>506</v>
      </c>
      <c r="B1040" t="s">
        <v>501</v>
      </c>
      <c r="C1040" s="7">
        <v>42466</v>
      </c>
      <c r="D1040" t="s">
        <v>98</v>
      </c>
      <c r="E1040">
        <v>19105029</v>
      </c>
      <c r="F1040" t="s">
        <v>3507</v>
      </c>
      <c r="G1040" s="7">
        <v>43018</v>
      </c>
      <c r="H1040" t="s">
        <v>503</v>
      </c>
      <c r="I1040">
        <v>27801.58</v>
      </c>
      <c r="J1040"/>
      <c r="K1040">
        <v>27801.58</v>
      </c>
      <c r="L1040">
        <v>1</v>
      </c>
      <c r="M1040">
        <v>27801.58</v>
      </c>
      <c r="N1040" t="s">
        <v>3508</v>
      </c>
      <c r="O1040" t="s">
        <v>3509</v>
      </c>
      <c r="P1040" s="7">
        <v>42542</v>
      </c>
      <c r="Q1040" s="7" t="s">
        <v>5222</v>
      </c>
      <c r="R1040" s="7">
        <v>3.6581000000000001</v>
      </c>
    </row>
    <row r="1041" spans="1:18" hidden="1">
      <c r="A1041" t="s">
        <v>506</v>
      </c>
      <c r="B1041" t="s">
        <v>501</v>
      </c>
      <c r="C1041" s="7">
        <v>42466</v>
      </c>
      <c r="D1041" t="s">
        <v>98</v>
      </c>
      <c r="E1041">
        <v>19105029</v>
      </c>
      <c r="F1041" t="s">
        <v>3507</v>
      </c>
      <c r="G1041" s="7">
        <v>43141</v>
      </c>
      <c r="H1041" t="s">
        <v>503</v>
      </c>
      <c r="I1041">
        <v>27801.58</v>
      </c>
      <c r="J1041"/>
      <c r="K1041">
        <v>27801.58</v>
      </c>
      <c r="L1041">
        <v>1</v>
      </c>
      <c r="M1041">
        <v>27801.58</v>
      </c>
      <c r="N1041" t="s">
        <v>3508</v>
      </c>
      <c r="O1041" t="s">
        <v>3509</v>
      </c>
      <c r="P1041" s="7">
        <v>42542</v>
      </c>
      <c r="Q1041" s="7" t="s">
        <v>5223</v>
      </c>
      <c r="R1041" s="7">
        <v>3.6581000000000001</v>
      </c>
    </row>
    <row r="1042" spans="1:18" hidden="1">
      <c r="A1042" t="s">
        <v>506</v>
      </c>
      <c r="B1042" t="s">
        <v>501</v>
      </c>
      <c r="C1042" s="7">
        <v>42466</v>
      </c>
      <c r="D1042" t="s">
        <v>98</v>
      </c>
      <c r="E1042">
        <v>19105029</v>
      </c>
      <c r="F1042" t="s">
        <v>3507</v>
      </c>
      <c r="G1042" s="7">
        <v>43169</v>
      </c>
      <c r="H1042" t="s">
        <v>503</v>
      </c>
      <c r="I1042">
        <v>27801.58</v>
      </c>
      <c r="J1042"/>
      <c r="K1042">
        <v>27801.58</v>
      </c>
      <c r="L1042">
        <v>1</v>
      </c>
      <c r="M1042">
        <v>27801.58</v>
      </c>
      <c r="N1042" t="s">
        <v>3508</v>
      </c>
      <c r="O1042" t="s">
        <v>3509</v>
      </c>
      <c r="P1042" s="7">
        <v>42542</v>
      </c>
      <c r="Q1042" s="7" t="s">
        <v>5224</v>
      </c>
      <c r="R1042" s="7">
        <v>3.6581000000000001</v>
      </c>
    </row>
    <row r="1043" spans="1:18" hidden="1">
      <c r="A1043" t="s">
        <v>506</v>
      </c>
      <c r="B1043" t="s">
        <v>501</v>
      </c>
      <c r="C1043" s="7">
        <v>42466</v>
      </c>
      <c r="D1043" t="s">
        <v>98</v>
      </c>
      <c r="E1043">
        <v>19105029</v>
      </c>
      <c r="F1043" t="s">
        <v>3507</v>
      </c>
      <c r="G1043" s="7">
        <v>43200</v>
      </c>
      <c r="H1043" t="s">
        <v>503</v>
      </c>
      <c r="I1043">
        <v>27801.58</v>
      </c>
      <c r="J1043"/>
      <c r="K1043">
        <v>27801.58</v>
      </c>
      <c r="L1043">
        <v>1</v>
      </c>
      <c r="M1043">
        <v>27801.58</v>
      </c>
      <c r="N1043" t="s">
        <v>3508</v>
      </c>
      <c r="O1043" t="s">
        <v>3509</v>
      </c>
      <c r="P1043" s="7">
        <v>42542</v>
      </c>
      <c r="Q1043" s="7" t="s">
        <v>5225</v>
      </c>
      <c r="R1043" s="7">
        <v>3.6581000000000001</v>
      </c>
    </row>
    <row r="1044" spans="1:18" hidden="1">
      <c r="A1044" t="s">
        <v>506</v>
      </c>
      <c r="B1044" t="s">
        <v>501</v>
      </c>
      <c r="C1044" s="7">
        <v>42466</v>
      </c>
      <c r="D1044" t="s">
        <v>98</v>
      </c>
      <c r="E1044">
        <v>19105029</v>
      </c>
      <c r="F1044" t="s">
        <v>3507</v>
      </c>
      <c r="G1044" s="7">
        <v>43931</v>
      </c>
      <c r="H1044" t="s">
        <v>503</v>
      </c>
      <c r="I1044">
        <v>27801.58</v>
      </c>
      <c r="J1044"/>
      <c r="K1044">
        <v>27801.58</v>
      </c>
      <c r="L1044">
        <v>1</v>
      </c>
      <c r="M1044">
        <v>27801.58</v>
      </c>
      <c r="N1044" t="s">
        <v>3508</v>
      </c>
      <c r="O1044" t="s">
        <v>3509</v>
      </c>
      <c r="P1044" s="7">
        <v>42542</v>
      </c>
      <c r="Q1044" s="7" t="s">
        <v>5226</v>
      </c>
      <c r="R1044" s="7">
        <v>3.6581000000000001</v>
      </c>
    </row>
    <row r="1045" spans="1:18" hidden="1">
      <c r="A1045" t="s">
        <v>506</v>
      </c>
      <c r="B1045" t="s">
        <v>501</v>
      </c>
      <c r="C1045" s="7">
        <v>42466</v>
      </c>
      <c r="D1045" t="s">
        <v>98</v>
      </c>
      <c r="E1045">
        <v>19105029</v>
      </c>
      <c r="F1045" t="s">
        <v>3507</v>
      </c>
      <c r="G1045" s="7">
        <v>44237</v>
      </c>
      <c r="H1045" t="s">
        <v>503</v>
      </c>
      <c r="I1045">
        <v>27801.58</v>
      </c>
      <c r="J1045"/>
      <c r="K1045">
        <v>27801.58</v>
      </c>
      <c r="L1045">
        <v>1</v>
      </c>
      <c r="M1045">
        <v>27801.58</v>
      </c>
      <c r="N1045" t="s">
        <v>3508</v>
      </c>
      <c r="O1045" t="s">
        <v>3509</v>
      </c>
      <c r="P1045" s="7">
        <v>42542</v>
      </c>
      <c r="Q1045" s="7" t="s">
        <v>5227</v>
      </c>
      <c r="R1045" s="7">
        <v>3.6581000000000001</v>
      </c>
    </row>
    <row r="1046" spans="1:18" hidden="1">
      <c r="A1046" t="s">
        <v>506</v>
      </c>
      <c r="B1046" t="s">
        <v>609</v>
      </c>
      <c r="C1046" s="7">
        <v>41736</v>
      </c>
      <c r="D1046" t="s">
        <v>98</v>
      </c>
      <c r="E1046">
        <v>19105002</v>
      </c>
      <c r="F1046" t="s">
        <v>465</v>
      </c>
      <c r="G1046" s="7">
        <v>43534</v>
      </c>
      <c r="H1046" t="s">
        <v>503</v>
      </c>
      <c r="I1046">
        <v>130725</v>
      </c>
      <c r="J1046"/>
      <c r="K1046">
        <v>130725</v>
      </c>
      <c r="L1046">
        <v>1</v>
      </c>
      <c r="M1046">
        <v>130725</v>
      </c>
      <c r="N1046" t="s">
        <v>627</v>
      </c>
      <c r="O1046" t="s">
        <v>626</v>
      </c>
      <c r="P1046" s="7">
        <v>42542</v>
      </c>
      <c r="Q1046" s="7" t="s">
        <v>1466</v>
      </c>
      <c r="R1046" s="7">
        <v>2.242</v>
      </c>
    </row>
    <row r="1047" spans="1:18" hidden="1">
      <c r="A1047" t="s">
        <v>506</v>
      </c>
      <c r="B1047" t="s">
        <v>609</v>
      </c>
      <c r="C1047" s="7">
        <v>41736</v>
      </c>
      <c r="D1047" t="s">
        <v>98</v>
      </c>
      <c r="E1047">
        <v>13140001</v>
      </c>
      <c r="F1047" t="s">
        <v>465</v>
      </c>
      <c r="G1047" s="7">
        <v>43169</v>
      </c>
      <c r="H1047" t="s">
        <v>503</v>
      </c>
      <c r="I1047">
        <v>198538.5</v>
      </c>
      <c r="J1047"/>
      <c r="K1047">
        <v>198538.5</v>
      </c>
      <c r="L1047">
        <v>1</v>
      </c>
      <c r="M1047">
        <v>198538.5</v>
      </c>
      <c r="N1047" t="s">
        <v>504</v>
      </c>
      <c r="O1047" t="s">
        <v>626</v>
      </c>
      <c r="P1047" s="7">
        <v>42542</v>
      </c>
      <c r="Q1047" s="7" t="s">
        <v>1774</v>
      </c>
      <c r="R1047" s="7">
        <v>2.242</v>
      </c>
    </row>
    <row r="1048" spans="1:18" hidden="1">
      <c r="A1048" t="s">
        <v>506</v>
      </c>
      <c r="B1048" t="s">
        <v>609</v>
      </c>
      <c r="C1048" s="7">
        <v>41736</v>
      </c>
      <c r="D1048" t="s">
        <v>98</v>
      </c>
      <c r="E1048">
        <v>13140001</v>
      </c>
      <c r="F1048" t="s">
        <v>465</v>
      </c>
      <c r="G1048" s="7">
        <v>45361</v>
      </c>
      <c r="H1048" t="s">
        <v>503</v>
      </c>
      <c r="I1048">
        <v>70200.41</v>
      </c>
      <c r="J1048"/>
      <c r="K1048">
        <v>70200.41</v>
      </c>
      <c r="L1048">
        <v>1</v>
      </c>
      <c r="M1048">
        <v>70200.41</v>
      </c>
      <c r="N1048" t="s">
        <v>504</v>
      </c>
      <c r="O1048" t="s">
        <v>626</v>
      </c>
      <c r="P1048" s="7">
        <v>42542</v>
      </c>
      <c r="Q1048" s="7" t="s">
        <v>1934</v>
      </c>
      <c r="R1048" s="7">
        <v>2.242</v>
      </c>
    </row>
    <row r="1049" spans="1:18" hidden="1">
      <c r="A1049" t="s">
        <v>1037</v>
      </c>
      <c r="B1049" t="s">
        <v>501</v>
      </c>
      <c r="C1049" s="7">
        <v>42439</v>
      </c>
      <c r="D1049" t="s">
        <v>98</v>
      </c>
      <c r="E1049">
        <v>19105018</v>
      </c>
      <c r="F1049" t="s">
        <v>3503</v>
      </c>
      <c r="G1049" s="7">
        <v>42957</v>
      </c>
      <c r="H1049" t="s">
        <v>503</v>
      </c>
      <c r="I1049">
        <v>45808.77</v>
      </c>
      <c r="J1049"/>
      <c r="K1049">
        <v>45808.77</v>
      </c>
      <c r="L1049">
        <v>1</v>
      </c>
      <c r="M1049">
        <v>45808.77</v>
      </c>
      <c r="N1049" t="s">
        <v>3504</v>
      </c>
      <c r="O1049" t="s">
        <v>3505</v>
      </c>
      <c r="P1049" s="7">
        <v>42542</v>
      </c>
      <c r="Q1049" s="7" t="s">
        <v>5599</v>
      </c>
      <c r="R1049" s="7">
        <v>3.7037</v>
      </c>
    </row>
    <row r="1050" spans="1:18" hidden="1">
      <c r="A1050" t="s">
        <v>1037</v>
      </c>
      <c r="B1050" t="s">
        <v>501</v>
      </c>
      <c r="C1050" s="7">
        <v>42439</v>
      </c>
      <c r="D1050" t="s">
        <v>98</v>
      </c>
      <c r="E1050">
        <v>19105018</v>
      </c>
      <c r="F1050" t="s">
        <v>3503</v>
      </c>
      <c r="G1050" s="7">
        <v>42989</v>
      </c>
      <c r="H1050" t="s">
        <v>503</v>
      </c>
      <c r="I1050">
        <v>45808.77</v>
      </c>
      <c r="J1050"/>
      <c r="K1050">
        <v>45808.77</v>
      </c>
      <c r="L1050">
        <v>1</v>
      </c>
      <c r="M1050">
        <v>45808.77</v>
      </c>
      <c r="N1050" t="s">
        <v>3504</v>
      </c>
      <c r="O1050" t="s">
        <v>3505</v>
      </c>
      <c r="P1050" s="7">
        <v>42542</v>
      </c>
      <c r="Q1050" s="7" t="s">
        <v>5600</v>
      </c>
      <c r="R1050" s="7">
        <v>3.7037</v>
      </c>
    </row>
    <row r="1051" spans="1:18" hidden="1">
      <c r="A1051" t="s">
        <v>1037</v>
      </c>
      <c r="B1051" t="s">
        <v>501</v>
      </c>
      <c r="C1051" s="7">
        <v>42439</v>
      </c>
      <c r="D1051" t="s">
        <v>98</v>
      </c>
      <c r="E1051">
        <v>19105018</v>
      </c>
      <c r="F1051" t="s">
        <v>3503</v>
      </c>
      <c r="G1051" s="7">
        <v>43080</v>
      </c>
      <c r="H1051" t="s">
        <v>503</v>
      </c>
      <c r="I1051">
        <v>45808.77</v>
      </c>
      <c r="J1051"/>
      <c r="K1051">
        <v>45808.77</v>
      </c>
      <c r="L1051">
        <v>1</v>
      </c>
      <c r="M1051">
        <v>45808.77</v>
      </c>
      <c r="N1051" t="s">
        <v>3504</v>
      </c>
      <c r="O1051" t="s">
        <v>3505</v>
      </c>
      <c r="P1051" s="7">
        <v>42542</v>
      </c>
      <c r="Q1051" s="7" t="s">
        <v>5601</v>
      </c>
      <c r="R1051" s="7">
        <v>3.7037</v>
      </c>
    </row>
    <row r="1052" spans="1:18" hidden="1">
      <c r="A1052" t="s">
        <v>1037</v>
      </c>
      <c r="B1052" t="s">
        <v>501</v>
      </c>
      <c r="C1052" s="7">
        <v>42439</v>
      </c>
      <c r="D1052" t="s">
        <v>98</v>
      </c>
      <c r="E1052">
        <v>19105018</v>
      </c>
      <c r="F1052" t="s">
        <v>3503</v>
      </c>
      <c r="G1052" s="7">
        <v>43110</v>
      </c>
      <c r="H1052" t="s">
        <v>503</v>
      </c>
      <c r="I1052">
        <v>45808.77</v>
      </c>
      <c r="J1052"/>
      <c r="K1052">
        <v>45808.77</v>
      </c>
      <c r="L1052">
        <v>1</v>
      </c>
      <c r="M1052">
        <v>45808.77</v>
      </c>
      <c r="N1052" t="s">
        <v>3504</v>
      </c>
      <c r="O1052" t="s">
        <v>3505</v>
      </c>
      <c r="P1052" s="7">
        <v>42542</v>
      </c>
      <c r="Q1052" s="7" t="s">
        <v>5602</v>
      </c>
      <c r="R1052" s="7">
        <v>3.7037</v>
      </c>
    </row>
    <row r="1053" spans="1:18" hidden="1">
      <c r="A1053" t="s">
        <v>506</v>
      </c>
      <c r="B1053" t="s">
        <v>501</v>
      </c>
      <c r="C1053" s="7">
        <v>42466</v>
      </c>
      <c r="D1053" t="s">
        <v>98</v>
      </c>
      <c r="E1053">
        <v>19105029</v>
      </c>
      <c r="F1053" t="s">
        <v>3507</v>
      </c>
      <c r="G1053" s="7">
        <v>44326</v>
      </c>
      <c r="H1053" t="s">
        <v>503</v>
      </c>
      <c r="I1053">
        <v>27801.58</v>
      </c>
      <c r="J1053"/>
      <c r="K1053">
        <v>27801.58</v>
      </c>
      <c r="L1053">
        <v>1</v>
      </c>
      <c r="M1053">
        <v>27801.58</v>
      </c>
      <c r="N1053" t="s">
        <v>3508</v>
      </c>
      <c r="O1053" t="s">
        <v>3509</v>
      </c>
      <c r="P1053" s="7">
        <v>42542</v>
      </c>
      <c r="Q1053" s="7" t="s">
        <v>5608</v>
      </c>
      <c r="R1053" s="7">
        <v>3.6581000000000001</v>
      </c>
    </row>
    <row r="1054" spans="1:18" hidden="1">
      <c r="A1054" t="s">
        <v>506</v>
      </c>
      <c r="B1054" t="s">
        <v>501</v>
      </c>
      <c r="C1054" s="7">
        <v>42466</v>
      </c>
      <c r="D1054" t="s">
        <v>98</v>
      </c>
      <c r="E1054">
        <v>19105029</v>
      </c>
      <c r="F1054" t="s">
        <v>3507</v>
      </c>
      <c r="G1054" s="7">
        <v>44540</v>
      </c>
      <c r="H1054" t="s">
        <v>503</v>
      </c>
      <c r="I1054">
        <v>27801.58</v>
      </c>
      <c r="J1054"/>
      <c r="K1054">
        <v>27801.58</v>
      </c>
      <c r="L1054">
        <v>1</v>
      </c>
      <c r="M1054">
        <v>27801.58</v>
      </c>
      <c r="N1054" t="s">
        <v>3508</v>
      </c>
      <c r="O1054" t="s">
        <v>3509</v>
      </c>
      <c r="P1054" s="7">
        <v>42542</v>
      </c>
      <c r="Q1054" s="7" t="s">
        <v>5609</v>
      </c>
      <c r="R1054" s="7">
        <v>3.6581000000000001</v>
      </c>
    </row>
    <row r="1055" spans="1:18" hidden="1">
      <c r="A1055" t="s">
        <v>506</v>
      </c>
      <c r="B1055" t="s">
        <v>501</v>
      </c>
      <c r="C1055" s="7">
        <v>42466</v>
      </c>
      <c r="D1055" t="s">
        <v>98</v>
      </c>
      <c r="E1055">
        <v>19105029</v>
      </c>
      <c r="F1055" t="s">
        <v>3507</v>
      </c>
      <c r="G1055" s="7">
        <v>44752</v>
      </c>
      <c r="H1055" t="s">
        <v>503</v>
      </c>
      <c r="I1055">
        <v>27801.58</v>
      </c>
      <c r="J1055"/>
      <c r="K1055">
        <v>27801.58</v>
      </c>
      <c r="L1055">
        <v>1</v>
      </c>
      <c r="M1055">
        <v>27801.58</v>
      </c>
      <c r="N1055" t="s">
        <v>3508</v>
      </c>
      <c r="O1055" t="s">
        <v>3509</v>
      </c>
      <c r="P1055" s="7">
        <v>42542</v>
      </c>
      <c r="Q1055" s="7" t="s">
        <v>5610</v>
      </c>
      <c r="R1055" s="7">
        <v>3.6581000000000001</v>
      </c>
    </row>
    <row r="1056" spans="1:18" hidden="1">
      <c r="A1056" t="s">
        <v>506</v>
      </c>
      <c r="B1056" t="s">
        <v>501</v>
      </c>
      <c r="C1056" s="7">
        <v>42466</v>
      </c>
      <c r="D1056" t="s">
        <v>98</v>
      </c>
      <c r="E1056">
        <v>19105029</v>
      </c>
      <c r="F1056" t="s">
        <v>3507</v>
      </c>
      <c r="G1056" s="7">
        <v>44814</v>
      </c>
      <c r="H1056" t="s">
        <v>503</v>
      </c>
      <c r="I1056">
        <v>27801.58</v>
      </c>
      <c r="J1056"/>
      <c r="K1056">
        <v>27801.58</v>
      </c>
      <c r="L1056">
        <v>1</v>
      </c>
      <c r="M1056">
        <v>27801.58</v>
      </c>
      <c r="N1056" t="s">
        <v>3508</v>
      </c>
      <c r="O1056" t="s">
        <v>3509</v>
      </c>
      <c r="P1056" s="7">
        <v>42542</v>
      </c>
      <c r="Q1056" s="7" t="s">
        <v>5611</v>
      </c>
      <c r="R1056" s="7">
        <v>3.6581000000000001</v>
      </c>
    </row>
    <row r="1057" spans="1:18" hidden="1">
      <c r="A1057" t="s">
        <v>506</v>
      </c>
      <c r="B1057" t="s">
        <v>501</v>
      </c>
      <c r="C1057" s="7">
        <v>42466</v>
      </c>
      <c r="D1057" t="s">
        <v>98</v>
      </c>
      <c r="E1057">
        <v>19105029</v>
      </c>
      <c r="F1057" t="s">
        <v>3507</v>
      </c>
      <c r="G1057" s="7">
        <v>44905</v>
      </c>
      <c r="H1057" t="s">
        <v>503</v>
      </c>
      <c r="I1057">
        <v>27801.58</v>
      </c>
      <c r="J1057"/>
      <c r="K1057">
        <v>27801.58</v>
      </c>
      <c r="L1057">
        <v>1</v>
      </c>
      <c r="M1057">
        <v>27801.58</v>
      </c>
      <c r="N1057" t="s">
        <v>3508</v>
      </c>
      <c r="O1057" t="s">
        <v>3509</v>
      </c>
      <c r="P1057" s="7">
        <v>42542</v>
      </c>
      <c r="Q1057" s="7" t="s">
        <v>5612</v>
      </c>
      <c r="R1057" s="7">
        <v>3.6581000000000001</v>
      </c>
    </row>
    <row r="1058" spans="1:18" hidden="1">
      <c r="A1058" t="s">
        <v>506</v>
      </c>
      <c r="B1058" t="s">
        <v>501</v>
      </c>
      <c r="C1058" s="7">
        <v>42466</v>
      </c>
      <c r="D1058" t="s">
        <v>98</v>
      </c>
      <c r="E1058">
        <v>19105029</v>
      </c>
      <c r="F1058" t="s">
        <v>3507</v>
      </c>
      <c r="G1058" s="7">
        <v>45301</v>
      </c>
      <c r="H1058" t="s">
        <v>503</v>
      </c>
      <c r="I1058">
        <v>27801.58</v>
      </c>
      <c r="J1058"/>
      <c r="K1058">
        <v>27801.58</v>
      </c>
      <c r="L1058">
        <v>1</v>
      </c>
      <c r="M1058">
        <v>27801.58</v>
      </c>
      <c r="N1058" t="s">
        <v>3508</v>
      </c>
      <c r="O1058" t="s">
        <v>3509</v>
      </c>
      <c r="P1058" s="7">
        <v>42542</v>
      </c>
      <c r="Q1058" s="7" t="s">
        <v>5613</v>
      </c>
      <c r="R1058" s="7">
        <v>3.6581000000000001</v>
      </c>
    </row>
    <row r="1059" spans="1:18" hidden="1">
      <c r="A1059" t="s">
        <v>506</v>
      </c>
      <c r="B1059" t="s">
        <v>501</v>
      </c>
      <c r="C1059" s="7">
        <v>42466</v>
      </c>
      <c r="D1059" t="s">
        <v>98</v>
      </c>
      <c r="E1059">
        <v>19105029</v>
      </c>
      <c r="F1059" t="s">
        <v>3507</v>
      </c>
      <c r="G1059" s="7">
        <v>45514</v>
      </c>
      <c r="H1059" t="s">
        <v>503</v>
      </c>
      <c r="I1059">
        <v>27801.58</v>
      </c>
      <c r="J1059"/>
      <c r="K1059">
        <v>27801.58</v>
      </c>
      <c r="L1059">
        <v>1</v>
      </c>
      <c r="M1059">
        <v>27801.58</v>
      </c>
      <c r="N1059" t="s">
        <v>3508</v>
      </c>
      <c r="O1059" t="s">
        <v>3509</v>
      </c>
      <c r="P1059" s="7">
        <v>42542</v>
      </c>
      <c r="Q1059" s="7" t="s">
        <v>5614</v>
      </c>
      <c r="R1059" s="7">
        <v>3.6581000000000001</v>
      </c>
    </row>
    <row r="1060" spans="1:18" hidden="1">
      <c r="A1060" t="s">
        <v>506</v>
      </c>
      <c r="B1060" t="s">
        <v>501</v>
      </c>
      <c r="C1060" s="7">
        <v>42466</v>
      </c>
      <c r="D1060" t="s">
        <v>98</v>
      </c>
      <c r="E1060">
        <v>19105029</v>
      </c>
      <c r="F1060" t="s">
        <v>3507</v>
      </c>
      <c r="G1060" s="7">
        <v>45667</v>
      </c>
      <c r="H1060" t="s">
        <v>503</v>
      </c>
      <c r="I1060">
        <v>27801.58</v>
      </c>
      <c r="J1060"/>
      <c r="K1060">
        <v>27801.58</v>
      </c>
      <c r="L1060">
        <v>1</v>
      </c>
      <c r="M1060">
        <v>27801.58</v>
      </c>
      <c r="N1060" t="s">
        <v>3508</v>
      </c>
      <c r="O1060" t="s">
        <v>3509</v>
      </c>
      <c r="P1060" s="7">
        <v>42542</v>
      </c>
      <c r="Q1060" s="7" t="s">
        <v>5615</v>
      </c>
      <c r="R1060" s="7">
        <v>3.6581000000000001</v>
      </c>
    </row>
    <row r="1061" spans="1:18" hidden="1">
      <c r="A1061" t="s">
        <v>506</v>
      </c>
      <c r="B1061" t="s">
        <v>501</v>
      </c>
      <c r="C1061" s="7">
        <v>42466</v>
      </c>
      <c r="D1061" t="s">
        <v>98</v>
      </c>
      <c r="E1061">
        <v>19105029</v>
      </c>
      <c r="F1061" t="s">
        <v>3507</v>
      </c>
      <c r="G1061" s="7">
        <v>42592</v>
      </c>
      <c r="H1061" t="s">
        <v>503</v>
      </c>
      <c r="I1061">
        <v>19343.310000000001</v>
      </c>
      <c r="J1061"/>
      <c r="K1061">
        <v>19343.310000000001</v>
      </c>
      <c r="L1061">
        <v>1</v>
      </c>
      <c r="M1061">
        <v>19343.310000000001</v>
      </c>
      <c r="N1061" t="s">
        <v>3508</v>
      </c>
      <c r="O1061" t="s">
        <v>3509</v>
      </c>
      <c r="P1061" s="7">
        <v>42542</v>
      </c>
      <c r="Q1061" s="7" t="s">
        <v>5616</v>
      </c>
      <c r="R1061" s="7">
        <v>3.6581000000000001</v>
      </c>
    </row>
    <row r="1062" spans="1:18" hidden="1">
      <c r="A1062" t="s">
        <v>506</v>
      </c>
      <c r="B1062" t="s">
        <v>501</v>
      </c>
      <c r="C1062" s="7">
        <v>42466</v>
      </c>
      <c r="D1062" t="s">
        <v>98</v>
      </c>
      <c r="E1062">
        <v>19105029</v>
      </c>
      <c r="F1062" t="s">
        <v>3507</v>
      </c>
      <c r="G1062" s="7">
        <v>42957</v>
      </c>
      <c r="H1062" t="s">
        <v>503</v>
      </c>
      <c r="I1062">
        <v>17089.72</v>
      </c>
      <c r="J1062"/>
      <c r="K1062">
        <v>17089.72</v>
      </c>
      <c r="L1062">
        <v>1</v>
      </c>
      <c r="M1062">
        <v>17089.72</v>
      </c>
      <c r="N1062" t="s">
        <v>3508</v>
      </c>
      <c r="O1062" t="s">
        <v>3509</v>
      </c>
      <c r="P1062" s="7">
        <v>42542</v>
      </c>
      <c r="Q1062" s="7" t="s">
        <v>5617</v>
      </c>
      <c r="R1062" s="7">
        <v>3.6581000000000001</v>
      </c>
    </row>
    <row r="1063" spans="1:18" hidden="1">
      <c r="A1063" t="s">
        <v>506</v>
      </c>
      <c r="B1063" t="s">
        <v>501</v>
      </c>
      <c r="C1063" s="7">
        <v>42466</v>
      </c>
      <c r="D1063" t="s">
        <v>98</v>
      </c>
      <c r="E1063">
        <v>19105029</v>
      </c>
      <c r="F1063" t="s">
        <v>3507</v>
      </c>
      <c r="G1063" s="7">
        <v>43444</v>
      </c>
      <c r="H1063" t="s">
        <v>503</v>
      </c>
      <c r="I1063">
        <v>14083.93</v>
      </c>
      <c r="J1063"/>
      <c r="K1063">
        <v>14083.93</v>
      </c>
      <c r="L1063">
        <v>1</v>
      </c>
      <c r="M1063">
        <v>14083.93</v>
      </c>
      <c r="N1063" t="s">
        <v>3508</v>
      </c>
      <c r="O1063" t="s">
        <v>3509</v>
      </c>
      <c r="P1063" s="7">
        <v>42542</v>
      </c>
      <c r="Q1063" s="7" t="s">
        <v>5618</v>
      </c>
      <c r="R1063" s="7">
        <v>3.6581000000000001</v>
      </c>
    </row>
    <row r="1064" spans="1:18" hidden="1">
      <c r="A1064" t="s">
        <v>506</v>
      </c>
      <c r="B1064" t="s">
        <v>501</v>
      </c>
      <c r="C1064" s="7">
        <v>42466</v>
      </c>
      <c r="D1064" t="s">
        <v>98</v>
      </c>
      <c r="E1064">
        <v>19105029</v>
      </c>
      <c r="F1064" t="s">
        <v>3507</v>
      </c>
      <c r="G1064" s="7">
        <v>44084</v>
      </c>
      <c r="H1064" t="s">
        <v>503</v>
      </c>
      <c r="I1064">
        <v>10141.15</v>
      </c>
      <c r="J1064"/>
      <c r="K1064">
        <v>10141.15</v>
      </c>
      <c r="L1064">
        <v>1</v>
      </c>
      <c r="M1064">
        <v>10141.15</v>
      </c>
      <c r="N1064" t="s">
        <v>3508</v>
      </c>
      <c r="O1064" t="s">
        <v>3509</v>
      </c>
      <c r="P1064" s="7">
        <v>42542</v>
      </c>
      <c r="Q1064" s="7" t="s">
        <v>5619</v>
      </c>
      <c r="R1064" s="7">
        <v>3.6581000000000001</v>
      </c>
    </row>
    <row r="1065" spans="1:18" hidden="1">
      <c r="A1065" t="s">
        <v>506</v>
      </c>
      <c r="B1065" t="s">
        <v>501</v>
      </c>
      <c r="C1065" s="7">
        <v>42466</v>
      </c>
      <c r="D1065" t="s">
        <v>98</v>
      </c>
      <c r="E1065">
        <v>19105029</v>
      </c>
      <c r="F1065" t="s">
        <v>3507</v>
      </c>
      <c r="G1065" s="7">
        <v>45332</v>
      </c>
      <c r="H1065" t="s">
        <v>503</v>
      </c>
      <c r="I1065">
        <v>2441.39</v>
      </c>
      <c r="J1065"/>
      <c r="K1065">
        <v>2441.39</v>
      </c>
      <c r="L1065">
        <v>1</v>
      </c>
      <c r="M1065">
        <v>2441.39</v>
      </c>
      <c r="N1065" t="s">
        <v>3508</v>
      </c>
      <c r="O1065" t="s">
        <v>3509</v>
      </c>
      <c r="P1065" s="7">
        <v>42542</v>
      </c>
      <c r="Q1065" s="7" t="s">
        <v>5620</v>
      </c>
      <c r="R1065" s="7">
        <v>3.6581000000000001</v>
      </c>
    </row>
    <row r="1066" spans="1:18" hidden="1">
      <c r="A1066" t="s">
        <v>506</v>
      </c>
      <c r="B1066" t="s">
        <v>501</v>
      </c>
      <c r="C1066" s="7">
        <v>42466</v>
      </c>
      <c r="D1066" t="s">
        <v>98</v>
      </c>
      <c r="E1066">
        <v>19105029</v>
      </c>
      <c r="F1066" t="s">
        <v>3507</v>
      </c>
      <c r="G1066" s="7">
        <v>45361</v>
      </c>
      <c r="H1066" t="s">
        <v>503</v>
      </c>
      <c r="I1066">
        <v>2253.59</v>
      </c>
      <c r="J1066"/>
      <c r="K1066">
        <v>2253.59</v>
      </c>
      <c r="L1066">
        <v>1</v>
      </c>
      <c r="M1066">
        <v>2253.59</v>
      </c>
      <c r="N1066" t="s">
        <v>3508</v>
      </c>
      <c r="O1066" t="s">
        <v>3509</v>
      </c>
      <c r="P1066" s="7">
        <v>42542</v>
      </c>
      <c r="Q1066" s="7" t="s">
        <v>5621</v>
      </c>
      <c r="R1066" s="7">
        <v>3.6581000000000001</v>
      </c>
    </row>
    <row r="1067" spans="1:18" hidden="1">
      <c r="A1067" t="s">
        <v>506</v>
      </c>
      <c r="B1067" t="s">
        <v>501</v>
      </c>
      <c r="C1067" s="7">
        <v>42466</v>
      </c>
      <c r="D1067" t="s">
        <v>98</v>
      </c>
      <c r="E1067">
        <v>19105029</v>
      </c>
      <c r="F1067" t="s">
        <v>3507</v>
      </c>
      <c r="G1067" s="7">
        <v>45636</v>
      </c>
      <c r="H1067" t="s">
        <v>503</v>
      </c>
      <c r="I1067">
        <v>563.4</v>
      </c>
      <c r="J1067"/>
      <c r="K1067">
        <v>563.4</v>
      </c>
      <c r="L1067">
        <v>1</v>
      </c>
      <c r="M1067">
        <v>563.4</v>
      </c>
      <c r="N1067" t="s">
        <v>3508</v>
      </c>
      <c r="O1067" t="s">
        <v>3509</v>
      </c>
      <c r="P1067" s="7">
        <v>42542</v>
      </c>
      <c r="Q1067" s="7" t="s">
        <v>5622</v>
      </c>
      <c r="R1067" s="7">
        <v>3.6581000000000001</v>
      </c>
    </row>
    <row r="1068" spans="1:18" hidden="1">
      <c r="A1068" t="s">
        <v>506</v>
      </c>
      <c r="B1068" t="s">
        <v>501</v>
      </c>
      <c r="C1068" s="7">
        <v>42466</v>
      </c>
      <c r="D1068" t="s">
        <v>98</v>
      </c>
      <c r="E1068">
        <v>19105029</v>
      </c>
      <c r="F1068" t="s">
        <v>3507</v>
      </c>
      <c r="G1068" s="7">
        <v>42714</v>
      </c>
      <c r="H1068" t="s">
        <v>503</v>
      </c>
      <c r="I1068">
        <v>27801.58</v>
      </c>
      <c r="J1068"/>
      <c r="K1068">
        <v>27801.58</v>
      </c>
      <c r="L1068">
        <v>1</v>
      </c>
      <c r="M1068">
        <v>27801.58</v>
      </c>
      <c r="N1068" t="s">
        <v>3508</v>
      </c>
      <c r="O1068" t="s">
        <v>3509</v>
      </c>
      <c r="P1068" s="7">
        <v>42542</v>
      </c>
      <c r="Q1068" s="7" t="s">
        <v>5629</v>
      </c>
      <c r="R1068" s="7">
        <v>3.6581000000000001</v>
      </c>
    </row>
    <row r="1069" spans="1:18" hidden="1">
      <c r="A1069" t="s">
        <v>506</v>
      </c>
      <c r="B1069" t="s">
        <v>501</v>
      </c>
      <c r="C1069" s="7">
        <v>42466</v>
      </c>
      <c r="D1069" t="s">
        <v>98</v>
      </c>
      <c r="E1069">
        <v>19105029</v>
      </c>
      <c r="F1069" t="s">
        <v>3507</v>
      </c>
      <c r="G1069" s="7">
        <v>42804</v>
      </c>
      <c r="H1069" t="s">
        <v>503</v>
      </c>
      <c r="I1069">
        <v>27801.58</v>
      </c>
      <c r="J1069"/>
      <c r="K1069">
        <v>27801.58</v>
      </c>
      <c r="L1069">
        <v>1</v>
      </c>
      <c r="M1069">
        <v>27801.58</v>
      </c>
      <c r="N1069" t="s">
        <v>3508</v>
      </c>
      <c r="O1069" t="s">
        <v>3509</v>
      </c>
      <c r="P1069" s="7">
        <v>42542</v>
      </c>
      <c r="Q1069" s="7" t="s">
        <v>5630</v>
      </c>
      <c r="R1069" s="7">
        <v>3.6581000000000001</v>
      </c>
    </row>
    <row r="1070" spans="1:18" hidden="1">
      <c r="A1070" t="s">
        <v>506</v>
      </c>
      <c r="B1070" t="s">
        <v>501</v>
      </c>
      <c r="C1070" s="7">
        <v>42466</v>
      </c>
      <c r="D1070" t="s">
        <v>98</v>
      </c>
      <c r="E1070">
        <v>19105029</v>
      </c>
      <c r="F1070" t="s">
        <v>3507</v>
      </c>
      <c r="G1070" s="7">
        <v>42896</v>
      </c>
      <c r="H1070" t="s">
        <v>503</v>
      </c>
      <c r="I1070">
        <v>27801.58</v>
      </c>
      <c r="J1070"/>
      <c r="K1070">
        <v>27801.58</v>
      </c>
      <c r="L1070">
        <v>1</v>
      </c>
      <c r="M1070">
        <v>27801.58</v>
      </c>
      <c r="N1070" t="s">
        <v>3508</v>
      </c>
      <c r="O1070" t="s">
        <v>3509</v>
      </c>
      <c r="P1070" s="7">
        <v>42542</v>
      </c>
      <c r="Q1070" s="7" t="s">
        <v>5631</v>
      </c>
      <c r="R1070" s="7">
        <v>3.6581000000000001</v>
      </c>
    </row>
    <row r="1071" spans="1:18" hidden="1">
      <c r="A1071" t="s">
        <v>506</v>
      </c>
      <c r="B1071" t="s">
        <v>501</v>
      </c>
      <c r="C1071" s="7">
        <v>42466</v>
      </c>
      <c r="D1071" t="s">
        <v>98</v>
      </c>
      <c r="E1071">
        <v>19105029</v>
      </c>
      <c r="F1071" t="s">
        <v>3507</v>
      </c>
      <c r="G1071" s="7">
        <v>43049</v>
      </c>
      <c r="H1071" t="s">
        <v>503</v>
      </c>
      <c r="I1071">
        <v>27801.58</v>
      </c>
      <c r="J1071"/>
      <c r="K1071">
        <v>27801.58</v>
      </c>
      <c r="L1071">
        <v>1</v>
      </c>
      <c r="M1071">
        <v>27801.58</v>
      </c>
      <c r="N1071" t="s">
        <v>3508</v>
      </c>
      <c r="O1071" t="s">
        <v>3509</v>
      </c>
      <c r="P1071" s="7">
        <v>42542</v>
      </c>
      <c r="Q1071" s="7" t="s">
        <v>5632</v>
      </c>
      <c r="R1071" s="7">
        <v>3.6581000000000001</v>
      </c>
    </row>
    <row r="1072" spans="1:18" hidden="1">
      <c r="A1072" t="s">
        <v>506</v>
      </c>
      <c r="B1072" t="s">
        <v>501</v>
      </c>
      <c r="C1072" s="7">
        <v>42466</v>
      </c>
      <c r="D1072" t="s">
        <v>98</v>
      </c>
      <c r="E1072">
        <v>19105029</v>
      </c>
      <c r="F1072" t="s">
        <v>3507</v>
      </c>
      <c r="G1072" s="7">
        <v>43353</v>
      </c>
      <c r="H1072" t="s">
        <v>503</v>
      </c>
      <c r="I1072">
        <v>27801.58</v>
      </c>
      <c r="J1072"/>
      <c r="K1072">
        <v>27801.58</v>
      </c>
      <c r="L1072">
        <v>1</v>
      </c>
      <c r="M1072">
        <v>27801.58</v>
      </c>
      <c r="N1072" t="s">
        <v>3508</v>
      </c>
      <c r="O1072" t="s">
        <v>3509</v>
      </c>
      <c r="P1072" s="7">
        <v>42542</v>
      </c>
      <c r="Q1072" s="7" t="s">
        <v>5633</v>
      </c>
      <c r="R1072" s="7">
        <v>3.6581000000000001</v>
      </c>
    </row>
    <row r="1073" spans="1:18" hidden="1">
      <c r="A1073" t="s">
        <v>506</v>
      </c>
      <c r="B1073" t="s">
        <v>501</v>
      </c>
      <c r="C1073" s="7">
        <v>42466</v>
      </c>
      <c r="D1073" t="s">
        <v>98</v>
      </c>
      <c r="E1073">
        <v>19105029</v>
      </c>
      <c r="F1073" t="s">
        <v>3507</v>
      </c>
      <c r="G1073" s="7">
        <v>43718</v>
      </c>
      <c r="H1073" t="s">
        <v>503</v>
      </c>
      <c r="I1073">
        <v>27801.58</v>
      </c>
      <c r="J1073"/>
      <c r="K1073">
        <v>27801.58</v>
      </c>
      <c r="L1073">
        <v>1</v>
      </c>
      <c r="M1073">
        <v>27801.58</v>
      </c>
      <c r="N1073" t="s">
        <v>3508</v>
      </c>
      <c r="O1073" t="s">
        <v>3509</v>
      </c>
      <c r="P1073" s="7">
        <v>42542</v>
      </c>
      <c r="Q1073" s="7" t="s">
        <v>5634</v>
      </c>
      <c r="R1073" s="7">
        <v>3.6581000000000001</v>
      </c>
    </row>
    <row r="1074" spans="1:18" hidden="1">
      <c r="A1074" t="s">
        <v>506</v>
      </c>
      <c r="B1074" t="s">
        <v>501</v>
      </c>
      <c r="C1074" s="7">
        <v>42466</v>
      </c>
      <c r="D1074" t="s">
        <v>98</v>
      </c>
      <c r="E1074">
        <v>19105029</v>
      </c>
      <c r="F1074" t="s">
        <v>3507</v>
      </c>
      <c r="G1074" s="7">
        <v>44296</v>
      </c>
      <c r="H1074" t="s">
        <v>503</v>
      </c>
      <c r="I1074">
        <v>27801.58</v>
      </c>
      <c r="J1074"/>
      <c r="K1074">
        <v>27801.58</v>
      </c>
      <c r="L1074">
        <v>1</v>
      </c>
      <c r="M1074">
        <v>27801.58</v>
      </c>
      <c r="N1074" t="s">
        <v>3508</v>
      </c>
      <c r="O1074" t="s">
        <v>3509</v>
      </c>
      <c r="P1074" s="7">
        <v>42542</v>
      </c>
      <c r="Q1074" s="7" t="s">
        <v>5635</v>
      </c>
      <c r="R1074" s="7">
        <v>3.6581000000000001</v>
      </c>
    </row>
    <row r="1075" spans="1:18" hidden="1">
      <c r="A1075" t="s">
        <v>1037</v>
      </c>
      <c r="B1075" t="s">
        <v>501</v>
      </c>
      <c r="C1075" s="7">
        <v>42439</v>
      </c>
      <c r="D1075" t="s">
        <v>98</v>
      </c>
      <c r="E1075">
        <v>19105018</v>
      </c>
      <c r="F1075" t="s">
        <v>3503</v>
      </c>
      <c r="G1075" s="7">
        <v>42592</v>
      </c>
      <c r="H1075" t="s">
        <v>503</v>
      </c>
      <c r="I1075">
        <v>45808.77</v>
      </c>
      <c r="J1075"/>
      <c r="K1075">
        <v>45808.77</v>
      </c>
      <c r="L1075">
        <v>1</v>
      </c>
      <c r="M1075">
        <v>45808.77</v>
      </c>
      <c r="N1075" t="s">
        <v>3504</v>
      </c>
      <c r="O1075" t="s">
        <v>3505</v>
      </c>
      <c r="P1075" s="7">
        <v>42542</v>
      </c>
      <c r="Q1075" s="7" t="s">
        <v>5907</v>
      </c>
      <c r="R1075" s="7">
        <v>3.7037</v>
      </c>
    </row>
    <row r="1076" spans="1:18" hidden="1">
      <c r="A1076" t="s">
        <v>1037</v>
      </c>
      <c r="B1076" t="s">
        <v>501</v>
      </c>
      <c r="C1076" s="7">
        <v>42439</v>
      </c>
      <c r="D1076" t="s">
        <v>98</v>
      </c>
      <c r="E1076">
        <v>19105018</v>
      </c>
      <c r="F1076" t="s">
        <v>3503</v>
      </c>
      <c r="G1076" s="7">
        <v>42804</v>
      </c>
      <c r="H1076" t="s">
        <v>503</v>
      </c>
      <c r="I1076">
        <v>45808.77</v>
      </c>
      <c r="J1076"/>
      <c r="K1076">
        <v>45808.77</v>
      </c>
      <c r="L1076">
        <v>1</v>
      </c>
      <c r="M1076">
        <v>45808.77</v>
      </c>
      <c r="N1076" t="s">
        <v>3504</v>
      </c>
      <c r="O1076" t="s">
        <v>3505</v>
      </c>
      <c r="P1076" s="7">
        <v>42542</v>
      </c>
      <c r="Q1076" s="7" t="s">
        <v>5908</v>
      </c>
      <c r="R1076" s="7">
        <v>3.7037</v>
      </c>
    </row>
    <row r="1077" spans="1:18" hidden="1">
      <c r="A1077" t="s">
        <v>1037</v>
      </c>
      <c r="B1077" t="s">
        <v>501</v>
      </c>
      <c r="C1077" s="7">
        <v>42439</v>
      </c>
      <c r="D1077" t="s">
        <v>98</v>
      </c>
      <c r="E1077">
        <v>19105018</v>
      </c>
      <c r="F1077" t="s">
        <v>3503</v>
      </c>
      <c r="G1077" s="7">
        <v>42898</v>
      </c>
      <c r="H1077" t="s">
        <v>503</v>
      </c>
      <c r="I1077">
        <v>45808.77</v>
      </c>
      <c r="J1077"/>
      <c r="K1077">
        <v>45808.77</v>
      </c>
      <c r="L1077">
        <v>1</v>
      </c>
      <c r="M1077">
        <v>45808.77</v>
      </c>
      <c r="N1077" t="s">
        <v>3504</v>
      </c>
      <c r="O1077" t="s">
        <v>3505</v>
      </c>
      <c r="P1077" s="7">
        <v>42542</v>
      </c>
      <c r="Q1077" s="7" t="s">
        <v>5909</v>
      </c>
      <c r="R1077" s="7">
        <v>3.7037</v>
      </c>
    </row>
    <row r="1078" spans="1:18" hidden="1">
      <c r="A1078" t="s">
        <v>1037</v>
      </c>
      <c r="B1078" t="s">
        <v>501</v>
      </c>
      <c r="C1078" s="7">
        <v>42439</v>
      </c>
      <c r="D1078" t="s">
        <v>98</v>
      </c>
      <c r="E1078">
        <v>19105018</v>
      </c>
      <c r="F1078" t="s">
        <v>3503</v>
      </c>
      <c r="G1078" s="7">
        <v>43018</v>
      </c>
      <c r="H1078" t="s">
        <v>503</v>
      </c>
      <c r="I1078">
        <v>45808.77</v>
      </c>
      <c r="J1078"/>
      <c r="K1078">
        <v>45808.77</v>
      </c>
      <c r="L1078">
        <v>1</v>
      </c>
      <c r="M1078">
        <v>45808.77</v>
      </c>
      <c r="N1078" t="s">
        <v>3504</v>
      </c>
      <c r="O1078" t="s">
        <v>3505</v>
      </c>
      <c r="P1078" s="7">
        <v>42542</v>
      </c>
      <c r="Q1078" s="7" t="s">
        <v>5910</v>
      </c>
      <c r="R1078" s="7">
        <v>3.7037</v>
      </c>
    </row>
    <row r="1079" spans="1:18" hidden="1">
      <c r="A1079" t="s">
        <v>506</v>
      </c>
      <c r="B1079" t="s">
        <v>501</v>
      </c>
      <c r="C1079" s="7">
        <v>42466</v>
      </c>
      <c r="D1079" t="s">
        <v>98</v>
      </c>
      <c r="E1079">
        <v>19105029</v>
      </c>
      <c r="F1079" t="s">
        <v>3507</v>
      </c>
      <c r="G1079" s="7">
        <v>45209</v>
      </c>
      <c r="H1079" t="s">
        <v>503</v>
      </c>
      <c r="I1079">
        <v>27801.58</v>
      </c>
      <c r="J1079"/>
      <c r="K1079">
        <v>27801.58</v>
      </c>
      <c r="L1079">
        <v>1</v>
      </c>
      <c r="M1079">
        <v>27801.58</v>
      </c>
      <c r="N1079" t="s">
        <v>3508</v>
      </c>
      <c r="O1079" t="s">
        <v>3509</v>
      </c>
      <c r="P1079" s="7">
        <v>42542</v>
      </c>
      <c r="Q1079" s="7" t="s">
        <v>5924</v>
      </c>
      <c r="R1079" s="7">
        <v>3.6581000000000001</v>
      </c>
    </row>
    <row r="1080" spans="1:18" hidden="1">
      <c r="A1080" t="s">
        <v>506</v>
      </c>
      <c r="B1080" t="s">
        <v>501</v>
      </c>
      <c r="C1080" s="7">
        <v>42466</v>
      </c>
      <c r="D1080" t="s">
        <v>98</v>
      </c>
      <c r="E1080">
        <v>19105029</v>
      </c>
      <c r="F1080" t="s">
        <v>3507</v>
      </c>
      <c r="G1080" s="7">
        <v>42623</v>
      </c>
      <c r="H1080" t="s">
        <v>503</v>
      </c>
      <c r="I1080">
        <v>19155.509999999998</v>
      </c>
      <c r="J1080"/>
      <c r="K1080">
        <v>19155.509999999998</v>
      </c>
      <c r="L1080">
        <v>1</v>
      </c>
      <c r="M1080">
        <v>19155.509999999998</v>
      </c>
      <c r="N1080" t="s">
        <v>3508</v>
      </c>
      <c r="O1080" t="s">
        <v>3509</v>
      </c>
      <c r="P1080" s="7">
        <v>42542</v>
      </c>
      <c r="Q1080" s="7" t="s">
        <v>5925</v>
      </c>
      <c r="R1080" s="7">
        <v>3.6581000000000001</v>
      </c>
    </row>
    <row r="1081" spans="1:18" hidden="1">
      <c r="A1081" t="s">
        <v>506</v>
      </c>
      <c r="B1081" t="s">
        <v>501</v>
      </c>
      <c r="C1081" s="7">
        <v>42466</v>
      </c>
      <c r="D1081" t="s">
        <v>98</v>
      </c>
      <c r="E1081">
        <v>19105029</v>
      </c>
      <c r="F1081" t="s">
        <v>3507</v>
      </c>
      <c r="G1081" s="7">
        <v>42684</v>
      </c>
      <c r="H1081" t="s">
        <v>503</v>
      </c>
      <c r="I1081">
        <v>18779.91</v>
      </c>
      <c r="J1081"/>
      <c r="K1081">
        <v>18779.91</v>
      </c>
      <c r="L1081">
        <v>1</v>
      </c>
      <c r="M1081">
        <v>18779.91</v>
      </c>
      <c r="N1081" t="s">
        <v>3508</v>
      </c>
      <c r="O1081" t="s">
        <v>3509</v>
      </c>
      <c r="P1081" s="7">
        <v>42542</v>
      </c>
      <c r="Q1081" s="7" t="s">
        <v>5926</v>
      </c>
      <c r="R1081" s="7">
        <v>3.6581000000000001</v>
      </c>
    </row>
    <row r="1082" spans="1:18" hidden="1">
      <c r="A1082" t="s">
        <v>506</v>
      </c>
      <c r="B1082" t="s">
        <v>501</v>
      </c>
      <c r="C1082" s="7">
        <v>42466</v>
      </c>
      <c r="D1082" t="s">
        <v>98</v>
      </c>
      <c r="E1082">
        <v>19105029</v>
      </c>
      <c r="F1082" t="s">
        <v>3507</v>
      </c>
      <c r="G1082" s="7">
        <v>42926</v>
      </c>
      <c r="H1082" t="s">
        <v>503</v>
      </c>
      <c r="I1082">
        <v>17277.52</v>
      </c>
      <c r="J1082"/>
      <c r="K1082">
        <v>17277.52</v>
      </c>
      <c r="L1082">
        <v>1</v>
      </c>
      <c r="M1082">
        <v>17277.52</v>
      </c>
      <c r="N1082" t="s">
        <v>3508</v>
      </c>
      <c r="O1082" t="s">
        <v>3509</v>
      </c>
      <c r="P1082" s="7">
        <v>42542</v>
      </c>
      <c r="Q1082" s="7" t="s">
        <v>5927</v>
      </c>
      <c r="R1082" s="7">
        <v>3.6581000000000001</v>
      </c>
    </row>
    <row r="1083" spans="1:18" hidden="1">
      <c r="A1083" t="s">
        <v>506</v>
      </c>
      <c r="B1083" t="s">
        <v>501</v>
      </c>
      <c r="C1083" s="7">
        <v>42466</v>
      </c>
      <c r="D1083" t="s">
        <v>98</v>
      </c>
      <c r="E1083">
        <v>19105029</v>
      </c>
      <c r="F1083" t="s">
        <v>3507</v>
      </c>
      <c r="G1083" s="7">
        <v>43200</v>
      </c>
      <c r="H1083" t="s">
        <v>503</v>
      </c>
      <c r="I1083">
        <v>15587.33</v>
      </c>
      <c r="J1083"/>
      <c r="K1083">
        <v>15587.33</v>
      </c>
      <c r="L1083">
        <v>1</v>
      </c>
      <c r="M1083">
        <v>15587.33</v>
      </c>
      <c r="N1083" t="s">
        <v>3508</v>
      </c>
      <c r="O1083" t="s">
        <v>3509</v>
      </c>
      <c r="P1083" s="7">
        <v>42542</v>
      </c>
      <c r="Q1083" s="7" t="s">
        <v>5928</v>
      </c>
      <c r="R1083" s="7">
        <v>3.6581000000000001</v>
      </c>
    </row>
    <row r="1084" spans="1:18" hidden="1">
      <c r="A1084" t="s">
        <v>506</v>
      </c>
      <c r="B1084" t="s">
        <v>501</v>
      </c>
      <c r="C1084" s="7">
        <v>42466</v>
      </c>
      <c r="D1084" t="s">
        <v>98</v>
      </c>
      <c r="E1084">
        <v>19105029</v>
      </c>
      <c r="F1084" t="s">
        <v>3507</v>
      </c>
      <c r="G1084" s="7">
        <v>43506</v>
      </c>
      <c r="H1084" t="s">
        <v>503</v>
      </c>
      <c r="I1084">
        <v>13709.34</v>
      </c>
      <c r="J1084"/>
      <c r="K1084">
        <v>13709.34</v>
      </c>
      <c r="L1084">
        <v>1</v>
      </c>
      <c r="M1084">
        <v>13709.34</v>
      </c>
      <c r="N1084" t="s">
        <v>3508</v>
      </c>
      <c r="O1084" t="s">
        <v>3509</v>
      </c>
      <c r="P1084" s="7">
        <v>42542</v>
      </c>
      <c r="Q1084" s="7" t="s">
        <v>5929</v>
      </c>
      <c r="R1084" s="7">
        <v>3.6581000000000001</v>
      </c>
    </row>
    <row r="1085" spans="1:18" hidden="1">
      <c r="A1085" t="s">
        <v>506</v>
      </c>
      <c r="B1085" t="s">
        <v>501</v>
      </c>
      <c r="C1085" s="7">
        <v>42466</v>
      </c>
      <c r="D1085" t="s">
        <v>98</v>
      </c>
      <c r="E1085">
        <v>19105029</v>
      </c>
      <c r="F1085" t="s">
        <v>3507</v>
      </c>
      <c r="G1085" s="7">
        <v>43687</v>
      </c>
      <c r="H1085" t="s">
        <v>503</v>
      </c>
      <c r="I1085">
        <v>12500</v>
      </c>
      <c r="J1085"/>
      <c r="K1085">
        <v>12500</v>
      </c>
      <c r="L1085">
        <v>1</v>
      </c>
      <c r="M1085">
        <v>12500</v>
      </c>
      <c r="N1085" t="s">
        <v>3508</v>
      </c>
      <c r="O1085" t="s">
        <v>3509</v>
      </c>
      <c r="P1085" s="7">
        <v>42542</v>
      </c>
      <c r="Q1085" s="7" t="s">
        <v>5930</v>
      </c>
      <c r="R1085" s="7">
        <v>3.6581000000000001</v>
      </c>
    </row>
    <row r="1086" spans="1:18" hidden="1">
      <c r="A1086" t="s">
        <v>506</v>
      </c>
      <c r="B1086" t="s">
        <v>501</v>
      </c>
      <c r="C1086" s="7">
        <v>42466</v>
      </c>
      <c r="D1086" t="s">
        <v>98</v>
      </c>
      <c r="E1086">
        <v>19105029</v>
      </c>
      <c r="F1086" t="s">
        <v>3507</v>
      </c>
      <c r="G1086" s="7">
        <v>43871</v>
      </c>
      <c r="H1086" t="s">
        <v>503</v>
      </c>
      <c r="I1086">
        <v>11455.75</v>
      </c>
      <c r="J1086"/>
      <c r="K1086">
        <v>11455.75</v>
      </c>
      <c r="L1086">
        <v>1</v>
      </c>
      <c r="M1086">
        <v>11455.75</v>
      </c>
      <c r="N1086" t="s">
        <v>3508</v>
      </c>
      <c r="O1086" t="s">
        <v>3509</v>
      </c>
      <c r="P1086" s="7">
        <v>42542</v>
      </c>
      <c r="Q1086" s="7" t="s">
        <v>5931</v>
      </c>
      <c r="R1086" s="7">
        <v>3.6581000000000001</v>
      </c>
    </row>
    <row r="1087" spans="1:18" hidden="1">
      <c r="A1087" t="s">
        <v>506</v>
      </c>
      <c r="B1087" t="s">
        <v>501</v>
      </c>
      <c r="C1087" s="7">
        <v>42466</v>
      </c>
      <c r="D1087" t="s">
        <v>98</v>
      </c>
      <c r="E1087">
        <v>19105029</v>
      </c>
      <c r="F1087" t="s">
        <v>3507</v>
      </c>
      <c r="G1087" s="7">
        <v>44449</v>
      </c>
      <c r="H1087" t="s">
        <v>503</v>
      </c>
      <c r="I1087">
        <v>7887.57</v>
      </c>
      <c r="J1087"/>
      <c r="K1087">
        <v>7887.57</v>
      </c>
      <c r="L1087">
        <v>1</v>
      </c>
      <c r="M1087">
        <v>7887.57</v>
      </c>
      <c r="N1087" t="s">
        <v>3508</v>
      </c>
      <c r="O1087" t="s">
        <v>3509</v>
      </c>
      <c r="P1087" s="7">
        <v>42542</v>
      </c>
      <c r="Q1087" s="7" t="s">
        <v>5932</v>
      </c>
      <c r="R1087" s="7">
        <v>3.6581000000000001</v>
      </c>
    </row>
    <row r="1088" spans="1:18" hidden="1">
      <c r="A1088" t="s">
        <v>506</v>
      </c>
      <c r="B1088" t="s">
        <v>501</v>
      </c>
      <c r="C1088" s="7">
        <v>42466</v>
      </c>
      <c r="D1088" t="s">
        <v>98</v>
      </c>
      <c r="E1088">
        <v>19105029</v>
      </c>
      <c r="F1088" t="s">
        <v>3507</v>
      </c>
      <c r="G1088" s="7">
        <v>44630</v>
      </c>
      <c r="H1088" t="s">
        <v>503</v>
      </c>
      <c r="I1088">
        <v>6760.76</v>
      </c>
      <c r="J1088"/>
      <c r="K1088">
        <v>6760.76</v>
      </c>
      <c r="L1088">
        <v>1</v>
      </c>
      <c r="M1088">
        <v>6760.76</v>
      </c>
      <c r="N1088" t="s">
        <v>3508</v>
      </c>
      <c r="O1088" t="s">
        <v>3509</v>
      </c>
      <c r="P1088" s="7">
        <v>42542</v>
      </c>
      <c r="Q1088" s="7" t="s">
        <v>5933</v>
      </c>
      <c r="R1088" s="7">
        <v>3.6581000000000001</v>
      </c>
    </row>
    <row r="1089" spans="1:18" hidden="1">
      <c r="A1089" t="s">
        <v>506</v>
      </c>
      <c r="B1089" t="s">
        <v>501</v>
      </c>
      <c r="C1089" s="7">
        <v>42466</v>
      </c>
      <c r="D1089" t="s">
        <v>98</v>
      </c>
      <c r="E1089">
        <v>19105029</v>
      </c>
      <c r="F1089" t="s">
        <v>3507</v>
      </c>
      <c r="G1089" s="7">
        <v>44691</v>
      </c>
      <c r="H1089" t="s">
        <v>503</v>
      </c>
      <c r="I1089">
        <v>6385.17</v>
      </c>
      <c r="J1089"/>
      <c r="K1089">
        <v>6385.17</v>
      </c>
      <c r="L1089">
        <v>1</v>
      </c>
      <c r="M1089">
        <v>6385.17</v>
      </c>
      <c r="N1089" t="s">
        <v>3508</v>
      </c>
      <c r="O1089" t="s">
        <v>3509</v>
      </c>
      <c r="P1089" s="7">
        <v>42542</v>
      </c>
      <c r="Q1089" s="7" t="s">
        <v>5934</v>
      </c>
      <c r="R1089" s="7">
        <v>3.6581000000000001</v>
      </c>
    </row>
    <row r="1090" spans="1:18" hidden="1">
      <c r="A1090" t="s">
        <v>506</v>
      </c>
      <c r="B1090" t="s">
        <v>501</v>
      </c>
      <c r="C1090" s="7">
        <v>42466</v>
      </c>
      <c r="D1090" t="s">
        <v>98</v>
      </c>
      <c r="E1090">
        <v>19105029</v>
      </c>
      <c r="F1090" t="s">
        <v>3507</v>
      </c>
      <c r="G1090" s="7">
        <v>44905</v>
      </c>
      <c r="H1090" t="s">
        <v>503</v>
      </c>
      <c r="I1090">
        <v>5070.57</v>
      </c>
      <c r="J1090"/>
      <c r="K1090">
        <v>5070.57</v>
      </c>
      <c r="L1090">
        <v>1</v>
      </c>
      <c r="M1090">
        <v>5070.57</v>
      </c>
      <c r="N1090" t="s">
        <v>3508</v>
      </c>
      <c r="O1090" t="s">
        <v>3509</v>
      </c>
      <c r="P1090" s="7">
        <v>42542</v>
      </c>
      <c r="Q1090" s="7" t="s">
        <v>5935</v>
      </c>
      <c r="R1090" s="7">
        <v>3.6581000000000001</v>
      </c>
    </row>
    <row r="1091" spans="1:18" hidden="1">
      <c r="A1091" t="s">
        <v>506</v>
      </c>
      <c r="B1091" t="s">
        <v>501</v>
      </c>
      <c r="C1091" s="7">
        <v>42466</v>
      </c>
      <c r="D1091" t="s">
        <v>98</v>
      </c>
      <c r="E1091">
        <v>19105029</v>
      </c>
      <c r="F1091" t="s">
        <v>3507</v>
      </c>
      <c r="G1091" s="7">
        <v>45056</v>
      </c>
      <c r="H1091" t="s">
        <v>503</v>
      </c>
      <c r="I1091">
        <v>4131.58</v>
      </c>
      <c r="J1091"/>
      <c r="K1091">
        <v>4131.58</v>
      </c>
      <c r="L1091">
        <v>1</v>
      </c>
      <c r="M1091">
        <v>4131.58</v>
      </c>
      <c r="N1091" t="s">
        <v>3508</v>
      </c>
      <c r="O1091" t="s">
        <v>3509</v>
      </c>
      <c r="P1091" s="7">
        <v>42542</v>
      </c>
      <c r="Q1091" s="7" t="s">
        <v>5936</v>
      </c>
      <c r="R1091" s="7">
        <v>3.6581000000000001</v>
      </c>
    </row>
    <row r="1092" spans="1:18" hidden="1">
      <c r="A1092" t="s">
        <v>506</v>
      </c>
      <c r="B1092" t="s">
        <v>501</v>
      </c>
      <c r="C1092" s="7">
        <v>42466</v>
      </c>
      <c r="D1092" t="s">
        <v>98</v>
      </c>
      <c r="E1092">
        <v>19105029</v>
      </c>
      <c r="F1092" t="s">
        <v>3507</v>
      </c>
      <c r="G1092" s="7">
        <v>45117</v>
      </c>
      <c r="H1092" t="s">
        <v>503</v>
      </c>
      <c r="I1092">
        <v>3755.98</v>
      </c>
      <c r="J1092"/>
      <c r="K1092">
        <v>3755.98</v>
      </c>
      <c r="L1092">
        <v>1</v>
      </c>
      <c r="M1092">
        <v>3755.98</v>
      </c>
      <c r="N1092" t="s">
        <v>3508</v>
      </c>
      <c r="O1092" t="s">
        <v>3509</v>
      </c>
      <c r="P1092" s="7">
        <v>42542</v>
      </c>
      <c r="Q1092" s="7" t="s">
        <v>5937</v>
      </c>
      <c r="R1092" s="7">
        <v>3.6581000000000001</v>
      </c>
    </row>
    <row r="1093" spans="1:18" hidden="1">
      <c r="A1093" t="s">
        <v>506</v>
      </c>
      <c r="B1093" t="s">
        <v>501</v>
      </c>
      <c r="C1093" s="7">
        <v>42466</v>
      </c>
      <c r="D1093" t="s">
        <v>98</v>
      </c>
      <c r="E1093">
        <v>19105029</v>
      </c>
      <c r="F1093" t="s">
        <v>3507</v>
      </c>
      <c r="G1093" s="7">
        <v>42745</v>
      </c>
      <c r="H1093" t="s">
        <v>503</v>
      </c>
      <c r="I1093">
        <v>27801.58</v>
      </c>
      <c r="J1093"/>
      <c r="K1093">
        <v>27801.58</v>
      </c>
      <c r="L1093">
        <v>1</v>
      </c>
      <c r="M1093">
        <v>27801.58</v>
      </c>
      <c r="N1093" t="s">
        <v>3508</v>
      </c>
      <c r="O1093" t="s">
        <v>3509</v>
      </c>
      <c r="P1093" s="7">
        <v>42542</v>
      </c>
      <c r="Q1093" s="7" t="s">
        <v>5944</v>
      </c>
      <c r="R1093" s="7">
        <v>3.6581000000000001</v>
      </c>
    </row>
    <row r="1094" spans="1:18" hidden="1">
      <c r="A1094" t="s">
        <v>506</v>
      </c>
      <c r="B1094" t="s">
        <v>501</v>
      </c>
      <c r="C1094" s="7">
        <v>42466</v>
      </c>
      <c r="D1094" t="s">
        <v>98</v>
      </c>
      <c r="E1094">
        <v>19105029</v>
      </c>
      <c r="F1094" t="s">
        <v>3507</v>
      </c>
      <c r="G1094" s="7">
        <v>42957</v>
      </c>
      <c r="H1094" t="s">
        <v>503</v>
      </c>
      <c r="I1094">
        <v>27801.58</v>
      </c>
      <c r="J1094"/>
      <c r="K1094">
        <v>27801.58</v>
      </c>
      <c r="L1094">
        <v>1</v>
      </c>
      <c r="M1094">
        <v>27801.58</v>
      </c>
      <c r="N1094" t="s">
        <v>3508</v>
      </c>
      <c r="O1094" t="s">
        <v>3509</v>
      </c>
      <c r="P1094" s="7">
        <v>42542</v>
      </c>
      <c r="Q1094" s="7" t="s">
        <v>5945</v>
      </c>
      <c r="R1094" s="7">
        <v>3.6581000000000001</v>
      </c>
    </row>
    <row r="1095" spans="1:18" hidden="1">
      <c r="A1095" t="s">
        <v>506</v>
      </c>
      <c r="B1095" t="s">
        <v>501</v>
      </c>
      <c r="C1095" s="7">
        <v>42466</v>
      </c>
      <c r="D1095" t="s">
        <v>98</v>
      </c>
      <c r="E1095">
        <v>19105029</v>
      </c>
      <c r="F1095" t="s">
        <v>3507</v>
      </c>
      <c r="G1095" s="7">
        <v>43595</v>
      </c>
      <c r="H1095" t="s">
        <v>503</v>
      </c>
      <c r="I1095">
        <v>27801.58</v>
      </c>
      <c r="J1095"/>
      <c r="K1095">
        <v>27801.58</v>
      </c>
      <c r="L1095">
        <v>1</v>
      </c>
      <c r="M1095">
        <v>27801.58</v>
      </c>
      <c r="N1095" t="s">
        <v>3508</v>
      </c>
      <c r="O1095" t="s">
        <v>3509</v>
      </c>
      <c r="P1095" s="7">
        <v>42542</v>
      </c>
      <c r="Q1095" s="7" t="s">
        <v>5946</v>
      </c>
      <c r="R1095" s="7">
        <v>3.6581000000000001</v>
      </c>
    </row>
    <row r="1096" spans="1:18" hidden="1">
      <c r="A1096" t="s">
        <v>506</v>
      </c>
      <c r="B1096" t="s">
        <v>501</v>
      </c>
      <c r="C1096" s="7">
        <v>42466</v>
      </c>
      <c r="D1096" t="s">
        <v>98</v>
      </c>
      <c r="E1096">
        <v>19105029</v>
      </c>
      <c r="F1096" t="s">
        <v>3507</v>
      </c>
      <c r="G1096" s="7">
        <v>43748</v>
      </c>
      <c r="H1096" t="s">
        <v>503</v>
      </c>
      <c r="I1096">
        <v>27801.58</v>
      </c>
      <c r="J1096"/>
      <c r="K1096">
        <v>27801.58</v>
      </c>
      <c r="L1096">
        <v>1</v>
      </c>
      <c r="M1096">
        <v>27801.58</v>
      </c>
      <c r="N1096" t="s">
        <v>3508</v>
      </c>
      <c r="O1096" t="s">
        <v>3509</v>
      </c>
      <c r="P1096" s="7">
        <v>42542</v>
      </c>
      <c r="Q1096" s="7" t="s">
        <v>5947</v>
      </c>
      <c r="R1096" s="7">
        <v>3.6581000000000001</v>
      </c>
    </row>
    <row r="1097" spans="1:18" hidden="1">
      <c r="A1097" t="s">
        <v>506</v>
      </c>
      <c r="B1097" t="s">
        <v>501</v>
      </c>
      <c r="C1097" s="7">
        <v>42466</v>
      </c>
      <c r="D1097" t="s">
        <v>98</v>
      </c>
      <c r="E1097">
        <v>19105029</v>
      </c>
      <c r="F1097" t="s">
        <v>3507</v>
      </c>
      <c r="G1097" s="7">
        <v>44053</v>
      </c>
      <c r="H1097" t="s">
        <v>503</v>
      </c>
      <c r="I1097">
        <v>27801.58</v>
      </c>
      <c r="J1097"/>
      <c r="K1097">
        <v>27801.58</v>
      </c>
      <c r="L1097">
        <v>1</v>
      </c>
      <c r="M1097">
        <v>27801.58</v>
      </c>
      <c r="N1097" t="s">
        <v>3508</v>
      </c>
      <c r="O1097" t="s">
        <v>3509</v>
      </c>
      <c r="P1097" s="7">
        <v>42542</v>
      </c>
      <c r="Q1097" s="7" t="s">
        <v>5948</v>
      </c>
      <c r="R1097" s="7">
        <v>3.6581000000000001</v>
      </c>
    </row>
    <row r="1098" spans="1:18" hidden="1">
      <c r="A1098" t="s">
        <v>506</v>
      </c>
      <c r="B1098" t="s">
        <v>609</v>
      </c>
      <c r="C1098" s="7">
        <v>41736</v>
      </c>
      <c r="D1098" t="s">
        <v>98</v>
      </c>
      <c r="E1098">
        <v>19105002</v>
      </c>
      <c r="F1098" t="s">
        <v>465</v>
      </c>
      <c r="G1098" s="7">
        <v>43169</v>
      </c>
      <c r="H1098" t="s">
        <v>503</v>
      </c>
      <c r="I1098">
        <v>130725</v>
      </c>
      <c r="J1098"/>
      <c r="K1098">
        <v>130725</v>
      </c>
      <c r="L1098">
        <v>1</v>
      </c>
      <c r="M1098">
        <v>130725</v>
      </c>
      <c r="N1098" t="s">
        <v>627</v>
      </c>
      <c r="O1098" t="s">
        <v>626</v>
      </c>
      <c r="P1098" s="7">
        <v>42542</v>
      </c>
      <c r="Q1098" s="7" t="s">
        <v>1772</v>
      </c>
      <c r="R1098" s="7">
        <v>2.242</v>
      </c>
    </row>
    <row r="1099" spans="1:18" hidden="1">
      <c r="A1099" t="s">
        <v>1037</v>
      </c>
      <c r="B1099" t="s">
        <v>501</v>
      </c>
      <c r="C1099" s="7">
        <v>42439</v>
      </c>
      <c r="D1099" t="s">
        <v>98</v>
      </c>
      <c r="E1099">
        <v>19105018</v>
      </c>
      <c r="F1099" t="s">
        <v>3503</v>
      </c>
      <c r="G1099" s="7">
        <v>42865</v>
      </c>
      <c r="H1099" t="s">
        <v>503</v>
      </c>
      <c r="I1099">
        <v>45808.77</v>
      </c>
      <c r="J1099"/>
      <c r="K1099">
        <v>45808.77</v>
      </c>
      <c r="L1099">
        <v>1</v>
      </c>
      <c r="M1099">
        <v>45808.77</v>
      </c>
      <c r="N1099" t="s">
        <v>3504</v>
      </c>
      <c r="O1099" t="s">
        <v>3505</v>
      </c>
      <c r="P1099" s="7">
        <v>42542</v>
      </c>
      <c r="Q1099" s="7" t="s">
        <v>6291</v>
      </c>
      <c r="R1099" s="7">
        <v>3.7037</v>
      </c>
    </row>
    <row r="1100" spans="1:18" hidden="1">
      <c r="A1100" t="s">
        <v>1037</v>
      </c>
      <c r="B1100" t="s">
        <v>501</v>
      </c>
      <c r="C1100" s="7">
        <v>42439</v>
      </c>
      <c r="D1100" t="s">
        <v>98</v>
      </c>
      <c r="E1100">
        <v>19105018</v>
      </c>
      <c r="F1100" t="s">
        <v>3503</v>
      </c>
      <c r="G1100" s="7">
        <v>43143</v>
      </c>
      <c r="H1100" t="s">
        <v>503</v>
      </c>
      <c r="I1100">
        <v>45808.88</v>
      </c>
      <c r="J1100"/>
      <c r="K1100">
        <v>45808.88</v>
      </c>
      <c r="L1100">
        <v>1</v>
      </c>
      <c r="M1100">
        <v>45808.88</v>
      </c>
      <c r="N1100" t="s">
        <v>3504</v>
      </c>
      <c r="O1100" t="s">
        <v>3505</v>
      </c>
      <c r="P1100" s="7">
        <v>42542</v>
      </c>
      <c r="Q1100" s="7" t="s">
        <v>6292</v>
      </c>
      <c r="R1100" s="7">
        <v>3.7037</v>
      </c>
    </row>
    <row r="1101" spans="1:18" hidden="1">
      <c r="A1101" t="s">
        <v>506</v>
      </c>
      <c r="B1101" t="s">
        <v>501</v>
      </c>
      <c r="C1101" s="7">
        <v>42466</v>
      </c>
      <c r="D1101" t="s">
        <v>98</v>
      </c>
      <c r="E1101">
        <v>19105029</v>
      </c>
      <c r="F1101" t="s">
        <v>3507</v>
      </c>
      <c r="G1101" s="7">
        <v>44418</v>
      </c>
      <c r="H1101" t="s">
        <v>503</v>
      </c>
      <c r="I1101">
        <v>27801.58</v>
      </c>
      <c r="J1101"/>
      <c r="K1101">
        <v>27801.58</v>
      </c>
      <c r="L1101">
        <v>1</v>
      </c>
      <c r="M1101">
        <v>27801.58</v>
      </c>
      <c r="N1101" t="s">
        <v>3508</v>
      </c>
      <c r="O1101" t="s">
        <v>3509</v>
      </c>
      <c r="P1101" s="7">
        <v>42542</v>
      </c>
      <c r="Q1101" s="7" t="s">
        <v>6300</v>
      </c>
      <c r="R1101" s="7">
        <v>3.6581000000000001</v>
      </c>
    </row>
    <row r="1102" spans="1:18" hidden="1">
      <c r="A1102" t="s">
        <v>506</v>
      </c>
      <c r="B1102" t="s">
        <v>501</v>
      </c>
      <c r="C1102" s="7">
        <v>42466</v>
      </c>
      <c r="D1102" t="s">
        <v>98</v>
      </c>
      <c r="E1102">
        <v>19105029</v>
      </c>
      <c r="F1102" t="s">
        <v>3507</v>
      </c>
      <c r="G1102" s="7">
        <v>44479</v>
      </c>
      <c r="H1102" t="s">
        <v>503</v>
      </c>
      <c r="I1102">
        <v>27801.58</v>
      </c>
      <c r="J1102"/>
      <c r="K1102">
        <v>27801.58</v>
      </c>
      <c r="L1102">
        <v>1</v>
      </c>
      <c r="M1102">
        <v>27801.58</v>
      </c>
      <c r="N1102" t="s">
        <v>3508</v>
      </c>
      <c r="O1102" t="s">
        <v>3509</v>
      </c>
      <c r="P1102" s="7">
        <v>42542</v>
      </c>
      <c r="Q1102" s="7" t="s">
        <v>6301</v>
      </c>
      <c r="R1102" s="7">
        <v>3.6581000000000001</v>
      </c>
    </row>
    <row r="1103" spans="1:18" hidden="1">
      <c r="A1103" t="s">
        <v>506</v>
      </c>
      <c r="B1103" t="s">
        <v>501</v>
      </c>
      <c r="C1103" s="7">
        <v>42466</v>
      </c>
      <c r="D1103" t="s">
        <v>98</v>
      </c>
      <c r="E1103">
        <v>19105029</v>
      </c>
      <c r="F1103" t="s">
        <v>3507</v>
      </c>
      <c r="G1103" s="7">
        <v>44936</v>
      </c>
      <c r="H1103" t="s">
        <v>503</v>
      </c>
      <c r="I1103">
        <v>27801.58</v>
      </c>
      <c r="J1103"/>
      <c r="K1103">
        <v>27801.58</v>
      </c>
      <c r="L1103">
        <v>1</v>
      </c>
      <c r="M1103">
        <v>27801.58</v>
      </c>
      <c r="N1103" t="s">
        <v>3508</v>
      </c>
      <c r="O1103" t="s">
        <v>3509</v>
      </c>
      <c r="P1103" s="7">
        <v>42542</v>
      </c>
      <c r="Q1103" s="7" t="s">
        <v>6302</v>
      </c>
      <c r="R1103" s="7">
        <v>3.6581000000000001</v>
      </c>
    </row>
    <row r="1104" spans="1:18" hidden="1">
      <c r="A1104" t="s">
        <v>506</v>
      </c>
      <c r="B1104" t="s">
        <v>501</v>
      </c>
      <c r="C1104" s="7">
        <v>42466</v>
      </c>
      <c r="D1104" t="s">
        <v>98</v>
      </c>
      <c r="E1104">
        <v>19105029</v>
      </c>
      <c r="F1104" t="s">
        <v>3507</v>
      </c>
      <c r="G1104" s="7">
        <v>45606</v>
      </c>
      <c r="H1104" t="s">
        <v>503</v>
      </c>
      <c r="I1104">
        <v>27801.58</v>
      </c>
      <c r="J1104"/>
      <c r="K1104">
        <v>27801.58</v>
      </c>
      <c r="L1104">
        <v>1</v>
      </c>
      <c r="M1104">
        <v>27801.58</v>
      </c>
      <c r="N1104" t="s">
        <v>3508</v>
      </c>
      <c r="O1104" t="s">
        <v>3509</v>
      </c>
      <c r="P1104" s="7">
        <v>42542</v>
      </c>
      <c r="Q1104" s="7" t="s">
        <v>6303</v>
      </c>
      <c r="R1104" s="7">
        <v>3.6581000000000001</v>
      </c>
    </row>
    <row r="1105" spans="1:18" hidden="1">
      <c r="A1105" t="s">
        <v>506</v>
      </c>
      <c r="B1105" t="s">
        <v>501</v>
      </c>
      <c r="C1105" s="7">
        <v>42466</v>
      </c>
      <c r="D1105" t="s">
        <v>98</v>
      </c>
      <c r="E1105">
        <v>19105029</v>
      </c>
      <c r="F1105" t="s">
        <v>3507</v>
      </c>
      <c r="G1105" s="7">
        <v>45636</v>
      </c>
      <c r="H1105" t="s">
        <v>503</v>
      </c>
      <c r="I1105">
        <v>27801.58</v>
      </c>
      <c r="J1105"/>
      <c r="K1105">
        <v>27801.58</v>
      </c>
      <c r="L1105">
        <v>1</v>
      </c>
      <c r="M1105">
        <v>27801.58</v>
      </c>
      <c r="N1105" t="s">
        <v>3508</v>
      </c>
      <c r="O1105" t="s">
        <v>3509</v>
      </c>
      <c r="P1105" s="7">
        <v>42542</v>
      </c>
      <c r="Q1105" s="7" t="s">
        <v>6304</v>
      </c>
      <c r="R1105" s="7">
        <v>3.6581000000000001</v>
      </c>
    </row>
    <row r="1106" spans="1:18" hidden="1">
      <c r="A1106" t="s">
        <v>506</v>
      </c>
      <c r="B1106" t="s">
        <v>501</v>
      </c>
      <c r="C1106" s="7">
        <v>42466</v>
      </c>
      <c r="D1106" t="s">
        <v>98</v>
      </c>
      <c r="E1106">
        <v>19105029</v>
      </c>
      <c r="F1106" t="s">
        <v>3507</v>
      </c>
      <c r="G1106" s="7">
        <v>42804</v>
      </c>
      <c r="H1106" t="s">
        <v>503</v>
      </c>
      <c r="I1106">
        <v>18028.71</v>
      </c>
      <c r="J1106"/>
      <c r="K1106">
        <v>18028.71</v>
      </c>
      <c r="L1106">
        <v>1</v>
      </c>
      <c r="M1106">
        <v>18028.71</v>
      </c>
      <c r="N1106" t="s">
        <v>3508</v>
      </c>
      <c r="O1106" t="s">
        <v>3509</v>
      </c>
      <c r="P1106" s="7">
        <v>42542</v>
      </c>
      <c r="Q1106" s="7" t="s">
        <v>6305</v>
      </c>
      <c r="R1106" s="7">
        <v>3.6581000000000001</v>
      </c>
    </row>
    <row r="1107" spans="1:18" hidden="1">
      <c r="A1107" t="s">
        <v>506</v>
      </c>
      <c r="B1107" t="s">
        <v>501</v>
      </c>
      <c r="C1107" s="7">
        <v>42466</v>
      </c>
      <c r="D1107" t="s">
        <v>98</v>
      </c>
      <c r="E1107">
        <v>19105029</v>
      </c>
      <c r="F1107" t="s">
        <v>3507</v>
      </c>
      <c r="G1107" s="7">
        <v>43049</v>
      </c>
      <c r="H1107" t="s">
        <v>503</v>
      </c>
      <c r="I1107">
        <v>16526.32</v>
      </c>
      <c r="J1107"/>
      <c r="K1107">
        <v>16526.32</v>
      </c>
      <c r="L1107">
        <v>1</v>
      </c>
      <c r="M1107">
        <v>16526.32</v>
      </c>
      <c r="N1107" t="s">
        <v>3508</v>
      </c>
      <c r="O1107" t="s">
        <v>3509</v>
      </c>
      <c r="P1107" s="7">
        <v>42542</v>
      </c>
      <c r="Q1107" s="7" t="s">
        <v>6306</v>
      </c>
      <c r="R1107" s="7">
        <v>3.6581000000000001</v>
      </c>
    </row>
    <row r="1108" spans="1:18" hidden="1">
      <c r="A1108" t="s">
        <v>506</v>
      </c>
      <c r="B1108" t="s">
        <v>501</v>
      </c>
      <c r="C1108" s="7">
        <v>42466</v>
      </c>
      <c r="D1108" t="s">
        <v>98</v>
      </c>
      <c r="E1108">
        <v>19105029</v>
      </c>
      <c r="F1108" t="s">
        <v>3507</v>
      </c>
      <c r="G1108" s="7">
        <v>43718</v>
      </c>
      <c r="H1108" t="s">
        <v>503</v>
      </c>
      <c r="I1108">
        <v>12300</v>
      </c>
      <c r="J1108"/>
      <c r="K1108">
        <v>12300</v>
      </c>
      <c r="L1108">
        <v>1</v>
      </c>
      <c r="M1108">
        <v>12300</v>
      </c>
      <c r="N1108" t="s">
        <v>3508</v>
      </c>
      <c r="O1108" t="s">
        <v>3509</v>
      </c>
      <c r="P1108" s="7">
        <v>42542</v>
      </c>
      <c r="Q1108" s="7" t="s">
        <v>6307</v>
      </c>
      <c r="R1108" s="7">
        <v>3.6581000000000001</v>
      </c>
    </row>
    <row r="1109" spans="1:18" hidden="1">
      <c r="A1109" t="s">
        <v>506</v>
      </c>
      <c r="B1109" t="s">
        <v>501</v>
      </c>
      <c r="C1109" s="7">
        <v>42466</v>
      </c>
      <c r="D1109" t="s">
        <v>98</v>
      </c>
      <c r="E1109">
        <v>19105029</v>
      </c>
      <c r="F1109" t="s">
        <v>3507</v>
      </c>
      <c r="G1109" s="7">
        <v>43931</v>
      </c>
      <c r="H1109" t="s">
        <v>503</v>
      </c>
      <c r="I1109">
        <v>11080.15</v>
      </c>
      <c r="J1109"/>
      <c r="K1109">
        <v>11080.15</v>
      </c>
      <c r="L1109">
        <v>1</v>
      </c>
      <c r="M1109">
        <v>11080.15</v>
      </c>
      <c r="N1109" t="s">
        <v>3508</v>
      </c>
      <c r="O1109" t="s">
        <v>3509</v>
      </c>
      <c r="P1109" s="7">
        <v>42542</v>
      </c>
      <c r="Q1109" s="7" t="s">
        <v>6308</v>
      </c>
      <c r="R1109" s="7">
        <v>3.6581000000000001</v>
      </c>
    </row>
    <row r="1110" spans="1:18" hidden="1">
      <c r="A1110" t="s">
        <v>506</v>
      </c>
      <c r="B1110" t="s">
        <v>501</v>
      </c>
      <c r="C1110" s="7">
        <v>42466</v>
      </c>
      <c r="D1110" t="s">
        <v>98</v>
      </c>
      <c r="E1110">
        <v>19105029</v>
      </c>
      <c r="F1110" t="s">
        <v>3507</v>
      </c>
      <c r="G1110" s="7">
        <v>44296</v>
      </c>
      <c r="H1110" t="s">
        <v>503</v>
      </c>
      <c r="I1110">
        <v>8826.56</v>
      </c>
      <c r="J1110"/>
      <c r="K1110">
        <v>8826.56</v>
      </c>
      <c r="L1110">
        <v>1</v>
      </c>
      <c r="M1110">
        <v>8826.56</v>
      </c>
      <c r="N1110" t="s">
        <v>3508</v>
      </c>
      <c r="O1110" t="s">
        <v>3509</v>
      </c>
      <c r="P1110" s="7">
        <v>42542</v>
      </c>
      <c r="Q1110" s="7" t="s">
        <v>6309</v>
      </c>
      <c r="R1110" s="7">
        <v>3.6581000000000001</v>
      </c>
    </row>
    <row r="1111" spans="1:18" hidden="1">
      <c r="A1111" t="s">
        <v>506</v>
      </c>
      <c r="B1111" t="s">
        <v>501</v>
      </c>
      <c r="C1111" s="7">
        <v>42466</v>
      </c>
      <c r="D1111" t="s">
        <v>98</v>
      </c>
      <c r="E1111">
        <v>19105029</v>
      </c>
      <c r="F1111" t="s">
        <v>3507</v>
      </c>
      <c r="G1111" s="7">
        <v>44418</v>
      </c>
      <c r="H1111" t="s">
        <v>503</v>
      </c>
      <c r="I1111">
        <v>8075.37</v>
      </c>
      <c r="J1111"/>
      <c r="K1111">
        <v>8075.37</v>
      </c>
      <c r="L1111">
        <v>1</v>
      </c>
      <c r="M1111">
        <v>8075.37</v>
      </c>
      <c r="N1111" t="s">
        <v>3508</v>
      </c>
      <c r="O1111" t="s">
        <v>3509</v>
      </c>
      <c r="P1111" s="7">
        <v>42542</v>
      </c>
      <c r="Q1111" s="7" t="s">
        <v>6310</v>
      </c>
      <c r="R1111" s="7">
        <v>3.6581000000000001</v>
      </c>
    </row>
    <row r="1112" spans="1:18" hidden="1">
      <c r="A1112" t="s">
        <v>506</v>
      </c>
      <c r="B1112" t="s">
        <v>501</v>
      </c>
      <c r="C1112" s="7">
        <v>42466</v>
      </c>
      <c r="D1112" t="s">
        <v>98</v>
      </c>
      <c r="E1112">
        <v>19105029</v>
      </c>
      <c r="F1112" t="s">
        <v>3507</v>
      </c>
      <c r="G1112" s="7">
        <v>45148</v>
      </c>
      <c r="H1112" t="s">
        <v>503</v>
      </c>
      <c r="I1112">
        <v>3568.18</v>
      </c>
      <c r="J1112"/>
      <c r="K1112">
        <v>3568.18</v>
      </c>
      <c r="L1112">
        <v>1</v>
      </c>
      <c r="M1112">
        <v>3568.18</v>
      </c>
      <c r="N1112" t="s">
        <v>3508</v>
      </c>
      <c r="O1112" t="s">
        <v>3509</v>
      </c>
      <c r="P1112" s="7">
        <v>42542</v>
      </c>
      <c r="Q1112" s="7" t="s">
        <v>6311</v>
      </c>
      <c r="R1112" s="7">
        <v>3.6581000000000001</v>
      </c>
    </row>
    <row r="1113" spans="1:18" hidden="1">
      <c r="A1113" t="s">
        <v>506</v>
      </c>
      <c r="B1113" t="s">
        <v>501</v>
      </c>
      <c r="C1113" s="7">
        <v>42466</v>
      </c>
      <c r="D1113" t="s">
        <v>98</v>
      </c>
      <c r="E1113">
        <v>19105029</v>
      </c>
      <c r="F1113" t="s">
        <v>3507</v>
      </c>
      <c r="G1113" s="7">
        <v>45179</v>
      </c>
      <c r="H1113" t="s">
        <v>503</v>
      </c>
      <c r="I1113">
        <v>3380.38</v>
      </c>
      <c r="J1113"/>
      <c r="K1113">
        <v>3380.38</v>
      </c>
      <c r="L1113">
        <v>1</v>
      </c>
      <c r="M1113">
        <v>3380.38</v>
      </c>
      <c r="N1113" t="s">
        <v>3508</v>
      </c>
      <c r="O1113" t="s">
        <v>3509</v>
      </c>
      <c r="P1113" s="7">
        <v>42542</v>
      </c>
      <c r="Q1113" s="7" t="s">
        <v>6312</v>
      </c>
      <c r="R1113" s="7">
        <v>3.6581000000000001</v>
      </c>
    </row>
    <row r="1114" spans="1:18" hidden="1">
      <c r="A1114" t="s">
        <v>506</v>
      </c>
      <c r="B1114" t="s">
        <v>501</v>
      </c>
      <c r="C1114" s="7">
        <v>42466</v>
      </c>
      <c r="D1114" t="s">
        <v>98</v>
      </c>
      <c r="E1114">
        <v>19105029</v>
      </c>
      <c r="F1114" t="s">
        <v>3507</v>
      </c>
      <c r="G1114" s="7">
        <v>45483</v>
      </c>
      <c r="H1114" t="s">
        <v>503</v>
      </c>
      <c r="I1114">
        <v>1400</v>
      </c>
      <c r="J1114"/>
      <c r="K1114">
        <v>1400</v>
      </c>
      <c r="L1114">
        <v>1</v>
      </c>
      <c r="M1114">
        <v>1400</v>
      </c>
      <c r="N1114" t="s">
        <v>3508</v>
      </c>
      <c r="O1114" t="s">
        <v>3509</v>
      </c>
      <c r="P1114" s="7">
        <v>42542</v>
      </c>
      <c r="Q1114" s="7" t="s">
        <v>6313</v>
      </c>
      <c r="R1114" s="7">
        <v>3.6581000000000001</v>
      </c>
    </row>
    <row r="1115" spans="1:18" hidden="1">
      <c r="A1115" t="s">
        <v>506</v>
      </c>
      <c r="B1115" t="s">
        <v>501</v>
      </c>
      <c r="C1115" s="7">
        <v>42466</v>
      </c>
      <c r="D1115" t="s">
        <v>98</v>
      </c>
      <c r="E1115">
        <v>19105029</v>
      </c>
      <c r="F1115" t="s">
        <v>3507</v>
      </c>
      <c r="G1115" s="7">
        <v>45667</v>
      </c>
      <c r="H1115" t="s">
        <v>503</v>
      </c>
      <c r="I1115">
        <v>375.6</v>
      </c>
      <c r="J1115"/>
      <c r="K1115">
        <v>375.6</v>
      </c>
      <c r="L1115">
        <v>1</v>
      </c>
      <c r="M1115">
        <v>375.6</v>
      </c>
      <c r="N1115" t="s">
        <v>3508</v>
      </c>
      <c r="O1115" t="s">
        <v>3509</v>
      </c>
      <c r="P1115" s="7">
        <v>42542</v>
      </c>
      <c r="Q1115" s="7" t="s">
        <v>6314</v>
      </c>
      <c r="R1115" s="7">
        <v>3.6581000000000001</v>
      </c>
    </row>
    <row r="1116" spans="1:18" hidden="1">
      <c r="A1116" t="s">
        <v>506</v>
      </c>
      <c r="B1116" t="s">
        <v>501</v>
      </c>
      <c r="C1116" s="7">
        <v>42466</v>
      </c>
      <c r="D1116" t="s">
        <v>98</v>
      </c>
      <c r="E1116">
        <v>19105029</v>
      </c>
      <c r="F1116" t="s">
        <v>3507</v>
      </c>
      <c r="G1116" s="7">
        <v>42592</v>
      </c>
      <c r="H1116" t="s">
        <v>503</v>
      </c>
      <c r="I1116">
        <v>27801.58</v>
      </c>
      <c r="J1116"/>
      <c r="K1116">
        <v>27801.58</v>
      </c>
      <c r="L1116">
        <v>1</v>
      </c>
      <c r="M1116">
        <v>27801.58</v>
      </c>
      <c r="N1116" t="s">
        <v>3508</v>
      </c>
      <c r="O1116" t="s">
        <v>3509</v>
      </c>
      <c r="P1116" s="7">
        <v>42542</v>
      </c>
      <c r="Q1116" s="7" t="s">
        <v>6319</v>
      </c>
      <c r="R1116" s="7">
        <v>3.6581000000000001</v>
      </c>
    </row>
    <row r="1117" spans="1:18" hidden="1">
      <c r="A1117" t="s">
        <v>506</v>
      </c>
      <c r="B1117" t="s">
        <v>501</v>
      </c>
      <c r="C1117" s="7">
        <v>42466</v>
      </c>
      <c r="D1117" t="s">
        <v>98</v>
      </c>
      <c r="E1117">
        <v>19105029</v>
      </c>
      <c r="F1117" t="s">
        <v>3507</v>
      </c>
      <c r="G1117" s="7">
        <v>42623</v>
      </c>
      <c r="H1117" t="s">
        <v>503</v>
      </c>
      <c r="I1117">
        <v>27801.58</v>
      </c>
      <c r="J1117"/>
      <c r="K1117">
        <v>27801.58</v>
      </c>
      <c r="L1117">
        <v>1</v>
      </c>
      <c r="M1117">
        <v>27801.58</v>
      </c>
      <c r="N1117" t="s">
        <v>3508</v>
      </c>
      <c r="O1117" t="s">
        <v>3509</v>
      </c>
      <c r="P1117" s="7">
        <v>42542</v>
      </c>
      <c r="Q1117" s="7" t="s">
        <v>6320</v>
      </c>
      <c r="R1117" s="7">
        <v>3.6581000000000001</v>
      </c>
    </row>
    <row r="1118" spans="1:18" hidden="1">
      <c r="A1118" t="s">
        <v>506</v>
      </c>
      <c r="B1118" t="s">
        <v>501</v>
      </c>
      <c r="C1118" s="7">
        <v>42466</v>
      </c>
      <c r="D1118" t="s">
        <v>98</v>
      </c>
      <c r="E1118">
        <v>19105029</v>
      </c>
      <c r="F1118" t="s">
        <v>3507</v>
      </c>
      <c r="G1118" s="7">
        <v>42865</v>
      </c>
      <c r="H1118" t="s">
        <v>503</v>
      </c>
      <c r="I1118">
        <v>27801.58</v>
      </c>
      <c r="J1118"/>
      <c r="K1118">
        <v>27801.58</v>
      </c>
      <c r="L1118">
        <v>1</v>
      </c>
      <c r="M1118">
        <v>27801.58</v>
      </c>
      <c r="N1118" t="s">
        <v>3508</v>
      </c>
      <c r="O1118" t="s">
        <v>3509</v>
      </c>
      <c r="P1118" s="7">
        <v>42542</v>
      </c>
      <c r="Q1118" s="7" t="s">
        <v>6321</v>
      </c>
      <c r="R1118" s="7">
        <v>3.6581000000000001</v>
      </c>
    </row>
    <row r="1119" spans="1:18" hidden="1">
      <c r="A1119" t="s">
        <v>506</v>
      </c>
      <c r="B1119" t="s">
        <v>501</v>
      </c>
      <c r="C1119" s="7">
        <v>42466</v>
      </c>
      <c r="D1119" t="s">
        <v>98</v>
      </c>
      <c r="E1119">
        <v>19105029</v>
      </c>
      <c r="F1119" t="s">
        <v>3507</v>
      </c>
      <c r="G1119" s="7">
        <v>42988</v>
      </c>
      <c r="H1119" t="s">
        <v>503</v>
      </c>
      <c r="I1119">
        <v>27801.58</v>
      </c>
      <c r="J1119"/>
      <c r="K1119">
        <v>27801.58</v>
      </c>
      <c r="L1119">
        <v>1</v>
      </c>
      <c r="M1119">
        <v>27801.58</v>
      </c>
      <c r="N1119" t="s">
        <v>3508</v>
      </c>
      <c r="O1119" t="s">
        <v>3509</v>
      </c>
      <c r="P1119" s="7">
        <v>42542</v>
      </c>
      <c r="Q1119" s="7" t="s">
        <v>6322</v>
      </c>
      <c r="R1119" s="7">
        <v>3.6581000000000001</v>
      </c>
    </row>
    <row r="1120" spans="1:18" hidden="1">
      <c r="A1120" t="s">
        <v>506</v>
      </c>
      <c r="B1120" t="s">
        <v>501</v>
      </c>
      <c r="C1120" s="7">
        <v>42466</v>
      </c>
      <c r="D1120" t="s">
        <v>98</v>
      </c>
      <c r="E1120">
        <v>19105029</v>
      </c>
      <c r="F1120" t="s">
        <v>3507</v>
      </c>
      <c r="G1120" s="7">
        <v>43383</v>
      </c>
      <c r="H1120" t="s">
        <v>503</v>
      </c>
      <c r="I1120">
        <v>27801.58</v>
      </c>
      <c r="J1120"/>
      <c r="K1120">
        <v>27801.58</v>
      </c>
      <c r="L1120">
        <v>1</v>
      </c>
      <c r="M1120">
        <v>27801.58</v>
      </c>
      <c r="N1120" t="s">
        <v>3508</v>
      </c>
      <c r="O1120" t="s">
        <v>3509</v>
      </c>
      <c r="P1120" s="7">
        <v>42542</v>
      </c>
      <c r="Q1120" s="7" t="s">
        <v>6323</v>
      </c>
      <c r="R1120" s="7">
        <v>3.6581000000000001</v>
      </c>
    </row>
    <row r="1121" spans="1:18" hidden="1">
      <c r="A1121" t="s">
        <v>506</v>
      </c>
      <c r="B1121" t="s">
        <v>501</v>
      </c>
      <c r="C1121" s="7">
        <v>42466</v>
      </c>
      <c r="D1121" t="s">
        <v>98</v>
      </c>
      <c r="E1121">
        <v>19105029</v>
      </c>
      <c r="F1121" t="s">
        <v>3507</v>
      </c>
      <c r="G1121" s="7">
        <v>43809</v>
      </c>
      <c r="H1121" t="s">
        <v>503</v>
      </c>
      <c r="I1121">
        <v>27801.58</v>
      </c>
      <c r="J1121"/>
      <c r="K1121">
        <v>27801.58</v>
      </c>
      <c r="L1121">
        <v>1</v>
      </c>
      <c r="M1121">
        <v>27801.58</v>
      </c>
      <c r="N1121" t="s">
        <v>3508</v>
      </c>
      <c r="O1121" t="s">
        <v>3509</v>
      </c>
      <c r="P1121" s="7">
        <v>42542</v>
      </c>
      <c r="Q1121" s="7" t="s">
        <v>6324</v>
      </c>
      <c r="R1121" s="7">
        <v>3.6581000000000001</v>
      </c>
    </row>
    <row r="1122" spans="1:18" hidden="1">
      <c r="A1122" t="s">
        <v>506</v>
      </c>
      <c r="B1122" t="s">
        <v>501</v>
      </c>
      <c r="C1122" s="7">
        <v>42466</v>
      </c>
      <c r="D1122" t="s">
        <v>98</v>
      </c>
      <c r="E1122">
        <v>19105029</v>
      </c>
      <c r="F1122" t="s">
        <v>3507</v>
      </c>
      <c r="G1122" s="7">
        <v>44114</v>
      </c>
      <c r="H1122" t="s">
        <v>503</v>
      </c>
      <c r="I1122">
        <v>27801.58</v>
      </c>
      <c r="J1122"/>
      <c r="K1122">
        <v>27801.58</v>
      </c>
      <c r="L1122">
        <v>1</v>
      </c>
      <c r="M1122">
        <v>27801.58</v>
      </c>
      <c r="N1122" t="s">
        <v>3508</v>
      </c>
      <c r="O1122" t="s">
        <v>3509</v>
      </c>
      <c r="P1122" s="7">
        <v>42542</v>
      </c>
      <c r="Q1122" s="7" t="s">
        <v>6325</v>
      </c>
      <c r="R1122" s="7">
        <v>3.6581000000000001</v>
      </c>
    </row>
    <row r="1123" spans="1:18" hidden="1">
      <c r="A1123" t="s">
        <v>506</v>
      </c>
      <c r="B1123" t="s">
        <v>501</v>
      </c>
      <c r="C1123" s="7">
        <v>42466</v>
      </c>
      <c r="D1123" t="s">
        <v>98</v>
      </c>
      <c r="E1123">
        <v>19105029</v>
      </c>
      <c r="F1123" t="s">
        <v>3507</v>
      </c>
      <c r="G1123" s="7">
        <v>44145</v>
      </c>
      <c r="H1123" t="s">
        <v>503</v>
      </c>
      <c r="I1123">
        <v>27801.58</v>
      </c>
      <c r="J1123"/>
      <c r="K1123">
        <v>27801.58</v>
      </c>
      <c r="L1123">
        <v>1</v>
      </c>
      <c r="M1123">
        <v>27801.58</v>
      </c>
      <c r="N1123" t="s">
        <v>3508</v>
      </c>
      <c r="O1123" t="s">
        <v>3509</v>
      </c>
      <c r="P1123" s="7">
        <v>42542</v>
      </c>
      <c r="Q1123" s="7" t="s">
        <v>6326</v>
      </c>
      <c r="R1123" s="7">
        <v>3.6581000000000001</v>
      </c>
    </row>
    <row r="1124" spans="1:18" hidden="1">
      <c r="A1124" t="s">
        <v>506</v>
      </c>
      <c r="B1124" t="s">
        <v>501</v>
      </c>
      <c r="C1124" s="7">
        <v>42072</v>
      </c>
      <c r="D1124" t="s">
        <v>481</v>
      </c>
      <c r="E1124">
        <v>13140001</v>
      </c>
      <c r="F1124" t="s">
        <v>682</v>
      </c>
      <c r="G1124" s="7">
        <v>44058</v>
      </c>
      <c r="H1124" t="s">
        <v>503</v>
      </c>
      <c r="I1124">
        <v>1098.46</v>
      </c>
      <c r="J1124"/>
      <c r="K1124">
        <v>1098.46</v>
      </c>
      <c r="L1124">
        <v>1</v>
      </c>
      <c r="M1124">
        <v>1098.46</v>
      </c>
      <c r="N1124" t="s">
        <v>504</v>
      </c>
      <c r="O1124" t="s">
        <v>683</v>
      </c>
      <c r="P1124" s="7">
        <v>42542</v>
      </c>
      <c r="Q1124" s="7" t="s">
        <v>2262</v>
      </c>
      <c r="R1124" s="7">
        <v>3.0366</v>
      </c>
    </row>
    <row r="1125" spans="1:18" hidden="1">
      <c r="A1125" t="s">
        <v>482</v>
      </c>
      <c r="B1125" t="s">
        <v>501</v>
      </c>
      <c r="C1125" s="7">
        <v>41331</v>
      </c>
      <c r="D1125" t="s">
        <v>481</v>
      </c>
      <c r="E1125">
        <v>19105002</v>
      </c>
      <c r="F1125" t="s">
        <v>502</v>
      </c>
      <c r="G1125" s="7">
        <v>42536</v>
      </c>
      <c r="H1125" t="s">
        <v>503</v>
      </c>
      <c r="I1125">
        <v>8842.11</v>
      </c>
      <c r="J1125"/>
      <c r="K1125">
        <v>8842.11</v>
      </c>
      <c r="L1125">
        <v>1</v>
      </c>
      <c r="M1125">
        <v>8842.11</v>
      </c>
      <c r="N1125" t="s">
        <v>510</v>
      </c>
      <c r="O1125" t="s">
        <v>505</v>
      </c>
      <c r="P1125" s="7">
        <v>42542</v>
      </c>
      <c r="Q1125" s="7" t="s">
        <v>1711</v>
      </c>
      <c r="R1125" s="7">
        <v>1.9676</v>
      </c>
    </row>
    <row r="1126" spans="1:18" hidden="1">
      <c r="A1126" t="s">
        <v>506</v>
      </c>
      <c r="B1126" t="s">
        <v>501</v>
      </c>
      <c r="C1126" s="7">
        <v>42072</v>
      </c>
      <c r="D1126" t="s">
        <v>481</v>
      </c>
      <c r="E1126">
        <v>13140001</v>
      </c>
      <c r="F1126" t="s">
        <v>682</v>
      </c>
      <c r="G1126" s="7">
        <v>42597</v>
      </c>
      <c r="H1126" t="s">
        <v>503</v>
      </c>
      <c r="I1126">
        <v>5492.27</v>
      </c>
      <c r="J1126"/>
      <c r="K1126">
        <v>5492.27</v>
      </c>
      <c r="L1126">
        <v>1</v>
      </c>
      <c r="M1126">
        <v>5492.27</v>
      </c>
      <c r="N1126" t="s">
        <v>504</v>
      </c>
      <c r="O1126" t="s">
        <v>683</v>
      </c>
      <c r="P1126" s="7">
        <v>42542</v>
      </c>
      <c r="Q1126" s="7" t="s">
        <v>1979</v>
      </c>
      <c r="R1126" s="7">
        <v>3.0366</v>
      </c>
    </row>
    <row r="1127" spans="1:18" hidden="1">
      <c r="A1127" t="s">
        <v>506</v>
      </c>
      <c r="B1127" t="s">
        <v>501</v>
      </c>
      <c r="C1127" s="7">
        <v>42072</v>
      </c>
      <c r="D1127" t="s">
        <v>481</v>
      </c>
      <c r="E1127">
        <v>13140001</v>
      </c>
      <c r="F1127" t="s">
        <v>682</v>
      </c>
      <c r="G1127" s="7">
        <v>42962</v>
      </c>
      <c r="H1127" t="s">
        <v>503</v>
      </c>
      <c r="I1127">
        <v>4369.2700000000004</v>
      </c>
      <c r="J1127"/>
      <c r="K1127">
        <v>4369.2700000000004</v>
      </c>
      <c r="L1127">
        <v>1</v>
      </c>
      <c r="M1127">
        <v>4369.2700000000004</v>
      </c>
      <c r="N1127" t="s">
        <v>504</v>
      </c>
      <c r="O1127" t="s">
        <v>683</v>
      </c>
      <c r="P1127" s="7">
        <v>42542</v>
      </c>
      <c r="Q1127" s="7" t="s">
        <v>1357</v>
      </c>
      <c r="R1127" s="7">
        <v>3.0366</v>
      </c>
    </row>
    <row r="1128" spans="1:18" hidden="1">
      <c r="A1128" t="s">
        <v>506</v>
      </c>
      <c r="B1128" t="s">
        <v>501</v>
      </c>
      <c r="C1128" s="7">
        <v>42072</v>
      </c>
      <c r="D1128" t="s">
        <v>481</v>
      </c>
      <c r="E1128">
        <v>13140001</v>
      </c>
      <c r="F1128" t="s">
        <v>682</v>
      </c>
      <c r="G1128" s="7">
        <v>42781</v>
      </c>
      <c r="H1128" t="s">
        <v>503</v>
      </c>
      <c r="I1128">
        <v>5553.15</v>
      </c>
      <c r="J1128"/>
      <c r="K1128">
        <v>5553.15</v>
      </c>
      <c r="L1128">
        <v>1</v>
      </c>
      <c r="M1128">
        <v>5553.15</v>
      </c>
      <c r="N1128" t="s">
        <v>504</v>
      </c>
      <c r="O1128" t="s">
        <v>683</v>
      </c>
      <c r="P1128" s="7">
        <v>42542</v>
      </c>
      <c r="Q1128" s="7" t="s">
        <v>1516</v>
      </c>
      <c r="R1128" s="7">
        <v>3.0366</v>
      </c>
    </row>
    <row r="1129" spans="1:18" hidden="1">
      <c r="A1129" t="s">
        <v>506</v>
      </c>
      <c r="B1129" t="s">
        <v>501</v>
      </c>
      <c r="C1129" s="7">
        <v>42072</v>
      </c>
      <c r="D1129" t="s">
        <v>481</v>
      </c>
      <c r="E1129">
        <v>13140001</v>
      </c>
      <c r="F1129" t="s">
        <v>682</v>
      </c>
      <c r="G1129" s="7">
        <v>43692</v>
      </c>
      <c r="H1129" t="s">
        <v>503</v>
      </c>
      <c r="I1129">
        <v>2184.64</v>
      </c>
      <c r="J1129"/>
      <c r="K1129">
        <v>2184.64</v>
      </c>
      <c r="L1129">
        <v>1</v>
      </c>
      <c r="M1129">
        <v>2184.64</v>
      </c>
      <c r="N1129" t="s">
        <v>504</v>
      </c>
      <c r="O1129" t="s">
        <v>683</v>
      </c>
      <c r="P1129" s="7">
        <v>42542</v>
      </c>
      <c r="Q1129" s="7" t="s">
        <v>1980</v>
      </c>
      <c r="R1129" s="7">
        <v>3.0366</v>
      </c>
    </row>
    <row r="1130" spans="1:18">
      <c r="A1130" t="s">
        <v>506</v>
      </c>
      <c r="B1130" t="s">
        <v>501</v>
      </c>
      <c r="C1130" s="7">
        <v>42072</v>
      </c>
      <c r="D1130" t="s">
        <v>481</v>
      </c>
      <c r="E1130">
        <v>19105002</v>
      </c>
      <c r="F1130" t="s">
        <v>682</v>
      </c>
      <c r="G1130" s="7">
        <v>42781</v>
      </c>
      <c r="H1130" t="s">
        <v>503</v>
      </c>
      <c r="I1130">
        <v>49500</v>
      </c>
      <c r="J1130"/>
      <c r="K1130">
        <v>49500</v>
      </c>
      <c r="L1130">
        <v>1</v>
      </c>
      <c r="M1130">
        <v>49500</v>
      </c>
      <c r="N1130" t="s">
        <v>510</v>
      </c>
      <c r="O1130" t="s">
        <v>683</v>
      </c>
      <c r="P1130" s="7">
        <v>42542</v>
      </c>
      <c r="Q1130" s="7" t="s">
        <v>1354</v>
      </c>
      <c r="R1130" s="7">
        <v>3.0366</v>
      </c>
    </row>
    <row r="1131" spans="1:18" hidden="1">
      <c r="A1131" t="s">
        <v>506</v>
      </c>
      <c r="B1131" t="s">
        <v>501</v>
      </c>
      <c r="C1131" s="7">
        <v>42072</v>
      </c>
      <c r="D1131" t="s">
        <v>481</v>
      </c>
      <c r="E1131">
        <v>19105002</v>
      </c>
      <c r="F1131" t="s">
        <v>682</v>
      </c>
      <c r="G1131" s="7">
        <v>43511</v>
      </c>
      <c r="H1131" t="s">
        <v>503</v>
      </c>
      <c r="I1131">
        <v>49500</v>
      </c>
      <c r="J1131"/>
      <c r="K1131">
        <v>49500</v>
      </c>
      <c r="L1131">
        <v>1</v>
      </c>
      <c r="M1131">
        <v>49500</v>
      </c>
      <c r="N1131" t="s">
        <v>510</v>
      </c>
      <c r="O1131" t="s">
        <v>683</v>
      </c>
      <c r="P1131" s="7">
        <v>42542</v>
      </c>
      <c r="Q1131" s="7" t="s">
        <v>1356</v>
      </c>
      <c r="R1131" s="7">
        <v>3.0366</v>
      </c>
    </row>
    <row r="1132" spans="1:18" hidden="1">
      <c r="A1132" t="s">
        <v>506</v>
      </c>
      <c r="B1132" t="s">
        <v>501</v>
      </c>
      <c r="C1132" s="7">
        <v>42072</v>
      </c>
      <c r="D1132" t="s">
        <v>481</v>
      </c>
      <c r="E1132">
        <v>13140001</v>
      </c>
      <c r="F1132" t="s">
        <v>682</v>
      </c>
      <c r="G1132" s="7">
        <v>43511</v>
      </c>
      <c r="H1132" t="s">
        <v>503</v>
      </c>
      <c r="I1132">
        <v>3331.89</v>
      </c>
      <c r="J1132"/>
      <c r="K1132">
        <v>3331.89</v>
      </c>
      <c r="L1132">
        <v>1</v>
      </c>
      <c r="M1132">
        <v>3331.89</v>
      </c>
      <c r="N1132" t="s">
        <v>504</v>
      </c>
      <c r="O1132" t="s">
        <v>683</v>
      </c>
      <c r="P1132" s="7">
        <v>42542</v>
      </c>
      <c r="Q1132" s="7" t="s">
        <v>1676</v>
      </c>
      <c r="R1132" s="7">
        <v>3.0366</v>
      </c>
    </row>
    <row r="1133" spans="1:18" hidden="1">
      <c r="A1133" t="s">
        <v>506</v>
      </c>
      <c r="B1133" t="s">
        <v>501</v>
      </c>
      <c r="C1133" s="7">
        <v>42072</v>
      </c>
      <c r="D1133" t="s">
        <v>481</v>
      </c>
      <c r="E1133">
        <v>13140001</v>
      </c>
      <c r="F1133" t="s">
        <v>682</v>
      </c>
      <c r="G1133" s="7">
        <v>44242</v>
      </c>
      <c r="H1133" t="s">
        <v>503</v>
      </c>
      <c r="I1133">
        <v>1110.6300000000001</v>
      </c>
      <c r="J1133"/>
      <c r="K1133">
        <v>1110.6300000000001</v>
      </c>
      <c r="L1133">
        <v>1</v>
      </c>
      <c r="M1133">
        <v>1110.6300000000001</v>
      </c>
      <c r="N1133" t="s">
        <v>504</v>
      </c>
      <c r="O1133" t="s">
        <v>683</v>
      </c>
      <c r="P1133" s="7">
        <v>42542</v>
      </c>
      <c r="Q1133" s="7" t="s">
        <v>2402</v>
      </c>
      <c r="R1133" s="7">
        <v>3.0366</v>
      </c>
    </row>
    <row r="1134" spans="1:18" hidden="1">
      <c r="A1134" t="s">
        <v>506</v>
      </c>
      <c r="B1134" t="s">
        <v>501</v>
      </c>
      <c r="C1134" s="7">
        <v>42072</v>
      </c>
      <c r="D1134" t="s">
        <v>481</v>
      </c>
      <c r="E1134">
        <v>13140001</v>
      </c>
      <c r="F1134" t="s">
        <v>682</v>
      </c>
      <c r="G1134" s="7">
        <v>43146</v>
      </c>
      <c r="H1134" t="s">
        <v>503</v>
      </c>
      <c r="I1134">
        <v>4442.5200000000004</v>
      </c>
      <c r="J1134"/>
      <c r="K1134">
        <v>4442.5200000000004</v>
      </c>
      <c r="L1134">
        <v>1</v>
      </c>
      <c r="M1134">
        <v>4442.5200000000004</v>
      </c>
      <c r="N1134" t="s">
        <v>504</v>
      </c>
      <c r="O1134" t="s">
        <v>683</v>
      </c>
      <c r="P1134" s="7">
        <v>42542</v>
      </c>
      <c r="Q1134" s="7" t="s">
        <v>2401</v>
      </c>
      <c r="R1134" s="7">
        <v>3.0366</v>
      </c>
    </row>
    <row r="1135" spans="1:18" hidden="1">
      <c r="A1135" t="s">
        <v>506</v>
      </c>
      <c r="B1135" t="s">
        <v>501</v>
      </c>
      <c r="C1135" s="7">
        <v>42072</v>
      </c>
      <c r="D1135" t="s">
        <v>481</v>
      </c>
      <c r="E1135">
        <v>13140001</v>
      </c>
      <c r="F1135" t="s">
        <v>682</v>
      </c>
      <c r="G1135" s="7">
        <v>43876</v>
      </c>
      <c r="H1135" t="s">
        <v>503</v>
      </c>
      <c r="I1135">
        <v>2221.2600000000002</v>
      </c>
      <c r="J1135"/>
      <c r="K1135">
        <v>2221.2600000000002</v>
      </c>
      <c r="L1135">
        <v>1</v>
      </c>
      <c r="M1135">
        <v>2221.2600000000002</v>
      </c>
      <c r="N1135" t="s">
        <v>504</v>
      </c>
      <c r="O1135" t="s">
        <v>683</v>
      </c>
      <c r="P1135" s="7">
        <v>42542</v>
      </c>
      <c r="Q1135" s="7" t="s">
        <v>2261</v>
      </c>
      <c r="R1135" s="7">
        <v>3.0366</v>
      </c>
    </row>
    <row r="1136" spans="1:18" hidden="1">
      <c r="A1136" t="s">
        <v>482</v>
      </c>
      <c r="B1136" t="s">
        <v>501</v>
      </c>
      <c r="C1136" s="7">
        <v>41320</v>
      </c>
      <c r="D1136" t="s">
        <v>481</v>
      </c>
      <c r="E1136">
        <v>13140001</v>
      </c>
      <c r="F1136" t="s">
        <v>502</v>
      </c>
      <c r="G1136" s="7">
        <v>42536</v>
      </c>
      <c r="H1136" t="s">
        <v>503</v>
      </c>
      <c r="I1136">
        <v>46.52</v>
      </c>
      <c r="J1136"/>
      <c r="K1136">
        <v>46.52</v>
      </c>
      <c r="L1136">
        <v>1</v>
      </c>
      <c r="M1136">
        <v>46.52</v>
      </c>
      <c r="N1136" t="s">
        <v>504</v>
      </c>
      <c r="O1136" t="s">
        <v>505</v>
      </c>
      <c r="P1136" s="7">
        <v>42542</v>
      </c>
      <c r="Q1136" s="7" t="s">
        <v>1553</v>
      </c>
      <c r="R1136" s="7">
        <v>1.9665999999999999</v>
      </c>
    </row>
    <row r="1137" spans="1:18" hidden="1">
      <c r="A1137" t="s">
        <v>506</v>
      </c>
      <c r="B1137" t="s">
        <v>501</v>
      </c>
      <c r="C1137" s="7">
        <v>42072</v>
      </c>
      <c r="D1137" t="s">
        <v>481</v>
      </c>
      <c r="E1137">
        <v>19105002</v>
      </c>
      <c r="F1137" t="s">
        <v>682</v>
      </c>
      <c r="G1137" s="7">
        <v>43146</v>
      </c>
      <c r="H1137" t="s">
        <v>503</v>
      </c>
      <c r="I1137">
        <v>49500</v>
      </c>
      <c r="J1137"/>
      <c r="K1137">
        <v>49500</v>
      </c>
      <c r="L1137">
        <v>1</v>
      </c>
      <c r="M1137">
        <v>49500</v>
      </c>
      <c r="N1137" t="s">
        <v>510</v>
      </c>
      <c r="O1137" t="s">
        <v>683</v>
      </c>
      <c r="P1137" s="7">
        <v>42542</v>
      </c>
      <c r="Q1137" s="7" t="s">
        <v>1355</v>
      </c>
      <c r="R1137" s="7">
        <v>3.0366</v>
      </c>
    </row>
    <row r="1138" spans="1:18" hidden="1">
      <c r="A1138" t="s">
        <v>506</v>
      </c>
      <c r="B1138" t="s">
        <v>501</v>
      </c>
      <c r="C1138" s="7">
        <v>42072</v>
      </c>
      <c r="D1138" t="s">
        <v>481</v>
      </c>
      <c r="E1138">
        <v>19105002</v>
      </c>
      <c r="F1138" t="s">
        <v>682</v>
      </c>
      <c r="G1138" s="7">
        <v>43876</v>
      </c>
      <c r="H1138" t="s">
        <v>503</v>
      </c>
      <c r="I1138">
        <v>49500</v>
      </c>
      <c r="J1138"/>
      <c r="K1138">
        <v>49500</v>
      </c>
      <c r="L1138">
        <v>1</v>
      </c>
      <c r="M1138">
        <v>49500</v>
      </c>
      <c r="N1138" t="s">
        <v>510</v>
      </c>
      <c r="O1138" t="s">
        <v>683</v>
      </c>
      <c r="P1138" s="7">
        <v>42542</v>
      </c>
      <c r="Q1138" s="7" t="s">
        <v>1675</v>
      </c>
      <c r="R1138" s="7">
        <v>3.0366</v>
      </c>
    </row>
    <row r="1139" spans="1:18" hidden="1">
      <c r="A1139" t="s">
        <v>506</v>
      </c>
      <c r="B1139" t="s">
        <v>501</v>
      </c>
      <c r="C1139" s="7">
        <v>42072</v>
      </c>
      <c r="D1139" t="s">
        <v>481</v>
      </c>
      <c r="E1139">
        <v>19105002</v>
      </c>
      <c r="F1139" t="s">
        <v>682</v>
      </c>
      <c r="G1139" s="7">
        <v>44242</v>
      </c>
      <c r="H1139" t="s">
        <v>503</v>
      </c>
      <c r="I1139">
        <v>49500</v>
      </c>
      <c r="J1139"/>
      <c r="K1139">
        <v>49500</v>
      </c>
      <c r="L1139">
        <v>1</v>
      </c>
      <c r="M1139">
        <v>49500</v>
      </c>
      <c r="N1139" t="s">
        <v>510</v>
      </c>
      <c r="O1139" t="s">
        <v>683</v>
      </c>
      <c r="P1139" s="7">
        <v>42542</v>
      </c>
      <c r="Q1139" s="7" t="s">
        <v>1829</v>
      </c>
      <c r="R1139" s="7">
        <v>3.0366</v>
      </c>
    </row>
    <row r="1140" spans="1:18" hidden="1">
      <c r="A1140" t="s">
        <v>506</v>
      </c>
      <c r="B1140" t="s">
        <v>501</v>
      </c>
      <c r="C1140" s="7">
        <v>42072</v>
      </c>
      <c r="D1140" t="s">
        <v>481</v>
      </c>
      <c r="E1140">
        <v>13140001</v>
      </c>
      <c r="F1140" t="s">
        <v>682</v>
      </c>
      <c r="G1140" s="7">
        <v>43327</v>
      </c>
      <c r="H1140" t="s">
        <v>503</v>
      </c>
      <c r="I1140">
        <v>3276.95</v>
      </c>
      <c r="J1140"/>
      <c r="K1140">
        <v>3276.95</v>
      </c>
      <c r="L1140">
        <v>1</v>
      </c>
      <c r="M1140">
        <v>3276.95</v>
      </c>
      <c r="N1140" t="s">
        <v>504</v>
      </c>
      <c r="O1140" t="s">
        <v>683</v>
      </c>
      <c r="P1140" s="7">
        <v>42542</v>
      </c>
      <c r="Q1140" s="7" t="s">
        <v>1517</v>
      </c>
      <c r="R1140" s="7">
        <v>3.0366</v>
      </c>
    </row>
    <row r="1141" spans="1:18" hidden="1">
      <c r="A1141" t="s">
        <v>506</v>
      </c>
      <c r="B1141" t="s">
        <v>501</v>
      </c>
      <c r="C1141" s="7">
        <v>41394</v>
      </c>
      <c r="D1141" t="s">
        <v>101</v>
      </c>
      <c r="E1141">
        <v>13140003</v>
      </c>
      <c r="F1141" t="s">
        <v>507</v>
      </c>
      <c r="G1141" s="7">
        <v>43769</v>
      </c>
      <c r="H1141" t="s">
        <v>503</v>
      </c>
      <c r="I1141">
        <v>5155.33</v>
      </c>
      <c r="J1141"/>
      <c r="K1141">
        <v>5155.33</v>
      </c>
      <c r="L1141">
        <v>1</v>
      </c>
      <c r="M1141">
        <v>5155.33</v>
      </c>
      <c r="N1141" t="s">
        <v>508</v>
      </c>
      <c r="O1141" t="s">
        <v>509</v>
      </c>
      <c r="P1141" s="7">
        <v>42542</v>
      </c>
      <c r="Q1141" s="7" t="s">
        <v>1400</v>
      </c>
      <c r="R1141" s="7">
        <v>1.9999</v>
      </c>
    </row>
    <row r="1142" spans="1:18" hidden="1">
      <c r="A1142" t="s">
        <v>506</v>
      </c>
      <c r="B1142" t="s">
        <v>501</v>
      </c>
      <c r="C1142" s="7">
        <v>41394</v>
      </c>
      <c r="D1142" t="s">
        <v>101</v>
      </c>
      <c r="E1142">
        <v>13140003</v>
      </c>
      <c r="F1142" t="s">
        <v>507</v>
      </c>
      <c r="G1142" s="7">
        <v>44500</v>
      </c>
      <c r="H1142" t="s">
        <v>503</v>
      </c>
      <c r="I1142">
        <v>3789.54</v>
      </c>
      <c r="J1142"/>
      <c r="K1142">
        <v>3789.54</v>
      </c>
      <c r="L1142">
        <v>1</v>
      </c>
      <c r="M1142">
        <v>3789.54</v>
      </c>
      <c r="N1142" t="s">
        <v>508</v>
      </c>
      <c r="O1142" t="s">
        <v>509</v>
      </c>
      <c r="P1142" s="7">
        <v>42542</v>
      </c>
      <c r="Q1142" s="7" t="s">
        <v>2282</v>
      </c>
      <c r="R1142" s="7">
        <v>1.9999</v>
      </c>
    </row>
    <row r="1143" spans="1:18" hidden="1">
      <c r="A1143" t="s">
        <v>506</v>
      </c>
      <c r="B1143" t="s">
        <v>501</v>
      </c>
      <c r="C1143" s="7">
        <v>41394</v>
      </c>
      <c r="D1143" t="s">
        <v>101</v>
      </c>
      <c r="E1143">
        <v>19105006</v>
      </c>
      <c r="F1143" t="s">
        <v>513</v>
      </c>
      <c r="G1143" s="7">
        <v>43404</v>
      </c>
      <c r="H1143" t="s">
        <v>503</v>
      </c>
      <c r="I1143">
        <v>30491.96</v>
      </c>
      <c r="J1143"/>
      <c r="K1143">
        <v>30491.96</v>
      </c>
      <c r="L1143">
        <v>1</v>
      </c>
      <c r="M1143">
        <v>30491.96</v>
      </c>
      <c r="N1143" t="s">
        <v>512</v>
      </c>
      <c r="O1143" t="s">
        <v>514</v>
      </c>
      <c r="P1143" s="7">
        <v>42542</v>
      </c>
      <c r="Q1143" s="7" t="s">
        <v>1403</v>
      </c>
      <c r="R1143" s="7">
        <v>1.9999</v>
      </c>
    </row>
    <row r="1144" spans="1:18" hidden="1">
      <c r="A1144" t="s">
        <v>506</v>
      </c>
      <c r="B1144" t="s">
        <v>501</v>
      </c>
      <c r="C1144" s="7">
        <v>41394</v>
      </c>
      <c r="D1144" t="s">
        <v>101</v>
      </c>
      <c r="E1144">
        <v>19105006</v>
      </c>
      <c r="F1144" t="s">
        <v>511</v>
      </c>
      <c r="G1144" s="7">
        <v>45596</v>
      </c>
      <c r="H1144" t="s">
        <v>503</v>
      </c>
      <c r="I1144">
        <v>21792.99</v>
      </c>
      <c r="J1144"/>
      <c r="K1144">
        <v>21792.99</v>
      </c>
      <c r="L1144">
        <v>1</v>
      </c>
      <c r="M1144">
        <v>21792.99</v>
      </c>
      <c r="N1144" t="s">
        <v>512</v>
      </c>
      <c r="O1144" t="s">
        <v>509</v>
      </c>
      <c r="P1144" s="7">
        <v>42542</v>
      </c>
      <c r="Q1144" s="7" t="s">
        <v>1705</v>
      </c>
      <c r="R1144" s="7">
        <v>1.9999</v>
      </c>
    </row>
    <row r="1145" spans="1:18" hidden="1">
      <c r="A1145" t="s">
        <v>506</v>
      </c>
      <c r="B1145" t="s">
        <v>501</v>
      </c>
      <c r="C1145" s="7">
        <v>41394</v>
      </c>
      <c r="D1145" t="s">
        <v>101</v>
      </c>
      <c r="E1145">
        <v>13140003</v>
      </c>
      <c r="F1145" t="s">
        <v>515</v>
      </c>
      <c r="G1145" s="7">
        <v>44500</v>
      </c>
      <c r="H1145" t="s">
        <v>503</v>
      </c>
      <c r="I1145">
        <v>6578.96</v>
      </c>
      <c r="J1145"/>
      <c r="K1145">
        <v>6578.96</v>
      </c>
      <c r="L1145">
        <v>1</v>
      </c>
      <c r="M1145">
        <v>6578.96</v>
      </c>
      <c r="N1145" t="s">
        <v>508</v>
      </c>
      <c r="O1145" t="s">
        <v>514</v>
      </c>
      <c r="P1145" s="7">
        <v>42542</v>
      </c>
      <c r="Q1145" s="7" t="s">
        <v>1862</v>
      </c>
      <c r="R1145" s="7">
        <v>1.9999</v>
      </c>
    </row>
    <row r="1146" spans="1:18" hidden="1">
      <c r="A1146" t="s">
        <v>506</v>
      </c>
      <c r="B1146" t="s">
        <v>501</v>
      </c>
      <c r="C1146" s="7">
        <v>41394</v>
      </c>
      <c r="D1146" t="s">
        <v>101</v>
      </c>
      <c r="E1146">
        <v>13140003</v>
      </c>
      <c r="F1146" t="s">
        <v>588</v>
      </c>
      <c r="G1146" s="7">
        <v>44865</v>
      </c>
      <c r="H1146" t="s">
        <v>503</v>
      </c>
      <c r="I1146">
        <v>1570.5</v>
      </c>
      <c r="J1146"/>
      <c r="K1146">
        <v>1570.5</v>
      </c>
      <c r="L1146">
        <v>1</v>
      </c>
      <c r="M1146">
        <v>1570.5</v>
      </c>
      <c r="N1146" t="s">
        <v>508</v>
      </c>
      <c r="O1146" t="s">
        <v>589</v>
      </c>
      <c r="P1146" s="7">
        <v>42542</v>
      </c>
      <c r="Q1146" s="7" t="s">
        <v>2191</v>
      </c>
      <c r="R1146" s="7">
        <v>1.9999</v>
      </c>
    </row>
    <row r="1147" spans="1:18" hidden="1">
      <c r="A1147" t="s">
        <v>506</v>
      </c>
      <c r="B1147" t="s">
        <v>501</v>
      </c>
      <c r="C1147" s="7">
        <v>41394</v>
      </c>
      <c r="D1147" t="s">
        <v>101</v>
      </c>
      <c r="E1147">
        <v>13140003</v>
      </c>
      <c r="F1147" t="s">
        <v>703</v>
      </c>
      <c r="G1147" s="7">
        <v>45230</v>
      </c>
      <c r="H1147" t="s">
        <v>503</v>
      </c>
      <c r="I1147">
        <v>1195.0999999999999</v>
      </c>
      <c r="J1147"/>
      <c r="K1147">
        <v>1195.0999999999999</v>
      </c>
      <c r="L1147">
        <v>1</v>
      </c>
      <c r="M1147">
        <v>1195.0999999999999</v>
      </c>
      <c r="N1147" t="s">
        <v>508</v>
      </c>
      <c r="O1147" t="s">
        <v>589</v>
      </c>
      <c r="P1147" s="7">
        <v>42542</v>
      </c>
      <c r="Q1147" s="7" t="s">
        <v>1609</v>
      </c>
      <c r="R1147" s="7">
        <v>1.9999</v>
      </c>
    </row>
    <row r="1148" spans="1:18" hidden="1">
      <c r="A1148" t="s">
        <v>506</v>
      </c>
      <c r="B1148" t="s">
        <v>501</v>
      </c>
      <c r="C1148" s="7">
        <v>41394</v>
      </c>
      <c r="D1148" t="s">
        <v>101</v>
      </c>
      <c r="E1148">
        <v>19105006</v>
      </c>
      <c r="F1148" t="s">
        <v>581</v>
      </c>
      <c r="G1148" s="7">
        <v>43769</v>
      </c>
      <c r="H1148" t="s">
        <v>503</v>
      </c>
      <c r="I1148">
        <v>30442.12</v>
      </c>
      <c r="J1148"/>
      <c r="K1148">
        <v>30442.12</v>
      </c>
      <c r="L1148">
        <v>1</v>
      </c>
      <c r="M1148">
        <v>30442.12</v>
      </c>
      <c r="N1148" t="s">
        <v>512</v>
      </c>
      <c r="O1148" t="s">
        <v>582</v>
      </c>
      <c r="P1148" s="7">
        <v>42542</v>
      </c>
      <c r="Q1148" s="7" t="s">
        <v>1281</v>
      </c>
      <c r="R1148" s="7">
        <v>1.9999</v>
      </c>
    </row>
    <row r="1149" spans="1:18" hidden="1">
      <c r="A1149" t="s">
        <v>506</v>
      </c>
      <c r="B1149" t="s">
        <v>501</v>
      </c>
      <c r="C1149" s="7">
        <v>41394</v>
      </c>
      <c r="D1149" t="s">
        <v>101</v>
      </c>
      <c r="E1149">
        <v>19105006</v>
      </c>
      <c r="F1149" t="s">
        <v>581</v>
      </c>
      <c r="G1149" s="7">
        <v>44500</v>
      </c>
      <c r="H1149" t="s">
        <v>503</v>
      </c>
      <c r="I1149">
        <v>32819.07</v>
      </c>
      <c r="J1149"/>
      <c r="K1149">
        <v>32819.07</v>
      </c>
      <c r="L1149">
        <v>1</v>
      </c>
      <c r="M1149">
        <v>32819.07</v>
      </c>
      <c r="N1149" t="s">
        <v>512</v>
      </c>
      <c r="O1149" t="s">
        <v>582</v>
      </c>
      <c r="P1149" s="7">
        <v>42542</v>
      </c>
      <c r="Q1149" s="7" t="s">
        <v>1902</v>
      </c>
      <c r="R1149" s="7">
        <v>1.9999</v>
      </c>
    </row>
    <row r="1150" spans="1:18" hidden="1">
      <c r="A1150" t="s">
        <v>506</v>
      </c>
      <c r="B1150" t="s">
        <v>501</v>
      </c>
      <c r="C1150" s="7">
        <v>41394</v>
      </c>
      <c r="D1150" t="s">
        <v>101</v>
      </c>
      <c r="E1150">
        <v>19105006</v>
      </c>
      <c r="F1150" t="s">
        <v>584</v>
      </c>
      <c r="G1150" s="7">
        <v>45230</v>
      </c>
      <c r="H1150" t="s">
        <v>503</v>
      </c>
      <c r="I1150">
        <v>69272.59</v>
      </c>
      <c r="J1150"/>
      <c r="K1150">
        <v>69272.59</v>
      </c>
      <c r="L1150">
        <v>1</v>
      </c>
      <c r="M1150">
        <v>69272.59</v>
      </c>
      <c r="N1150" t="s">
        <v>512</v>
      </c>
      <c r="O1150" t="s">
        <v>585</v>
      </c>
      <c r="P1150" s="7">
        <v>42542</v>
      </c>
      <c r="Q1150" s="7" t="s">
        <v>1906</v>
      </c>
      <c r="R1150" s="7">
        <v>1.9999</v>
      </c>
    </row>
    <row r="1151" spans="1:18" hidden="1">
      <c r="A1151" t="s">
        <v>506</v>
      </c>
      <c r="B1151" t="s">
        <v>501</v>
      </c>
      <c r="C1151" s="7">
        <v>41394</v>
      </c>
      <c r="D1151" t="s">
        <v>101</v>
      </c>
      <c r="E1151">
        <v>19105006</v>
      </c>
      <c r="F1151" t="s">
        <v>583</v>
      </c>
      <c r="G1151" s="7">
        <v>45596</v>
      </c>
      <c r="H1151" t="s">
        <v>503</v>
      </c>
      <c r="I1151">
        <v>36658.660000000003</v>
      </c>
      <c r="J1151"/>
      <c r="K1151">
        <v>36658.660000000003</v>
      </c>
      <c r="L1151">
        <v>1</v>
      </c>
      <c r="M1151">
        <v>36658.660000000003</v>
      </c>
      <c r="N1151" t="s">
        <v>512</v>
      </c>
      <c r="O1151" t="s">
        <v>582</v>
      </c>
      <c r="P1151" s="7">
        <v>42542</v>
      </c>
      <c r="Q1151" s="7" t="s">
        <v>2344</v>
      </c>
      <c r="R1151" s="7">
        <v>1.9999</v>
      </c>
    </row>
    <row r="1152" spans="1:18" hidden="1">
      <c r="A1152" t="s">
        <v>506</v>
      </c>
      <c r="B1152" t="s">
        <v>501</v>
      </c>
      <c r="C1152" s="7">
        <v>41394</v>
      </c>
      <c r="D1152" t="s">
        <v>101</v>
      </c>
      <c r="E1152">
        <v>13140003</v>
      </c>
      <c r="F1152" t="s">
        <v>586</v>
      </c>
      <c r="G1152" s="7">
        <v>44500</v>
      </c>
      <c r="H1152" t="s">
        <v>503</v>
      </c>
      <c r="I1152">
        <v>6595.14</v>
      </c>
      <c r="J1152"/>
      <c r="K1152">
        <v>6595.14</v>
      </c>
      <c r="L1152">
        <v>1</v>
      </c>
      <c r="M1152">
        <v>6595.14</v>
      </c>
      <c r="N1152" t="s">
        <v>508</v>
      </c>
      <c r="O1152" t="s">
        <v>582</v>
      </c>
      <c r="P1152" s="7">
        <v>42542</v>
      </c>
      <c r="Q1152" s="7" t="s">
        <v>2345</v>
      </c>
      <c r="R1152" s="7">
        <v>1.9999</v>
      </c>
    </row>
    <row r="1153" spans="1:18" hidden="1">
      <c r="A1153" t="s">
        <v>506</v>
      </c>
      <c r="B1153" t="s">
        <v>501</v>
      </c>
      <c r="C1153" s="7">
        <v>41394</v>
      </c>
      <c r="D1153" t="s">
        <v>101</v>
      </c>
      <c r="E1153">
        <v>13140003</v>
      </c>
      <c r="F1153" t="s">
        <v>586</v>
      </c>
      <c r="G1153" s="7">
        <v>45596</v>
      </c>
      <c r="H1153" t="s">
        <v>503</v>
      </c>
      <c r="I1153">
        <v>2755.55</v>
      </c>
      <c r="J1153"/>
      <c r="K1153">
        <v>2755.55</v>
      </c>
      <c r="L1153">
        <v>1</v>
      </c>
      <c r="M1153">
        <v>2755.55</v>
      </c>
      <c r="N1153" t="s">
        <v>508</v>
      </c>
      <c r="O1153" t="s">
        <v>582</v>
      </c>
      <c r="P1153" s="7">
        <v>42542</v>
      </c>
      <c r="Q1153" s="7" t="s">
        <v>2192</v>
      </c>
      <c r="R1153" s="7">
        <v>1.9999</v>
      </c>
    </row>
    <row r="1154" spans="1:18" hidden="1">
      <c r="A1154" t="s">
        <v>506</v>
      </c>
      <c r="B1154" t="s">
        <v>501</v>
      </c>
      <c r="C1154" s="7">
        <v>41394</v>
      </c>
      <c r="D1154" t="s">
        <v>101</v>
      </c>
      <c r="E1154">
        <v>13140003</v>
      </c>
      <c r="F1154" t="s">
        <v>586</v>
      </c>
      <c r="G1154" s="7">
        <v>45961</v>
      </c>
      <c r="H1154" t="s">
        <v>503</v>
      </c>
      <c r="I1154">
        <v>1398.14</v>
      </c>
      <c r="J1154"/>
      <c r="K1154">
        <v>1398.14</v>
      </c>
      <c r="L1154">
        <v>1</v>
      </c>
      <c r="M1154">
        <v>1398.14</v>
      </c>
      <c r="N1154" t="s">
        <v>508</v>
      </c>
      <c r="O1154" t="s">
        <v>582</v>
      </c>
      <c r="P1154" s="7">
        <v>42542</v>
      </c>
      <c r="Q1154" s="7" t="s">
        <v>1285</v>
      </c>
      <c r="R1154" s="7">
        <v>1.9999</v>
      </c>
    </row>
    <row r="1155" spans="1:18" hidden="1">
      <c r="A1155" t="s">
        <v>506</v>
      </c>
      <c r="B1155" t="s">
        <v>501</v>
      </c>
      <c r="C1155" s="7">
        <v>41394</v>
      </c>
      <c r="D1155" t="s">
        <v>101</v>
      </c>
      <c r="E1155">
        <v>19105006</v>
      </c>
      <c r="F1155" t="s">
        <v>584</v>
      </c>
      <c r="G1155" s="7">
        <v>45961</v>
      </c>
      <c r="H1155" t="s">
        <v>503</v>
      </c>
      <c r="I1155">
        <v>74334.759999999995</v>
      </c>
      <c r="J1155"/>
      <c r="K1155">
        <v>74334.759999999995</v>
      </c>
      <c r="L1155">
        <v>1</v>
      </c>
      <c r="M1155">
        <v>74334.759999999995</v>
      </c>
      <c r="N1155" t="s">
        <v>512</v>
      </c>
      <c r="O1155" t="s">
        <v>585</v>
      </c>
      <c r="P1155" s="7">
        <v>42542</v>
      </c>
      <c r="Q1155" s="7" t="s">
        <v>2347</v>
      </c>
      <c r="R1155" s="7">
        <v>1.9999</v>
      </c>
    </row>
    <row r="1156" spans="1:18" hidden="1">
      <c r="A1156" t="s">
        <v>506</v>
      </c>
      <c r="B1156" t="s">
        <v>501</v>
      </c>
      <c r="C1156" s="7">
        <v>41394</v>
      </c>
      <c r="D1156" t="s">
        <v>101</v>
      </c>
      <c r="E1156">
        <v>19105006</v>
      </c>
      <c r="F1156" t="s">
        <v>703</v>
      </c>
      <c r="G1156" s="7">
        <v>44500</v>
      </c>
      <c r="H1156" t="s">
        <v>503</v>
      </c>
      <c r="I1156">
        <v>10001.120000000001</v>
      </c>
      <c r="J1156"/>
      <c r="K1156">
        <v>10001.120000000001</v>
      </c>
      <c r="L1156">
        <v>1</v>
      </c>
      <c r="M1156">
        <v>10001.120000000001</v>
      </c>
      <c r="N1156" t="s">
        <v>512</v>
      </c>
      <c r="O1156" t="s">
        <v>589</v>
      </c>
      <c r="P1156" s="7">
        <v>42542</v>
      </c>
      <c r="Q1156" s="7" t="s">
        <v>2194</v>
      </c>
      <c r="R1156" s="7">
        <v>1.9999</v>
      </c>
    </row>
    <row r="1157" spans="1:18" hidden="1">
      <c r="A1157" t="s">
        <v>506</v>
      </c>
      <c r="B1157" t="s">
        <v>501</v>
      </c>
      <c r="C1157" s="7">
        <v>41394</v>
      </c>
      <c r="D1157" t="s">
        <v>101</v>
      </c>
      <c r="E1157">
        <v>19105006</v>
      </c>
      <c r="F1157" t="s">
        <v>703</v>
      </c>
      <c r="G1157" s="7">
        <v>44865</v>
      </c>
      <c r="H1157" t="s">
        <v>503</v>
      </c>
      <c r="I1157">
        <v>10365.58</v>
      </c>
      <c r="J1157"/>
      <c r="K1157">
        <v>10365.58</v>
      </c>
      <c r="L1157">
        <v>1</v>
      </c>
      <c r="M1157">
        <v>10365.58</v>
      </c>
      <c r="N1157" t="s">
        <v>512</v>
      </c>
      <c r="O1157" t="s">
        <v>589</v>
      </c>
      <c r="P1157" s="7">
        <v>42542</v>
      </c>
      <c r="Q1157" s="7" t="s">
        <v>1287</v>
      </c>
      <c r="R1157" s="7">
        <v>1.9999</v>
      </c>
    </row>
    <row r="1158" spans="1:18" hidden="1">
      <c r="A1158" t="s">
        <v>506</v>
      </c>
      <c r="B1158" t="s">
        <v>501</v>
      </c>
      <c r="C1158" s="7">
        <v>42489</v>
      </c>
      <c r="D1158" t="s">
        <v>101</v>
      </c>
      <c r="E1158">
        <v>19105006</v>
      </c>
      <c r="F1158" t="s">
        <v>3814</v>
      </c>
      <c r="G1158" s="7">
        <v>43951</v>
      </c>
      <c r="H1158" t="s">
        <v>503</v>
      </c>
      <c r="I1158">
        <v>3000882.88</v>
      </c>
      <c r="J1158"/>
      <c r="K1158">
        <v>3000882.88</v>
      </c>
      <c r="L1158">
        <v>1</v>
      </c>
      <c r="M1158">
        <v>3000882.88</v>
      </c>
      <c r="N1158" t="s">
        <v>3815</v>
      </c>
      <c r="O1158" t="s">
        <v>3816</v>
      </c>
      <c r="P1158" s="7">
        <v>42542</v>
      </c>
      <c r="Q1158" s="7" t="s">
        <v>3817</v>
      </c>
      <c r="R1158" s="7">
        <v>3.4992000000000001</v>
      </c>
    </row>
    <row r="1159" spans="1:18" hidden="1">
      <c r="A1159" t="s">
        <v>506</v>
      </c>
      <c r="B1159" t="s">
        <v>501</v>
      </c>
      <c r="C1159" s="7">
        <v>42489</v>
      </c>
      <c r="D1159" t="s">
        <v>101</v>
      </c>
      <c r="E1159">
        <v>19105006</v>
      </c>
      <c r="F1159" t="s">
        <v>3814</v>
      </c>
      <c r="G1159" s="7">
        <v>44285</v>
      </c>
      <c r="H1159" t="s">
        <v>503</v>
      </c>
      <c r="I1159">
        <v>3000882.88</v>
      </c>
      <c r="J1159"/>
      <c r="K1159">
        <v>3000882.88</v>
      </c>
      <c r="L1159">
        <v>1</v>
      </c>
      <c r="M1159">
        <v>3000882.88</v>
      </c>
      <c r="N1159" t="s">
        <v>3815</v>
      </c>
      <c r="O1159" t="s">
        <v>3816</v>
      </c>
      <c r="P1159" s="7">
        <v>42542</v>
      </c>
      <c r="Q1159" s="7" t="s">
        <v>3818</v>
      </c>
      <c r="R1159" s="7">
        <v>3.4992000000000001</v>
      </c>
    </row>
    <row r="1160" spans="1:18" hidden="1">
      <c r="A1160" t="s">
        <v>506</v>
      </c>
      <c r="B1160" t="s">
        <v>501</v>
      </c>
      <c r="C1160" s="7">
        <v>41394</v>
      </c>
      <c r="D1160" t="s">
        <v>101</v>
      </c>
      <c r="E1160">
        <v>19105006</v>
      </c>
      <c r="F1160" t="s">
        <v>513</v>
      </c>
      <c r="G1160" s="7">
        <v>43039</v>
      </c>
      <c r="H1160" t="s">
        <v>503</v>
      </c>
      <c r="I1160">
        <v>29391.21</v>
      </c>
      <c r="J1160"/>
      <c r="K1160">
        <v>29391.21</v>
      </c>
      <c r="L1160">
        <v>1</v>
      </c>
      <c r="M1160">
        <v>29391.21</v>
      </c>
      <c r="N1160" t="s">
        <v>512</v>
      </c>
      <c r="O1160" t="s">
        <v>514</v>
      </c>
      <c r="P1160" s="7">
        <v>42542</v>
      </c>
      <c r="Q1160" s="7" t="s">
        <v>2284</v>
      </c>
      <c r="R1160" s="7">
        <v>1.9999</v>
      </c>
    </row>
    <row r="1161" spans="1:18" hidden="1">
      <c r="A1161" t="s">
        <v>506</v>
      </c>
      <c r="B1161" t="s">
        <v>501</v>
      </c>
      <c r="C1161" s="7">
        <v>41394</v>
      </c>
      <c r="D1161" t="s">
        <v>101</v>
      </c>
      <c r="E1161">
        <v>19105006</v>
      </c>
      <c r="F1161" t="s">
        <v>511</v>
      </c>
      <c r="G1161" s="7">
        <v>43769</v>
      </c>
      <c r="H1161" t="s">
        <v>503</v>
      </c>
      <c r="I1161">
        <v>18220.98</v>
      </c>
      <c r="J1161"/>
      <c r="K1161">
        <v>18220.98</v>
      </c>
      <c r="L1161">
        <v>1</v>
      </c>
      <c r="M1161">
        <v>18220.98</v>
      </c>
      <c r="N1161" t="s">
        <v>512</v>
      </c>
      <c r="O1161" t="s">
        <v>509</v>
      </c>
      <c r="P1161" s="7">
        <v>42542</v>
      </c>
      <c r="Q1161" s="7" t="s">
        <v>1703</v>
      </c>
      <c r="R1161" s="7">
        <v>1.9999</v>
      </c>
    </row>
    <row r="1162" spans="1:18" hidden="1">
      <c r="A1162" t="s">
        <v>506</v>
      </c>
      <c r="B1162" t="s">
        <v>501</v>
      </c>
      <c r="C1162" s="7">
        <v>41394</v>
      </c>
      <c r="D1162" t="s">
        <v>101</v>
      </c>
      <c r="E1162">
        <v>19105006</v>
      </c>
      <c r="F1162" t="s">
        <v>511</v>
      </c>
      <c r="G1162" s="7">
        <v>45230</v>
      </c>
      <c r="H1162" t="s">
        <v>503</v>
      </c>
      <c r="I1162">
        <v>21035.74</v>
      </c>
      <c r="J1162"/>
      <c r="K1162">
        <v>21035.74</v>
      </c>
      <c r="L1162">
        <v>1</v>
      </c>
      <c r="M1162">
        <v>21035.74</v>
      </c>
      <c r="N1162" t="s">
        <v>512</v>
      </c>
      <c r="O1162" t="s">
        <v>509</v>
      </c>
      <c r="P1162" s="7">
        <v>42542</v>
      </c>
      <c r="Q1162" s="7" t="s">
        <v>2016</v>
      </c>
      <c r="R1162" s="7">
        <v>1.9999</v>
      </c>
    </row>
    <row r="1163" spans="1:18" hidden="1">
      <c r="A1163" t="s">
        <v>506</v>
      </c>
      <c r="B1163" t="s">
        <v>501</v>
      </c>
      <c r="C1163" s="7">
        <v>41394</v>
      </c>
      <c r="D1163" t="s">
        <v>101</v>
      </c>
      <c r="E1163">
        <v>19105006</v>
      </c>
      <c r="F1163" t="s">
        <v>513</v>
      </c>
      <c r="G1163" s="7">
        <v>42674</v>
      </c>
      <c r="H1163" t="s">
        <v>503</v>
      </c>
      <c r="I1163">
        <v>28322.53</v>
      </c>
      <c r="J1163"/>
      <c r="K1163">
        <v>28322.53</v>
      </c>
      <c r="L1163">
        <v>1</v>
      </c>
      <c r="M1163">
        <v>28322.53</v>
      </c>
      <c r="N1163" t="s">
        <v>512</v>
      </c>
      <c r="O1163" t="s">
        <v>514</v>
      </c>
      <c r="P1163" s="7">
        <v>42542</v>
      </c>
      <c r="Q1163" s="7" t="s">
        <v>2154</v>
      </c>
      <c r="R1163" s="7">
        <v>1.9999</v>
      </c>
    </row>
    <row r="1164" spans="1:18" hidden="1">
      <c r="A1164" t="s">
        <v>506</v>
      </c>
      <c r="B1164" t="s">
        <v>501</v>
      </c>
      <c r="C1164" s="7">
        <v>41394</v>
      </c>
      <c r="D1164" t="s">
        <v>101</v>
      </c>
      <c r="E1164">
        <v>13140003</v>
      </c>
      <c r="F1164" t="s">
        <v>515</v>
      </c>
      <c r="G1164" s="7">
        <v>45596</v>
      </c>
      <c r="H1164" t="s">
        <v>503</v>
      </c>
      <c r="I1164">
        <v>2749.66</v>
      </c>
      <c r="J1164"/>
      <c r="K1164">
        <v>2749.66</v>
      </c>
      <c r="L1164">
        <v>1</v>
      </c>
      <c r="M1164">
        <v>2749.66</v>
      </c>
      <c r="N1164" t="s">
        <v>508</v>
      </c>
      <c r="O1164" t="s">
        <v>514</v>
      </c>
      <c r="P1164" s="7">
        <v>42542</v>
      </c>
      <c r="Q1164" s="7" t="s">
        <v>1709</v>
      </c>
      <c r="R1164" s="7">
        <v>1.9999</v>
      </c>
    </row>
    <row r="1165" spans="1:18" hidden="1">
      <c r="A1165" t="s">
        <v>506</v>
      </c>
      <c r="B1165" t="s">
        <v>501</v>
      </c>
      <c r="C1165" s="7">
        <v>41394</v>
      </c>
      <c r="D1165" t="s">
        <v>101</v>
      </c>
      <c r="E1165">
        <v>19105006</v>
      </c>
      <c r="F1165" t="s">
        <v>511</v>
      </c>
      <c r="G1165" s="7">
        <v>43039</v>
      </c>
      <c r="H1165" t="s">
        <v>503</v>
      </c>
      <c r="I1165">
        <v>16933.59</v>
      </c>
      <c r="J1165"/>
      <c r="K1165">
        <v>16933.59</v>
      </c>
      <c r="L1165">
        <v>1</v>
      </c>
      <c r="M1165">
        <v>16933.59</v>
      </c>
      <c r="N1165" t="s">
        <v>512</v>
      </c>
      <c r="O1165" t="s">
        <v>509</v>
      </c>
      <c r="P1165" s="7">
        <v>42542</v>
      </c>
      <c r="Q1165" s="7" t="s">
        <v>2018</v>
      </c>
      <c r="R1165" s="7">
        <v>1.9999</v>
      </c>
    </row>
    <row r="1166" spans="1:18" hidden="1">
      <c r="A1166" t="s">
        <v>506</v>
      </c>
      <c r="B1166" t="s">
        <v>501</v>
      </c>
      <c r="C1166" s="7">
        <v>41394</v>
      </c>
      <c r="D1166" t="s">
        <v>101</v>
      </c>
      <c r="E1166">
        <v>19105006</v>
      </c>
      <c r="F1166" t="s">
        <v>583</v>
      </c>
      <c r="G1166" s="7">
        <v>44865</v>
      </c>
      <c r="H1166" t="s">
        <v>503</v>
      </c>
      <c r="I1166">
        <v>34061.300000000003</v>
      </c>
      <c r="J1166"/>
      <c r="K1166">
        <v>34061.300000000003</v>
      </c>
      <c r="L1166">
        <v>1</v>
      </c>
      <c r="M1166">
        <v>34061.300000000003</v>
      </c>
      <c r="N1166" t="s">
        <v>512</v>
      </c>
      <c r="O1166" t="s">
        <v>582</v>
      </c>
      <c r="P1166" s="7">
        <v>42542</v>
      </c>
      <c r="Q1166" s="7" t="s">
        <v>1610</v>
      </c>
      <c r="R1166" s="7">
        <v>1.9999</v>
      </c>
    </row>
    <row r="1167" spans="1:18" hidden="1">
      <c r="A1167" t="s">
        <v>506</v>
      </c>
      <c r="B1167" t="s">
        <v>501</v>
      </c>
      <c r="C1167" s="7">
        <v>41394</v>
      </c>
      <c r="D1167" t="s">
        <v>101</v>
      </c>
      <c r="E1167">
        <v>19105006</v>
      </c>
      <c r="F1167" t="s">
        <v>584</v>
      </c>
      <c r="G1167" s="7">
        <v>43769</v>
      </c>
      <c r="H1167" t="s">
        <v>503</v>
      </c>
      <c r="I1167">
        <v>60003.33</v>
      </c>
      <c r="J1167"/>
      <c r="K1167">
        <v>60003.33</v>
      </c>
      <c r="L1167">
        <v>1</v>
      </c>
      <c r="M1167">
        <v>60003.33</v>
      </c>
      <c r="N1167" t="s">
        <v>512</v>
      </c>
      <c r="O1167" t="s">
        <v>585</v>
      </c>
      <c r="P1167" s="7">
        <v>42542</v>
      </c>
      <c r="Q1167" s="7" t="s">
        <v>1905</v>
      </c>
      <c r="R1167" s="7">
        <v>1.9999</v>
      </c>
    </row>
    <row r="1168" spans="1:18" hidden="1">
      <c r="A1168" t="s">
        <v>506</v>
      </c>
      <c r="B1168" t="s">
        <v>501</v>
      </c>
      <c r="C1168" s="7">
        <v>41394</v>
      </c>
      <c r="D1168" t="s">
        <v>101</v>
      </c>
      <c r="E1168">
        <v>19105006</v>
      </c>
      <c r="F1168" t="s">
        <v>584</v>
      </c>
      <c r="G1168" s="7">
        <v>44500</v>
      </c>
      <c r="H1168" t="s">
        <v>503</v>
      </c>
      <c r="I1168">
        <v>64501</v>
      </c>
      <c r="J1168"/>
      <c r="K1168">
        <v>64501</v>
      </c>
      <c r="L1168">
        <v>1</v>
      </c>
      <c r="M1168">
        <v>64501</v>
      </c>
      <c r="N1168" t="s">
        <v>512</v>
      </c>
      <c r="O1168" t="s">
        <v>585</v>
      </c>
      <c r="P1168" s="7">
        <v>42542</v>
      </c>
      <c r="Q1168" s="7" t="s">
        <v>2343</v>
      </c>
      <c r="R1168" s="7">
        <v>1.9999</v>
      </c>
    </row>
    <row r="1169" spans="1:18" hidden="1">
      <c r="A1169" t="s">
        <v>506</v>
      </c>
      <c r="B1169" t="s">
        <v>501</v>
      </c>
      <c r="C1169" s="7">
        <v>41394</v>
      </c>
      <c r="D1169" t="s">
        <v>101</v>
      </c>
      <c r="E1169">
        <v>13140003</v>
      </c>
      <c r="F1169" t="s">
        <v>586</v>
      </c>
      <c r="G1169" s="7">
        <v>44135</v>
      </c>
      <c r="H1169" t="s">
        <v>503</v>
      </c>
      <c r="I1169">
        <v>7801.18</v>
      </c>
      <c r="J1169"/>
      <c r="K1169">
        <v>7801.18</v>
      </c>
      <c r="L1169">
        <v>1</v>
      </c>
      <c r="M1169">
        <v>7801.18</v>
      </c>
      <c r="N1169" t="s">
        <v>508</v>
      </c>
      <c r="O1169" t="s">
        <v>582</v>
      </c>
      <c r="P1169" s="7">
        <v>42542</v>
      </c>
      <c r="Q1169" s="7" t="s">
        <v>1908</v>
      </c>
      <c r="R1169" s="7">
        <v>1.9999</v>
      </c>
    </row>
    <row r="1170" spans="1:18" hidden="1">
      <c r="A1170" t="s">
        <v>506</v>
      </c>
      <c r="B1170" t="s">
        <v>501</v>
      </c>
      <c r="C1170" s="7">
        <v>41394</v>
      </c>
      <c r="D1170" t="s">
        <v>101</v>
      </c>
      <c r="E1170">
        <v>13140003</v>
      </c>
      <c r="F1170" t="s">
        <v>586</v>
      </c>
      <c r="G1170" s="7">
        <v>45230</v>
      </c>
      <c r="H1170" t="s">
        <v>503</v>
      </c>
      <c r="I1170">
        <v>4073.43</v>
      </c>
      <c r="J1170"/>
      <c r="K1170">
        <v>4073.43</v>
      </c>
      <c r="L1170">
        <v>1</v>
      </c>
      <c r="M1170">
        <v>4073.43</v>
      </c>
      <c r="N1170" t="s">
        <v>508</v>
      </c>
      <c r="O1170" t="s">
        <v>582</v>
      </c>
      <c r="P1170" s="7">
        <v>42542</v>
      </c>
      <c r="Q1170" s="7" t="s">
        <v>1613</v>
      </c>
      <c r="R1170" s="7">
        <v>1.9999</v>
      </c>
    </row>
    <row r="1171" spans="1:18" hidden="1">
      <c r="A1171" t="s">
        <v>506</v>
      </c>
      <c r="B1171" t="s">
        <v>501</v>
      </c>
      <c r="C1171" s="7">
        <v>41394</v>
      </c>
      <c r="D1171" t="s">
        <v>101</v>
      </c>
      <c r="E1171">
        <v>13140003</v>
      </c>
      <c r="F1171" t="s">
        <v>587</v>
      </c>
      <c r="G1171" s="7">
        <v>45596</v>
      </c>
      <c r="H1171" t="s">
        <v>503</v>
      </c>
      <c r="I1171">
        <v>5214.03</v>
      </c>
      <c r="J1171"/>
      <c r="K1171">
        <v>5214.03</v>
      </c>
      <c r="L1171">
        <v>1</v>
      </c>
      <c r="M1171">
        <v>5214.03</v>
      </c>
      <c r="N1171" t="s">
        <v>508</v>
      </c>
      <c r="O1171" t="s">
        <v>585</v>
      </c>
      <c r="P1171" s="7">
        <v>42542</v>
      </c>
      <c r="Q1171" s="7" t="s">
        <v>1753</v>
      </c>
      <c r="R1171" s="7">
        <v>1.9999</v>
      </c>
    </row>
    <row r="1172" spans="1:18" hidden="1">
      <c r="A1172" t="s">
        <v>506</v>
      </c>
      <c r="B1172" t="s">
        <v>501</v>
      </c>
      <c r="C1172" s="7">
        <v>41394</v>
      </c>
      <c r="D1172" t="s">
        <v>101</v>
      </c>
      <c r="E1172">
        <v>13140003</v>
      </c>
      <c r="F1172" t="s">
        <v>587</v>
      </c>
      <c r="G1172" s="7">
        <v>44500</v>
      </c>
      <c r="H1172" t="s">
        <v>503</v>
      </c>
      <c r="I1172">
        <v>12479.29</v>
      </c>
      <c r="J1172"/>
      <c r="K1172">
        <v>12479.29</v>
      </c>
      <c r="L1172">
        <v>1</v>
      </c>
      <c r="M1172">
        <v>12479.29</v>
      </c>
      <c r="N1172" t="s">
        <v>508</v>
      </c>
      <c r="O1172" t="s">
        <v>585</v>
      </c>
      <c r="P1172" s="7">
        <v>42542</v>
      </c>
      <c r="Q1172" s="7" t="s">
        <v>1755</v>
      </c>
      <c r="R1172" s="7">
        <v>1.9999</v>
      </c>
    </row>
    <row r="1173" spans="1:18" hidden="1">
      <c r="A1173" t="s">
        <v>506</v>
      </c>
      <c r="B1173" t="s">
        <v>501</v>
      </c>
      <c r="C1173" s="7">
        <v>41394</v>
      </c>
      <c r="D1173" t="s">
        <v>101</v>
      </c>
      <c r="E1173">
        <v>13140003</v>
      </c>
      <c r="F1173" t="s">
        <v>587</v>
      </c>
      <c r="G1173" s="7">
        <v>44865</v>
      </c>
      <c r="H1173" t="s">
        <v>503</v>
      </c>
      <c r="I1173">
        <v>10128.75</v>
      </c>
      <c r="J1173"/>
      <c r="K1173">
        <v>10128.75</v>
      </c>
      <c r="L1173">
        <v>1</v>
      </c>
      <c r="M1173">
        <v>10128.75</v>
      </c>
      <c r="N1173" t="s">
        <v>508</v>
      </c>
      <c r="O1173" t="s">
        <v>585</v>
      </c>
      <c r="P1173" s="7">
        <v>42542</v>
      </c>
      <c r="Q1173" s="7" t="s">
        <v>1911</v>
      </c>
      <c r="R1173" s="7">
        <v>1.9999</v>
      </c>
    </row>
    <row r="1174" spans="1:18" hidden="1">
      <c r="A1174" t="s">
        <v>506</v>
      </c>
      <c r="B1174" t="s">
        <v>501</v>
      </c>
      <c r="C1174" s="7">
        <v>41394</v>
      </c>
      <c r="D1174" t="s">
        <v>101</v>
      </c>
      <c r="E1174">
        <v>13140003</v>
      </c>
      <c r="F1174" t="s">
        <v>588</v>
      </c>
      <c r="G1174" s="7">
        <v>43404</v>
      </c>
      <c r="H1174" t="s">
        <v>503</v>
      </c>
      <c r="I1174">
        <v>2965.87</v>
      </c>
      <c r="J1174"/>
      <c r="K1174">
        <v>2965.87</v>
      </c>
      <c r="L1174">
        <v>1</v>
      </c>
      <c r="M1174">
        <v>2965.87</v>
      </c>
      <c r="N1174" t="s">
        <v>508</v>
      </c>
      <c r="O1174" t="s">
        <v>589</v>
      </c>
      <c r="P1174" s="7">
        <v>42542</v>
      </c>
      <c r="Q1174" s="7" t="s">
        <v>1288</v>
      </c>
      <c r="R1174" s="7">
        <v>1.9999</v>
      </c>
    </row>
    <row r="1175" spans="1:18" hidden="1">
      <c r="A1175" t="s">
        <v>506</v>
      </c>
      <c r="B1175" t="s">
        <v>501</v>
      </c>
      <c r="C1175" s="7">
        <v>41394</v>
      </c>
      <c r="D1175" t="s">
        <v>101</v>
      </c>
      <c r="E1175">
        <v>13140003</v>
      </c>
      <c r="F1175" t="s">
        <v>507</v>
      </c>
      <c r="G1175" s="7">
        <v>44865</v>
      </c>
      <c r="H1175" t="s">
        <v>503</v>
      </c>
      <c r="I1175">
        <v>3075.76</v>
      </c>
      <c r="J1175"/>
      <c r="K1175">
        <v>3075.76</v>
      </c>
      <c r="L1175">
        <v>1</v>
      </c>
      <c r="M1175">
        <v>3075.76</v>
      </c>
      <c r="N1175" t="s">
        <v>508</v>
      </c>
      <c r="O1175" t="s">
        <v>509</v>
      </c>
      <c r="P1175" s="7">
        <v>42542</v>
      </c>
      <c r="Q1175" s="7" t="s">
        <v>1401</v>
      </c>
      <c r="R1175" s="7">
        <v>1.9999</v>
      </c>
    </row>
    <row r="1176" spans="1:18" hidden="1">
      <c r="A1176" t="s">
        <v>506</v>
      </c>
      <c r="B1176" t="s">
        <v>501</v>
      </c>
      <c r="C1176" s="7">
        <v>41394</v>
      </c>
      <c r="D1176" t="s">
        <v>101</v>
      </c>
      <c r="E1176">
        <v>19105006</v>
      </c>
      <c r="F1176" t="s">
        <v>513</v>
      </c>
      <c r="G1176" s="7">
        <v>43769</v>
      </c>
      <c r="H1176" t="s">
        <v>503</v>
      </c>
      <c r="I1176">
        <v>31625.72</v>
      </c>
      <c r="J1176"/>
      <c r="K1176">
        <v>31625.72</v>
      </c>
      <c r="L1176">
        <v>1</v>
      </c>
      <c r="M1176">
        <v>31625.72</v>
      </c>
      <c r="N1176" t="s">
        <v>512</v>
      </c>
      <c r="O1176" t="s">
        <v>514</v>
      </c>
      <c r="P1176" s="7">
        <v>42542</v>
      </c>
      <c r="Q1176" s="7" t="s">
        <v>2285</v>
      </c>
      <c r="R1176" s="7">
        <v>1.9999</v>
      </c>
    </row>
    <row r="1177" spans="1:18" hidden="1">
      <c r="A1177" t="s">
        <v>506</v>
      </c>
      <c r="B1177" t="s">
        <v>501</v>
      </c>
      <c r="C1177" s="7">
        <v>41394</v>
      </c>
      <c r="D1177" t="s">
        <v>101</v>
      </c>
      <c r="E1177">
        <v>19105006</v>
      </c>
      <c r="F1177" t="s">
        <v>581</v>
      </c>
      <c r="G1177" s="7">
        <v>45230</v>
      </c>
      <c r="H1177" t="s">
        <v>503</v>
      </c>
      <c r="I1177">
        <v>35340.78</v>
      </c>
      <c r="J1177"/>
      <c r="K1177">
        <v>35340.78</v>
      </c>
      <c r="L1177">
        <v>1</v>
      </c>
      <c r="M1177">
        <v>35340.78</v>
      </c>
      <c r="N1177" t="s">
        <v>512</v>
      </c>
      <c r="O1177" t="s">
        <v>582</v>
      </c>
      <c r="P1177" s="7">
        <v>42542</v>
      </c>
      <c r="Q1177" s="7" t="s">
        <v>1282</v>
      </c>
      <c r="R1177" s="7">
        <v>1.9999</v>
      </c>
    </row>
    <row r="1178" spans="1:18" hidden="1">
      <c r="A1178" t="s">
        <v>506</v>
      </c>
      <c r="B1178" t="s">
        <v>501</v>
      </c>
      <c r="C1178" s="7">
        <v>41394</v>
      </c>
      <c r="D1178" t="s">
        <v>101</v>
      </c>
      <c r="E1178">
        <v>19105006</v>
      </c>
      <c r="F1178" t="s">
        <v>584</v>
      </c>
      <c r="G1178" s="7">
        <v>42674</v>
      </c>
      <c r="H1178" t="s">
        <v>503</v>
      </c>
      <c r="I1178">
        <v>53736.25</v>
      </c>
      <c r="J1178"/>
      <c r="K1178">
        <v>53736.25</v>
      </c>
      <c r="L1178">
        <v>1</v>
      </c>
      <c r="M1178">
        <v>53736.25</v>
      </c>
      <c r="N1178" t="s">
        <v>512</v>
      </c>
      <c r="O1178" t="s">
        <v>585</v>
      </c>
      <c r="P1178" s="7">
        <v>42542</v>
      </c>
      <c r="Q1178" s="7" t="s">
        <v>1903</v>
      </c>
      <c r="R1178" s="7">
        <v>1.9999</v>
      </c>
    </row>
    <row r="1179" spans="1:18" hidden="1">
      <c r="A1179" t="s">
        <v>506</v>
      </c>
      <c r="B1179" t="s">
        <v>501</v>
      </c>
      <c r="C1179" s="7">
        <v>41394</v>
      </c>
      <c r="D1179" t="s">
        <v>101</v>
      </c>
      <c r="E1179">
        <v>13140003</v>
      </c>
      <c r="F1179" t="s">
        <v>586</v>
      </c>
      <c r="G1179" s="7">
        <v>43404</v>
      </c>
      <c r="H1179" t="s">
        <v>503</v>
      </c>
      <c r="I1179">
        <v>10108.9</v>
      </c>
      <c r="J1179"/>
      <c r="K1179">
        <v>10108.9</v>
      </c>
      <c r="L1179">
        <v>1</v>
      </c>
      <c r="M1179">
        <v>10108.9</v>
      </c>
      <c r="N1179" t="s">
        <v>508</v>
      </c>
      <c r="O1179" t="s">
        <v>582</v>
      </c>
      <c r="P1179" s="7">
        <v>42542</v>
      </c>
      <c r="Q1179" s="7" t="s">
        <v>1751</v>
      </c>
      <c r="R1179" s="7">
        <v>1.9999</v>
      </c>
    </row>
    <row r="1180" spans="1:18" hidden="1">
      <c r="A1180" t="s">
        <v>506</v>
      </c>
      <c r="B1180" t="s">
        <v>501</v>
      </c>
      <c r="C1180" s="7">
        <v>41394</v>
      </c>
      <c r="D1180" t="s">
        <v>101</v>
      </c>
      <c r="E1180">
        <v>13140003</v>
      </c>
      <c r="F1180" t="s">
        <v>587</v>
      </c>
      <c r="G1180" s="7">
        <v>42674</v>
      </c>
      <c r="H1180" t="s">
        <v>503</v>
      </c>
      <c r="I1180">
        <v>23244.04</v>
      </c>
      <c r="J1180"/>
      <c r="K1180">
        <v>23244.04</v>
      </c>
      <c r="L1180">
        <v>1</v>
      </c>
      <c r="M1180">
        <v>23244.04</v>
      </c>
      <c r="N1180" t="s">
        <v>508</v>
      </c>
      <c r="O1180" t="s">
        <v>585</v>
      </c>
      <c r="P1180" s="7">
        <v>42542</v>
      </c>
      <c r="Q1180" s="7" t="s">
        <v>2348</v>
      </c>
      <c r="R1180" s="7">
        <v>1.9999</v>
      </c>
    </row>
    <row r="1181" spans="1:18" hidden="1">
      <c r="A1181" t="s">
        <v>506</v>
      </c>
      <c r="B1181" t="s">
        <v>501</v>
      </c>
      <c r="C1181" s="7">
        <v>41394</v>
      </c>
      <c r="D1181" t="s">
        <v>101</v>
      </c>
      <c r="E1181">
        <v>13140003</v>
      </c>
      <c r="F1181" t="s">
        <v>587</v>
      </c>
      <c r="G1181" s="7">
        <v>43404</v>
      </c>
      <c r="H1181" t="s">
        <v>503</v>
      </c>
      <c r="I1181">
        <v>19128.03</v>
      </c>
      <c r="J1181"/>
      <c r="K1181">
        <v>19128.03</v>
      </c>
      <c r="L1181">
        <v>1</v>
      </c>
      <c r="M1181">
        <v>19128.03</v>
      </c>
      <c r="N1181" t="s">
        <v>508</v>
      </c>
      <c r="O1181" t="s">
        <v>585</v>
      </c>
      <c r="P1181" s="7">
        <v>42542</v>
      </c>
      <c r="Q1181" s="7" t="s">
        <v>1910</v>
      </c>
      <c r="R1181" s="7">
        <v>1.9999</v>
      </c>
    </row>
    <row r="1182" spans="1:18" hidden="1">
      <c r="A1182" t="s">
        <v>506</v>
      </c>
      <c r="B1182" t="s">
        <v>501</v>
      </c>
      <c r="C1182" s="7">
        <v>41394</v>
      </c>
      <c r="D1182" t="s">
        <v>101</v>
      </c>
      <c r="E1182">
        <v>13140003</v>
      </c>
      <c r="F1182" t="s">
        <v>587</v>
      </c>
      <c r="G1182" s="7">
        <v>45230</v>
      </c>
      <c r="H1182" t="s">
        <v>503</v>
      </c>
      <c r="I1182">
        <v>7707.71</v>
      </c>
      <c r="J1182"/>
      <c r="K1182">
        <v>7707.71</v>
      </c>
      <c r="L1182">
        <v>1</v>
      </c>
      <c r="M1182">
        <v>7707.71</v>
      </c>
      <c r="N1182" t="s">
        <v>508</v>
      </c>
      <c r="O1182" t="s">
        <v>585</v>
      </c>
      <c r="P1182" s="7">
        <v>42542</v>
      </c>
      <c r="Q1182" s="7" t="s">
        <v>1614</v>
      </c>
      <c r="R1182" s="7">
        <v>1.9999</v>
      </c>
    </row>
    <row r="1183" spans="1:18" hidden="1">
      <c r="A1183" t="s">
        <v>506</v>
      </c>
      <c r="B1183" t="s">
        <v>501</v>
      </c>
      <c r="C1183" s="7">
        <v>41394</v>
      </c>
      <c r="D1183" t="s">
        <v>101</v>
      </c>
      <c r="E1183">
        <v>19105006</v>
      </c>
      <c r="F1183" t="s">
        <v>703</v>
      </c>
      <c r="G1183" s="7">
        <v>43039</v>
      </c>
      <c r="H1183" t="s">
        <v>503</v>
      </c>
      <c r="I1183">
        <v>8646.39</v>
      </c>
      <c r="J1183"/>
      <c r="K1183">
        <v>8646.39</v>
      </c>
      <c r="L1183">
        <v>1</v>
      </c>
      <c r="M1183">
        <v>8646.39</v>
      </c>
      <c r="N1183" t="s">
        <v>512</v>
      </c>
      <c r="O1183" t="s">
        <v>589</v>
      </c>
      <c r="P1183" s="7">
        <v>42542</v>
      </c>
      <c r="Q1183" s="7" t="s">
        <v>2349</v>
      </c>
      <c r="R1183" s="7">
        <v>1.9999</v>
      </c>
    </row>
    <row r="1184" spans="1:18" hidden="1">
      <c r="A1184" t="s">
        <v>506</v>
      </c>
      <c r="B1184" t="s">
        <v>501</v>
      </c>
      <c r="C1184" s="7">
        <v>41394</v>
      </c>
      <c r="D1184" t="s">
        <v>101</v>
      </c>
      <c r="E1184">
        <v>19105006</v>
      </c>
      <c r="F1184" t="s">
        <v>703</v>
      </c>
      <c r="G1184" s="7">
        <v>45230</v>
      </c>
      <c r="H1184" t="s">
        <v>503</v>
      </c>
      <c r="I1184">
        <v>10740.97</v>
      </c>
      <c r="J1184"/>
      <c r="K1184">
        <v>10740.97</v>
      </c>
      <c r="L1184">
        <v>1</v>
      </c>
      <c r="M1184">
        <v>10740.97</v>
      </c>
      <c r="N1184" t="s">
        <v>512</v>
      </c>
      <c r="O1184" t="s">
        <v>589</v>
      </c>
      <c r="P1184" s="7">
        <v>42542</v>
      </c>
      <c r="Q1184" s="7" t="s">
        <v>1615</v>
      </c>
      <c r="R1184" s="7">
        <v>1.9999</v>
      </c>
    </row>
    <row r="1185" spans="1:18" hidden="1">
      <c r="A1185" t="s">
        <v>506</v>
      </c>
      <c r="B1185" t="s">
        <v>501</v>
      </c>
      <c r="C1185" s="7">
        <v>41394</v>
      </c>
      <c r="D1185" t="s">
        <v>101</v>
      </c>
      <c r="E1185">
        <v>19105006</v>
      </c>
      <c r="F1185" t="s">
        <v>703</v>
      </c>
      <c r="G1185" s="7">
        <v>45596</v>
      </c>
      <c r="H1185" t="s">
        <v>503</v>
      </c>
      <c r="I1185">
        <v>11127.63</v>
      </c>
      <c r="J1185"/>
      <c r="K1185">
        <v>11127.63</v>
      </c>
      <c r="L1185">
        <v>1</v>
      </c>
      <c r="M1185">
        <v>11127.63</v>
      </c>
      <c r="N1185" t="s">
        <v>512</v>
      </c>
      <c r="O1185" t="s">
        <v>589</v>
      </c>
      <c r="P1185" s="7">
        <v>42542</v>
      </c>
      <c r="Q1185" s="7" t="s">
        <v>1913</v>
      </c>
      <c r="R1185" s="7">
        <v>1.9999</v>
      </c>
    </row>
    <row r="1186" spans="1:18" hidden="1">
      <c r="A1186" t="s">
        <v>506</v>
      </c>
      <c r="B1186" t="s">
        <v>501</v>
      </c>
      <c r="C1186" s="7">
        <v>42489</v>
      </c>
      <c r="D1186" t="s">
        <v>101</v>
      </c>
      <c r="E1186">
        <v>13140003</v>
      </c>
      <c r="F1186" t="s">
        <v>4666</v>
      </c>
      <c r="G1186" s="7">
        <v>43220</v>
      </c>
      <c r="H1186" t="s">
        <v>503</v>
      </c>
      <c r="I1186">
        <v>1050000</v>
      </c>
      <c r="J1186"/>
      <c r="K1186">
        <v>1050000</v>
      </c>
      <c r="L1186">
        <v>1</v>
      </c>
      <c r="M1186">
        <v>1050000</v>
      </c>
      <c r="N1186" t="s">
        <v>561</v>
      </c>
      <c r="O1186" t="s">
        <v>3816</v>
      </c>
      <c r="P1186" s="7">
        <v>42542</v>
      </c>
      <c r="Q1186" s="7" t="s">
        <v>4667</v>
      </c>
      <c r="R1186" s="7">
        <v>3.4992000000000001</v>
      </c>
    </row>
    <row r="1187" spans="1:18" hidden="1">
      <c r="A1187" t="s">
        <v>506</v>
      </c>
      <c r="B1187" t="s">
        <v>501</v>
      </c>
      <c r="C1187" s="7">
        <v>42489</v>
      </c>
      <c r="D1187" t="s">
        <v>101</v>
      </c>
      <c r="E1187">
        <v>13140003</v>
      </c>
      <c r="F1187" t="s">
        <v>3814</v>
      </c>
      <c r="G1187" s="7">
        <v>42855</v>
      </c>
      <c r="H1187" t="s">
        <v>503</v>
      </c>
      <c r="I1187">
        <v>1300000</v>
      </c>
      <c r="J1187"/>
      <c r="K1187">
        <v>1300000</v>
      </c>
      <c r="L1187">
        <v>1</v>
      </c>
      <c r="M1187">
        <v>1300000</v>
      </c>
      <c r="N1187" t="s">
        <v>561</v>
      </c>
      <c r="O1187" t="s">
        <v>3816</v>
      </c>
      <c r="P1187" s="7">
        <v>42542</v>
      </c>
      <c r="Q1187" s="7" t="s">
        <v>4668</v>
      </c>
      <c r="R1187" s="7">
        <v>3.4992000000000001</v>
      </c>
    </row>
    <row r="1188" spans="1:18" hidden="1">
      <c r="A1188" t="s">
        <v>506</v>
      </c>
      <c r="B1188" t="s">
        <v>501</v>
      </c>
      <c r="C1188" s="7">
        <v>42489</v>
      </c>
      <c r="D1188" t="s">
        <v>101</v>
      </c>
      <c r="E1188">
        <v>13140003</v>
      </c>
      <c r="F1188" t="s">
        <v>4669</v>
      </c>
      <c r="G1188" s="7">
        <v>43585</v>
      </c>
      <c r="H1188" t="s">
        <v>503</v>
      </c>
      <c r="I1188">
        <v>800000</v>
      </c>
      <c r="J1188"/>
      <c r="K1188">
        <v>800000</v>
      </c>
      <c r="L1188">
        <v>1</v>
      </c>
      <c r="M1188">
        <v>800000</v>
      </c>
      <c r="N1188" t="s">
        <v>561</v>
      </c>
      <c r="O1188" t="s">
        <v>3816</v>
      </c>
      <c r="P1188" s="7">
        <v>42542</v>
      </c>
      <c r="Q1188" s="7" t="s">
        <v>4670</v>
      </c>
      <c r="R1188" s="7">
        <v>3.4992000000000001</v>
      </c>
    </row>
    <row r="1189" spans="1:18" hidden="1">
      <c r="A1189" t="s">
        <v>506</v>
      </c>
      <c r="B1189" t="s">
        <v>501</v>
      </c>
      <c r="C1189" s="7">
        <v>42489</v>
      </c>
      <c r="D1189" t="s">
        <v>101</v>
      </c>
      <c r="E1189">
        <v>13140003</v>
      </c>
      <c r="F1189" t="s">
        <v>4666</v>
      </c>
      <c r="G1189" s="7">
        <v>44285</v>
      </c>
      <c r="H1189" t="s">
        <v>503</v>
      </c>
      <c r="I1189">
        <v>300000</v>
      </c>
      <c r="J1189"/>
      <c r="K1189">
        <v>300000</v>
      </c>
      <c r="L1189">
        <v>1</v>
      </c>
      <c r="M1189">
        <v>300000</v>
      </c>
      <c r="N1189" t="s">
        <v>561</v>
      </c>
      <c r="O1189" t="s">
        <v>3816</v>
      </c>
      <c r="P1189" s="7">
        <v>42542</v>
      </c>
      <c r="Q1189" s="7" t="s">
        <v>4671</v>
      </c>
      <c r="R1189" s="7">
        <v>3.4992000000000001</v>
      </c>
    </row>
    <row r="1190" spans="1:18" hidden="1">
      <c r="A1190" t="s">
        <v>506</v>
      </c>
      <c r="B1190" t="s">
        <v>501</v>
      </c>
      <c r="C1190" s="7">
        <v>41394</v>
      </c>
      <c r="D1190" t="s">
        <v>101</v>
      </c>
      <c r="E1190">
        <v>13140003</v>
      </c>
      <c r="F1190" t="s">
        <v>507</v>
      </c>
      <c r="G1190" s="7">
        <v>45596</v>
      </c>
      <c r="H1190" t="s">
        <v>503</v>
      </c>
      <c r="I1190">
        <v>1583.33</v>
      </c>
      <c r="J1190"/>
      <c r="K1190">
        <v>1583.33</v>
      </c>
      <c r="L1190">
        <v>1</v>
      </c>
      <c r="M1190">
        <v>1583.33</v>
      </c>
      <c r="N1190" t="s">
        <v>508</v>
      </c>
      <c r="O1190" t="s">
        <v>509</v>
      </c>
      <c r="P1190" s="7">
        <v>42542</v>
      </c>
      <c r="Q1190" s="7" t="s">
        <v>2283</v>
      </c>
      <c r="R1190" s="7">
        <v>1.9999</v>
      </c>
    </row>
    <row r="1191" spans="1:18" hidden="1">
      <c r="A1191" t="s">
        <v>506</v>
      </c>
      <c r="B1191" t="s">
        <v>501</v>
      </c>
      <c r="C1191" s="7">
        <v>41394</v>
      </c>
      <c r="D1191" t="s">
        <v>101</v>
      </c>
      <c r="E1191">
        <v>19105006</v>
      </c>
      <c r="F1191" t="s">
        <v>511</v>
      </c>
      <c r="G1191" s="7">
        <v>44500</v>
      </c>
      <c r="H1191" t="s">
        <v>503</v>
      </c>
      <c r="I1191">
        <v>19586.77</v>
      </c>
      <c r="J1191"/>
      <c r="K1191">
        <v>19586.77</v>
      </c>
      <c r="L1191">
        <v>1</v>
      </c>
      <c r="M1191">
        <v>19586.77</v>
      </c>
      <c r="N1191" t="s">
        <v>512</v>
      </c>
      <c r="O1191" t="s">
        <v>509</v>
      </c>
      <c r="P1191" s="7">
        <v>42542</v>
      </c>
      <c r="Q1191" s="7" t="s">
        <v>1404</v>
      </c>
      <c r="R1191" s="7">
        <v>1.9999</v>
      </c>
    </row>
    <row r="1192" spans="1:18" hidden="1">
      <c r="A1192" t="s">
        <v>506</v>
      </c>
      <c r="B1192" t="s">
        <v>501</v>
      </c>
      <c r="C1192" s="7">
        <v>41394</v>
      </c>
      <c r="D1192" t="s">
        <v>101</v>
      </c>
      <c r="E1192">
        <v>19105006</v>
      </c>
      <c r="F1192" t="s">
        <v>513</v>
      </c>
      <c r="G1192" s="7">
        <v>44135</v>
      </c>
      <c r="H1192" t="s">
        <v>503</v>
      </c>
      <c r="I1192">
        <v>32793.5</v>
      </c>
      <c r="J1192"/>
      <c r="K1192">
        <v>32793.5</v>
      </c>
      <c r="L1192">
        <v>1</v>
      </c>
      <c r="M1192">
        <v>32793.5</v>
      </c>
      <c r="N1192" t="s">
        <v>512</v>
      </c>
      <c r="O1192" t="s">
        <v>514</v>
      </c>
      <c r="P1192" s="7">
        <v>42542</v>
      </c>
      <c r="Q1192" s="7" t="s">
        <v>1558</v>
      </c>
      <c r="R1192" s="7">
        <v>1.9999</v>
      </c>
    </row>
    <row r="1193" spans="1:18" hidden="1">
      <c r="A1193" t="s">
        <v>506</v>
      </c>
      <c r="B1193" t="s">
        <v>501</v>
      </c>
      <c r="C1193" s="7">
        <v>41394</v>
      </c>
      <c r="D1193" t="s">
        <v>101</v>
      </c>
      <c r="E1193">
        <v>13140003</v>
      </c>
      <c r="F1193" t="s">
        <v>515</v>
      </c>
      <c r="G1193" s="7">
        <v>43039</v>
      </c>
      <c r="H1193" t="s">
        <v>503</v>
      </c>
      <c r="I1193">
        <v>11184.05</v>
      </c>
      <c r="J1193"/>
      <c r="K1193">
        <v>11184.05</v>
      </c>
      <c r="L1193">
        <v>1</v>
      </c>
      <c r="M1193">
        <v>11184.05</v>
      </c>
      <c r="N1193" t="s">
        <v>508</v>
      </c>
      <c r="O1193" t="s">
        <v>514</v>
      </c>
      <c r="P1193" s="7">
        <v>42542</v>
      </c>
      <c r="Q1193" s="7" t="s">
        <v>1707</v>
      </c>
      <c r="R1193" s="7">
        <v>1.9999</v>
      </c>
    </row>
    <row r="1194" spans="1:18" hidden="1">
      <c r="A1194" t="s">
        <v>506</v>
      </c>
      <c r="B1194" t="s">
        <v>501</v>
      </c>
      <c r="C1194" s="7">
        <v>41394</v>
      </c>
      <c r="D1194" t="s">
        <v>101</v>
      </c>
      <c r="E1194">
        <v>13140003</v>
      </c>
      <c r="F1194" t="s">
        <v>588</v>
      </c>
      <c r="G1194" s="7">
        <v>43769</v>
      </c>
      <c r="H1194" t="s">
        <v>503</v>
      </c>
      <c r="I1194">
        <v>2632.34</v>
      </c>
      <c r="J1194"/>
      <c r="K1194">
        <v>2632.34</v>
      </c>
      <c r="L1194">
        <v>1</v>
      </c>
      <c r="M1194">
        <v>2632.34</v>
      </c>
      <c r="N1194" t="s">
        <v>508</v>
      </c>
      <c r="O1194" t="s">
        <v>589</v>
      </c>
      <c r="P1194" s="7">
        <v>42542</v>
      </c>
      <c r="Q1194" s="7" t="s">
        <v>1452</v>
      </c>
      <c r="R1194" s="7">
        <v>1.9999</v>
      </c>
    </row>
    <row r="1195" spans="1:18" hidden="1">
      <c r="A1195" t="s">
        <v>506</v>
      </c>
      <c r="B1195" t="s">
        <v>501</v>
      </c>
      <c r="C1195" s="7">
        <v>41394</v>
      </c>
      <c r="D1195" t="s">
        <v>101</v>
      </c>
      <c r="E1195">
        <v>13140003</v>
      </c>
      <c r="F1195" t="s">
        <v>588</v>
      </c>
      <c r="G1195" s="7">
        <v>44135</v>
      </c>
      <c r="H1195" t="s">
        <v>503</v>
      </c>
      <c r="I1195">
        <v>2288.8000000000002</v>
      </c>
      <c r="J1195"/>
      <c r="K1195">
        <v>2288.8000000000002</v>
      </c>
      <c r="L1195">
        <v>1</v>
      </c>
      <c r="M1195">
        <v>2288.8000000000002</v>
      </c>
      <c r="N1195" t="s">
        <v>508</v>
      </c>
      <c r="O1195" t="s">
        <v>589</v>
      </c>
      <c r="P1195" s="7">
        <v>42542</v>
      </c>
      <c r="Q1195" s="7" t="s">
        <v>1749</v>
      </c>
      <c r="R1195" s="7">
        <v>1.9999</v>
      </c>
    </row>
    <row r="1196" spans="1:18" hidden="1">
      <c r="A1196" t="s">
        <v>506</v>
      </c>
      <c r="B1196" t="s">
        <v>501</v>
      </c>
      <c r="C1196" s="7">
        <v>41394</v>
      </c>
      <c r="D1196" t="s">
        <v>101</v>
      </c>
      <c r="E1196">
        <v>13140003</v>
      </c>
      <c r="F1196" t="s">
        <v>588</v>
      </c>
      <c r="G1196" s="7">
        <v>44500</v>
      </c>
      <c r="H1196" t="s">
        <v>503</v>
      </c>
      <c r="I1196">
        <v>1934.96</v>
      </c>
      <c r="J1196"/>
      <c r="K1196">
        <v>1934.96</v>
      </c>
      <c r="L1196">
        <v>1</v>
      </c>
      <c r="M1196">
        <v>1934.96</v>
      </c>
      <c r="N1196" t="s">
        <v>508</v>
      </c>
      <c r="O1196" t="s">
        <v>589</v>
      </c>
      <c r="P1196" s="7">
        <v>42542</v>
      </c>
      <c r="Q1196" s="7" t="s">
        <v>2190</v>
      </c>
      <c r="R1196" s="7">
        <v>1.9999</v>
      </c>
    </row>
    <row r="1197" spans="1:18" hidden="1">
      <c r="A1197" t="s">
        <v>506</v>
      </c>
      <c r="B1197" t="s">
        <v>501</v>
      </c>
      <c r="C1197" s="7">
        <v>41394</v>
      </c>
      <c r="D1197" t="s">
        <v>101</v>
      </c>
      <c r="E1197">
        <v>19105006</v>
      </c>
      <c r="F1197" t="s">
        <v>584</v>
      </c>
      <c r="G1197" s="7">
        <v>43039</v>
      </c>
      <c r="H1197" t="s">
        <v>503</v>
      </c>
      <c r="I1197">
        <v>55763.839999999997</v>
      </c>
      <c r="J1197"/>
      <c r="K1197">
        <v>55763.839999999997</v>
      </c>
      <c r="L1197">
        <v>1</v>
      </c>
      <c r="M1197">
        <v>55763.839999999997</v>
      </c>
      <c r="N1197" t="s">
        <v>512</v>
      </c>
      <c r="O1197" t="s">
        <v>585</v>
      </c>
      <c r="P1197" s="7">
        <v>42542</v>
      </c>
      <c r="Q1197" s="7" t="s">
        <v>1904</v>
      </c>
      <c r="R1197" s="7">
        <v>1.9999</v>
      </c>
    </row>
    <row r="1198" spans="1:18" hidden="1">
      <c r="A1198" t="s">
        <v>506</v>
      </c>
      <c r="B1198" t="s">
        <v>501</v>
      </c>
      <c r="C1198" s="7">
        <v>41394</v>
      </c>
      <c r="D1198" t="s">
        <v>101</v>
      </c>
      <c r="E1198">
        <v>19105006</v>
      </c>
      <c r="F1198" t="s">
        <v>584</v>
      </c>
      <c r="G1198" s="7">
        <v>43404</v>
      </c>
      <c r="H1198" t="s">
        <v>503</v>
      </c>
      <c r="I1198">
        <v>57852.26</v>
      </c>
      <c r="J1198"/>
      <c r="K1198">
        <v>57852.26</v>
      </c>
      <c r="L1198">
        <v>1</v>
      </c>
      <c r="M1198">
        <v>57852.26</v>
      </c>
      <c r="N1198" t="s">
        <v>512</v>
      </c>
      <c r="O1198" t="s">
        <v>585</v>
      </c>
      <c r="P1198" s="7">
        <v>42542</v>
      </c>
      <c r="Q1198" s="7" t="s">
        <v>1750</v>
      </c>
      <c r="R1198" s="7">
        <v>1.9999</v>
      </c>
    </row>
    <row r="1199" spans="1:18" hidden="1">
      <c r="A1199" t="s">
        <v>506</v>
      </c>
      <c r="B1199" t="s">
        <v>501</v>
      </c>
      <c r="C1199" s="7">
        <v>41394</v>
      </c>
      <c r="D1199" t="s">
        <v>101</v>
      </c>
      <c r="E1199">
        <v>19105006</v>
      </c>
      <c r="F1199" t="s">
        <v>584</v>
      </c>
      <c r="G1199" s="7">
        <v>44865</v>
      </c>
      <c r="H1199" t="s">
        <v>503</v>
      </c>
      <c r="I1199">
        <v>66851.539999999994</v>
      </c>
      <c r="J1199"/>
      <c r="K1199">
        <v>66851.539999999994</v>
      </c>
      <c r="L1199">
        <v>1</v>
      </c>
      <c r="M1199">
        <v>66851.539999999994</v>
      </c>
      <c r="N1199" t="s">
        <v>512</v>
      </c>
      <c r="O1199" t="s">
        <v>585</v>
      </c>
      <c r="P1199" s="7">
        <v>42542</v>
      </c>
      <c r="Q1199" s="7" t="s">
        <v>1611</v>
      </c>
      <c r="R1199" s="7">
        <v>1.9999</v>
      </c>
    </row>
    <row r="1200" spans="1:18" hidden="1">
      <c r="A1200" t="s">
        <v>506</v>
      </c>
      <c r="B1200" t="s">
        <v>501</v>
      </c>
      <c r="C1200" s="7">
        <v>41394</v>
      </c>
      <c r="D1200" t="s">
        <v>101</v>
      </c>
      <c r="E1200">
        <v>13140003</v>
      </c>
      <c r="F1200" t="s">
        <v>587</v>
      </c>
      <c r="G1200" s="7">
        <v>43039</v>
      </c>
      <c r="H1200" t="s">
        <v>503</v>
      </c>
      <c r="I1200">
        <v>21216.45</v>
      </c>
      <c r="J1200"/>
      <c r="K1200">
        <v>21216.45</v>
      </c>
      <c r="L1200">
        <v>1</v>
      </c>
      <c r="M1200">
        <v>21216.45</v>
      </c>
      <c r="N1200" t="s">
        <v>508</v>
      </c>
      <c r="O1200" t="s">
        <v>585</v>
      </c>
      <c r="P1200" s="7">
        <v>42542</v>
      </c>
      <c r="Q1200" s="7" t="s">
        <v>1909</v>
      </c>
      <c r="R1200" s="7">
        <v>1.9999</v>
      </c>
    </row>
    <row r="1201" spans="1:18" hidden="1">
      <c r="A1201" t="s">
        <v>506</v>
      </c>
      <c r="B1201" t="s">
        <v>501</v>
      </c>
      <c r="C1201" s="7">
        <v>41394</v>
      </c>
      <c r="D1201" t="s">
        <v>101</v>
      </c>
      <c r="E1201">
        <v>13140003</v>
      </c>
      <c r="F1201" t="s">
        <v>588</v>
      </c>
      <c r="G1201" s="7">
        <v>42674</v>
      </c>
      <c r="H1201" t="s">
        <v>503</v>
      </c>
      <c r="I1201">
        <v>3604.07</v>
      </c>
      <c r="J1201"/>
      <c r="K1201">
        <v>3604.07</v>
      </c>
      <c r="L1201">
        <v>1</v>
      </c>
      <c r="M1201">
        <v>3604.07</v>
      </c>
      <c r="N1201" t="s">
        <v>508</v>
      </c>
      <c r="O1201" t="s">
        <v>589</v>
      </c>
      <c r="P1201" s="7">
        <v>42542</v>
      </c>
      <c r="Q1201" s="7" t="s">
        <v>2350</v>
      </c>
      <c r="R1201" s="7">
        <v>1.9999</v>
      </c>
    </row>
    <row r="1202" spans="1:18" hidden="1">
      <c r="A1202" t="s">
        <v>506</v>
      </c>
      <c r="B1202" t="s">
        <v>501</v>
      </c>
      <c r="C1202" s="7">
        <v>41394</v>
      </c>
      <c r="D1202" t="s">
        <v>101</v>
      </c>
      <c r="E1202">
        <v>19105006</v>
      </c>
      <c r="F1202" t="s">
        <v>513</v>
      </c>
      <c r="G1202" s="7">
        <v>44865</v>
      </c>
      <c r="H1202" t="s">
        <v>503</v>
      </c>
      <c r="I1202">
        <v>35235.199999999997</v>
      </c>
      <c r="J1202"/>
      <c r="K1202">
        <v>35235.199999999997</v>
      </c>
      <c r="L1202">
        <v>1</v>
      </c>
      <c r="M1202">
        <v>35235.199999999997</v>
      </c>
      <c r="N1202" t="s">
        <v>512</v>
      </c>
      <c r="O1202" t="s">
        <v>514</v>
      </c>
      <c r="P1202" s="7">
        <v>42542</v>
      </c>
      <c r="Q1202" s="7" t="s">
        <v>2286</v>
      </c>
      <c r="R1202" s="7">
        <v>1.9999</v>
      </c>
    </row>
    <row r="1203" spans="1:18" hidden="1">
      <c r="A1203" t="s">
        <v>506</v>
      </c>
      <c r="B1203" t="s">
        <v>501</v>
      </c>
      <c r="C1203" s="7">
        <v>41451</v>
      </c>
      <c r="D1203" t="s">
        <v>101</v>
      </c>
      <c r="E1203">
        <v>19105006</v>
      </c>
      <c r="F1203" t="s">
        <v>513</v>
      </c>
      <c r="G1203" s="7">
        <v>45961</v>
      </c>
      <c r="H1203" t="s">
        <v>503</v>
      </c>
      <c r="I1203">
        <v>39179.379999999997</v>
      </c>
      <c r="J1203"/>
      <c r="K1203">
        <v>39179.379999999997</v>
      </c>
      <c r="L1203">
        <v>1</v>
      </c>
      <c r="M1203">
        <v>39179.379999999997</v>
      </c>
      <c r="N1203" t="s">
        <v>512</v>
      </c>
      <c r="O1203" t="s">
        <v>514</v>
      </c>
      <c r="P1203" s="7">
        <v>42542</v>
      </c>
      <c r="Q1203" s="7" t="s">
        <v>1222</v>
      </c>
      <c r="R1203" s="7">
        <v>2.2185000000000001</v>
      </c>
    </row>
    <row r="1204" spans="1:18" hidden="1">
      <c r="A1204" t="s">
        <v>506</v>
      </c>
      <c r="B1204" t="s">
        <v>501</v>
      </c>
      <c r="C1204" s="7">
        <v>41394</v>
      </c>
      <c r="D1204" t="s">
        <v>101</v>
      </c>
      <c r="E1204">
        <v>13140003</v>
      </c>
      <c r="F1204" t="s">
        <v>587</v>
      </c>
      <c r="G1204" s="7">
        <v>45961</v>
      </c>
      <c r="H1204" t="s">
        <v>503</v>
      </c>
      <c r="I1204">
        <v>2645.53</v>
      </c>
      <c r="J1204"/>
      <c r="K1204">
        <v>2645.53</v>
      </c>
      <c r="L1204">
        <v>1</v>
      </c>
      <c r="M1204">
        <v>2645.53</v>
      </c>
      <c r="N1204" t="s">
        <v>508</v>
      </c>
      <c r="O1204" t="s">
        <v>585</v>
      </c>
      <c r="P1204" s="7">
        <v>42542</v>
      </c>
      <c r="Q1204" s="7" t="s">
        <v>2346</v>
      </c>
      <c r="R1204" s="7">
        <v>1.9999</v>
      </c>
    </row>
    <row r="1205" spans="1:18" hidden="1">
      <c r="A1205" t="s">
        <v>506</v>
      </c>
      <c r="B1205" t="s">
        <v>501</v>
      </c>
      <c r="C1205" s="7">
        <v>41394</v>
      </c>
      <c r="D1205" t="s">
        <v>101</v>
      </c>
      <c r="E1205">
        <v>19105006</v>
      </c>
      <c r="F1205" t="s">
        <v>703</v>
      </c>
      <c r="G1205" s="7">
        <v>42674</v>
      </c>
      <c r="H1205" t="s">
        <v>503</v>
      </c>
      <c r="I1205">
        <v>8332.01</v>
      </c>
      <c r="J1205"/>
      <c r="K1205">
        <v>8332.01</v>
      </c>
      <c r="L1205">
        <v>1</v>
      </c>
      <c r="M1205">
        <v>8332.01</v>
      </c>
      <c r="N1205" t="s">
        <v>512</v>
      </c>
      <c r="O1205" t="s">
        <v>589</v>
      </c>
      <c r="P1205" s="7">
        <v>42542</v>
      </c>
      <c r="Q1205" s="7" t="s">
        <v>1912</v>
      </c>
      <c r="R1205" s="7">
        <v>1.9999</v>
      </c>
    </row>
    <row r="1206" spans="1:18" hidden="1">
      <c r="A1206" t="s">
        <v>506</v>
      </c>
      <c r="B1206" t="s">
        <v>501</v>
      </c>
      <c r="C1206" s="7">
        <v>41394</v>
      </c>
      <c r="D1206" t="s">
        <v>101</v>
      </c>
      <c r="E1206">
        <v>19105006</v>
      </c>
      <c r="F1206" t="s">
        <v>703</v>
      </c>
      <c r="G1206" s="7">
        <v>44135</v>
      </c>
      <c r="H1206" t="s">
        <v>503</v>
      </c>
      <c r="I1206">
        <v>9647.2800000000007</v>
      </c>
      <c r="J1206"/>
      <c r="K1206">
        <v>9647.2800000000007</v>
      </c>
      <c r="L1206">
        <v>1</v>
      </c>
      <c r="M1206">
        <v>9647.2800000000007</v>
      </c>
      <c r="N1206" t="s">
        <v>512</v>
      </c>
      <c r="O1206" t="s">
        <v>589</v>
      </c>
      <c r="P1206" s="7">
        <v>42542</v>
      </c>
      <c r="Q1206" s="7" t="s">
        <v>1286</v>
      </c>
      <c r="R1206" s="7">
        <v>1.9999</v>
      </c>
    </row>
    <row r="1207" spans="1:18" hidden="1">
      <c r="A1207" t="s">
        <v>506</v>
      </c>
      <c r="B1207" t="s">
        <v>501</v>
      </c>
      <c r="C1207" s="7">
        <v>42489</v>
      </c>
      <c r="D1207" t="s">
        <v>101</v>
      </c>
      <c r="E1207">
        <v>19105006</v>
      </c>
      <c r="F1207" t="s">
        <v>3814</v>
      </c>
      <c r="G1207" s="7">
        <v>42855</v>
      </c>
      <c r="H1207" t="s">
        <v>503</v>
      </c>
      <c r="I1207">
        <v>3000882.88</v>
      </c>
      <c r="J1207"/>
      <c r="K1207">
        <v>3000882.88</v>
      </c>
      <c r="L1207">
        <v>1</v>
      </c>
      <c r="M1207">
        <v>3000882.88</v>
      </c>
      <c r="N1207" t="s">
        <v>3815</v>
      </c>
      <c r="O1207" t="s">
        <v>3816</v>
      </c>
      <c r="P1207" s="7">
        <v>42542</v>
      </c>
      <c r="Q1207" s="7" t="s">
        <v>5472</v>
      </c>
      <c r="R1207" s="7">
        <v>3.4992000000000001</v>
      </c>
    </row>
    <row r="1208" spans="1:18" hidden="1">
      <c r="A1208" t="s">
        <v>506</v>
      </c>
      <c r="B1208" t="s">
        <v>501</v>
      </c>
      <c r="C1208" s="7">
        <v>42489</v>
      </c>
      <c r="D1208" t="s">
        <v>101</v>
      </c>
      <c r="E1208">
        <v>19105006</v>
      </c>
      <c r="F1208" t="s">
        <v>3814</v>
      </c>
      <c r="G1208" s="7">
        <v>43220</v>
      </c>
      <c r="H1208" t="s">
        <v>503</v>
      </c>
      <c r="I1208">
        <v>3000882.88</v>
      </c>
      <c r="J1208"/>
      <c r="K1208">
        <v>3000882.88</v>
      </c>
      <c r="L1208">
        <v>1</v>
      </c>
      <c r="M1208">
        <v>3000882.88</v>
      </c>
      <c r="N1208" t="s">
        <v>3815</v>
      </c>
      <c r="O1208" t="s">
        <v>3816</v>
      </c>
      <c r="P1208" s="7">
        <v>42542</v>
      </c>
      <c r="Q1208" s="7" t="s">
        <v>5473</v>
      </c>
      <c r="R1208" s="7">
        <v>3.4992000000000001</v>
      </c>
    </row>
    <row r="1209" spans="1:18" hidden="1">
      <c r="A1209" t="s">
        <v>506</v>
      </c>
      <c r="B1209" t="s">
        <v>501</v>
      </c>
      <c r="C1209" s="7">
        <v>41394</v>
      </c>
      <c r="D1209" t="s">
        <v>101</v>
      </c>
      <c r="E1209">
        <v>19105006</v>
      </c>
      <c r="F1209" t="s">
        <v>511</v>
      </c>
      <c r="G1209" s="7">
        <v>44135</v>
      </c>
      <c r="H1209" t="s">
        <v>503</v>
      </c>
      <c r="I1209">
        <v>18893.79</v>
      </c>
      <c r="J1209"/>
      <c r="K1209">
        <v>18893.79</v>
      </c>
      <c r="L1209">
        <v>1</v>
      </c>
      <c r="M1209">
        <v>18893.79</v>
      </c>
      <c r="N1209" t="s">
        <v>512</v>
      </c>
      <c r="O1209" t="s">
        <v>509</v>
      </c>
      <c r="P1209" s="7">
        <v>42542</v>
      </c>
      <c r="Q1209" s="7" t="s">
        <v>1860</v>
      </c>
      <c r="R1209" s="7">
        <v>1.9999</v>
      </c>
    </row>
    <row r="1210" spans="1:18" hidden="1">
      <c r="A1210" t="s">
        <v>506</v>
      </c>
      <c r="B1210" t="s">
        <v>501</v>
      </c>
      <c r="C1210" s="7">
        <v>41394</v>
      </c>
      <c r="D1210" t="s">
        <v>101</v>
      </c>
      <c r="E1210">
        <v>19105006</v>
      </c>
      <c r="F1210" t="s">
        <v>511</v>
      </c>
      <c r="G1210" s="7">
        <v>45961</v>
      </c>
      <c r="H1210" t="s">
        <v>503</v>
      </c>
      <c r="I1210">
        <v>22572.95</v>
      </c>
      <c r="J1210"/>
      <c r="K1210">
        <v>22572.95</v>
      </c>
      <c r="L1210">
        <v>1</v>
      </c>
      <c r="M1210">
        <v>22572.95</v>
      </c>
      <c r="N1210" t="s">
        <v>512</v>
      </c>
      <c r="O1210" t="s">
        <v>509</v>
      </c>
      <c r="P1210" s="7">
        <v>42542</v>
      </c>
      <c r="Q1210" s="7" t="s">
        <v>1706</v>
      </c>
      <c r="R1210" s="7">
        <v>1.9999</v>
      </c>
    </row>
    <row r="1211" spans="1:18" hidden="1">
      <c r="A1211" t="s">
        <v>506</v>
      </c>
      <c r="B1211" t="s">
        <v>501</v>
      </c>
      <c r="C1211" s="7">
        <v>41394</v>
      </c>
      <c r="D1211" t="s">
        <v>101</v>
      </c>
      <c r="E1211">
        <v>19105006</v>
      </c>
      <c r="F1211" t="s">
        <v>513</v>
      </c>
      <c r="G1211" s="7">
        <v>45230</v>
      </c>
      <c r="H1211" t="s">
        <v>503</v>
      </c>
      <c r="I1211">
        <v>36511.26</v>
      </c>
      <c r="J1211"/>
      <c r="K1211">
        <v>36511.26</v>
      </c>
      <c r="L1211">
        <v>1</v>
      </c>
      <c r="M1211">
        <v>36511.26</v>
      </c>
      <c r="N1211" t="s">
        <v>512</v>
      </c>
      <c r="O1211" t="s">
        <v>514</v>
      </c>
      <c r="P1211" s="7">
        <v>42542</v>
      </c>
      <c r="Q1211" s="7" t="s">
        <v>1861</v>
      </c>
      <c r="R1211" s="7">
        <v>1.9999</v>
      </c>
    </row>
    <row r="1212" spans="1:18" hidden="1">
      <c r="A1212" t="s">
        <v>506</v>
      </c>
      <c r="B1212" t="s">
        <v>501</v>
      </c>
      <c r="C1212" s="7">
        <v>41394</v>
      </c>
      <c r="D1212" t="s">
        <v>101</v>
      </c>
      <c r="E1212">
        <v>13140003</v>
      </c>
      <c r="F1212" t="s">
        <v>588</v>
      </c>
      <c r="G1212" s="7">
        <v>45961</v>
      </c>
      <c r="H1212" t="s">
        <v>503</v>
      </c>
      <c r="I1212">
        <v>410.2</v>
      </c>
      <c r="J1212"/>
      <c r="K1212">
        <v>410.2</v>
      </c>
      <c r="L1212">
        <v>1</v>
      </c>
      <c r="M1212">
        <v>410.2</v>
      </c>
      <c r="N1212" t="s">
        <v>508</v>
      </c>
      <c r="O1212" t="s">
        <v>589</v>
      </c>
      <c r="P1212" s="7">
        <v>42542</v>
      </c>
      <c r="Q1212" s="7" t="s">
        <v>1280</v>
      </c>
      <c r="R1212" s="7">
        <v>1.9999</v>
      </c>
    </row>
    <row r="1213" spans="1:18" hidden="1">
      <c r="A1213" t="s">
        <v>506</v>
      </c>
      <c r="B1213" t="s">
        <v>501</v>
      </c>
      <c r="C1213" s="7">
        <v>41394</v>
      </c>
      <c r="D1213" t="s">
        <v>101</v>
      </c>
      <c r="E1213">
        <v>19105006</v>
      </c>
      <c r="F1213" t="s">
        <v>581</v>
      </c>
      <c r="G1213" s="7">
        <v>42674</v>
      </c>
      <c r="H1213" t="s">
        <v>503</v>
      </c>
      <c r="I1213">
        <v>27130.06</v>
      </c>
      <c r="J1213"/>
      <c r="K1213">
        <v>27130.06</v>
      </c>
      <c r="L1213">
        <v>1</v>
      </c>
      <c r="M1213">
        <v>27130.06</v>
      </c>
      <c r="N1213" t="s">
        <v>512</v>
      </c>
      <c r="O1213" t="s">
        <v>582</v>
      </c>
      <c r="P1213" s="7">
        <v>42542</v>
      </c>
      <c r="Q1213" s="7" t="s">
        <v>2340</v>
      </c>
      <c r="R1213" s="7">
        <v>1.9999</v>
      </c>
    </row>
    <row r="1214" spans="1:18" hidden="1">
      <c r="A1214" t="s">
        <v>506</v>
      </c>
      <c r="B1214" t="s">
        <v>501</v>
      </c>
      <c r="C1214" s="7">
        <v>41394</v>
      </c>
      <c r="D1214" t="s">
        <v>101</v>
      </c>
      <c r="E1214">
        <v>19105006</v>
      </c>
      <c r="F1214" t="s">
        <v>581</v>
      </c>
      <c r="G1214" s="7">
        <v>43404</v>
      </c>
      <c r="H1214" t="s">
        <v>503</v>
      </c>
      <c r="I1214">
        <v>29305.31</v>
      </c>
      <c r="J1214"/>
      <c r="K1214">
        <v>29305.31</v>
      </c>
      <c r="L1214">
        <v>1</v>
      </c>
      <c r="M1214">
        <v>29305.31</v>
      </c>
      <c r="N1214" t="s">
        <v>512</v>
      </c>
      <c r="O1214" t="s">
        <v>582</v>
      </c>
      <c r="P1214" s="7">
        <v>42542</v>
      </c>
      <c r="Q1214" s="7" t="s">
        <v>2341</v>
      </c>
      <c r="R1214" s="7">
        <v>1.9999</v>
      </c>
    </row>
    <row r="1215" spans="1:18" hidden="1">
      <c r="A1215" t="s">
        <v>506</v>
      </c>
      <c r="B1215" t="s">
        <v>501</v>
      </c>
      <c r="C1215" s="7">
        <v>41394</v>
      </c>
      <c r="D1215" t="s">
        <v>101</v>
      </c>
      <c r="E1215">
        <v>19105006</v>
      </c>
      <c r="F1215" t="s">
        <v>583</v>
      </c>
      <c r="G1215" s="7">
        <v>44135</v>
      </c>
      <c r="H1215" t="s">
        <v>503</v>
      </c>
      <c r="I1215">
        <v>31613.03</v>
      </c>
      <c r="J1215"/>
      <c r="K1215">
        <v>31613.03</v>
      </c>
      <c r="L1215">
        <v>1</v>
      </c>
      <c r="M1215">
        <v>31613.03</v>
      </c>
      <c r="N1215" t="s">
        <v>512</v>
      </c>
      <c r="O1215" t="s">
        <v>582</v>
      </c>
      <c r="P1215" s="7">
        <v>42542</v>
      </c>
      <c r="Q1215" s="7" t="s">
        <v>2342</v>
      </c>
      <c r="R1215" s="7">
        <v>1.9999</v>
      </c>
    </row>
    <row r="1216" spans="1:18" hidden="1">
      <c r="A1216" t="s">
        <v>506</v>
      </c>
      <c r="B1216" t="s">
        <v>501</v>
      </c>
      <c r="C1216" s="7">
        <v>41394</v>
      </c>
      <c r="D1216" t="s">
        <v>101</v>
      </c>
      <c r="E1216">
        <v>19105006</v>
      </c>
      <c r="F1216" t="s">
        <v>584</v>
      </c>
      <c r="G1216" s="7">
        <v>44135</v>
      </c>
      <c r="H1216" t="s">
        <v>503</v>
      </c>
      <c r="I1216">
        <v>62218.93</v>
      </c>
      <c r="J1216"/>
      <c r="K1216">
        <v>62218.93</v>
      </c>
      <c r="L1216">
        <v>1</v>
      </c>
      <c r="M1216">
        <v>62218.93</v>
      </c>
      <c r="N1216" t="s">
        <v>512</v>
      </c>
      <c r="O1216" t="s">
        <v>585</v>
      </c>
      <c r="P1216" s="7">
        <v>42542</v>
      </c>
      <c r="Q1216" s="7" t="s">
        <v>1453</v>
      </c>
      <c r="R1216" s="7">
        <v>1.9999</v>
      </c>
    </row>
    <row r="1217" spans="1:18" hidden="1">
      <c r="A1217" t="s">
        <v>506</v>
      </c>
      <c r="B1217" t="s">
        <v>501</v>
      </c>
      <c r="C1217" s="7">
        <v>41394</v>
      </c>
      <c r="D1217" t="s">
        <v>101</v>
      </c>
      <c r="E1217">
        <v>19105006</v>
      </c>
      <c r="F1217" t="s">
        <v>584</v>
      </c>
      <c r="G1217" s="7">
        <v>45596</v>
      </c>
      <c r="H1217" t="s">
        <v>503</v>
      </c>
      <c r="I1217">
        <v>71766.27</v>
      </c>
      <c r="J1217"/>
      <c r="K1217">
        <v>71766.27</v>
      </c>
      <c r="L1217">
        <v>1</v>
      </c>
      <c r="M1217">
        <v>71766.27</v>
      </c>
      <c r="N1217" t="s">
        <v>512</v>
      </c>
      <c r="O1217" t="s">
        <v>585</v>
      </c>
      <c r="P1217" s="7">
        <v>42542</v>
      </c>
      <c r="Q1217" s="7" t="s">
        <v>1283</v>
      </c>
      <c r="R1217" s="7">
        <v>1.9999</v>
      </c>
    </row>
    <row r="1218" spans="1:18" hidden="1">
      <c r="A1218" t="s">
        <v>506</v>
      </c>
      <c r="B1218" t="s">
        <v>501</v>
      </c>
      <c r="C1218" s="7">
        <v>41394</v>
      </c>
      <c r="D1218" t="s">
        <v>101</v>
      </c>
      <c r="E1218">
        <v>13140003</v>
      </c>
      <c r="F1218" t="s">
        <v>586</v>
      </c>
      <c r="G1218" s="7">
        <v>43769</v>
      </c>
      <c r="H1218" t="s">
        <v>503</v>
      </c>
      <c r="I1218">
        <v>8972.09</v>
      </c>
      <c r="J1218"/>
      <c r="K1218">
        <v>8972.09</v>
      </c>
      <c r="L1218">
        <v>1</v>
      </c>
      <c r="M1218">
        <v>8972.09</v>
      </c>
      <c r="N1218" t="s">
        <v>508</v>
      </c>
      <c r="O1218" t="s">
        <v>582</v>
      </c>
      <c r="P1218" s="7">
        <v>42542</v>
      </c>
      <c r="Q1218" s="7" t="s">
        <v>1752</v>
      </c>
      <c r="R1218" s="7">
        <v>1.9999</v>
      </c>
    </row>
    <row r="1219" spans="1:18" hidden="1">
      <c r="A1219" t="s">
        <v>506</v>
      </c>
      <c r="B1219" t="s">
        <v>501</v>
      </c>
      <c r="C1219" s="7">
        <v>41394</v>
      </c>
      <c r="D1219" t="s">
        <v>101</v>
      </c>
      <c r="E1219">
        <v>13140003</v>
      </c>
      <c r="F1219" t="s">
        <v>587</v>
      </c>
      <c r="G1219" s="7">
        <v>43769</v>
      </c>
      <c r="H1219" t="s">
        <v>503</v>
      </c>
      <c r="I1219">
        <v>16976.96</v>
      </c>
      <c r="J1219"/>
      <c r="K1219">
        <v>16976.96</v>
      </c>
      <c r="L1219">
        <v>1</v>
      </c>
      <c r="M1219">
        <v>16976.96</v>
      </c>
      <c r="N1219" t="s">
        <v>508</v>
      </c>
      <c r="O1219" t="s">
        <v>585</v>
      </c>
      <c r="P1219" s="7">
        <v>42542</v>
      </c>
      <c r="Q1219" s="7" t="s">
        <v>1754</v>
      </c>
      <c r="R1219" s="7">
        <v>1.9999</v>
      </c>
    </row>
    <row r="1220" spans="1:18" hidden="1">
      <c r="A1220" t="s">
        <v>506</v>
      </c>
      <c r="B1220" t="s">
        <v>501</v>
      </c>
      <c r="C1220" s="7">
        <v>41394</v>
      </c>
      <c r="D1220" t="s">
        <v>101</v>
      </c>
      <c r="E1220">
        <v>19105006</v>
      </c>
      <c r="F1220" t="s">
        <v>703</v>
      </c>
      <c r="G1220" s="7">
        <v>43769</v>
      </c>
      <c r="H1220" t="s">
        <v>503</v>
      </c>
      <c r="I1220">
        <v>9303.74</v>
      </c>
      <c r="J1220"/>
      <c r="K1220">
        <v>9303.74</v>
      </c>
      <c r="L1220">
        <v>1</v>
      </c>
      <c r="M1220">
        <v>9303.74</v>
      </c>
      <c r="N1220" t="s">
        <v>512</v>
      </c>
      <c r="O1220" t="s">
        <v>589</v>
      </c>
      <c r="P1220" s="7">
        <v>42542</v>
      </c>
      <c r="Q1220" s="7" t="s">
        <v>1454</v>
      </c>
      <c r="R1220" s="7">
        <v>1.9999</v>
      </c>
    </row>
    <row r="1221" spans="1:18" hidden="1">
      <c r="A1221" t="s">
        <v>506</v>
      </c>
      <c r="B1221" t="s">
        <v>501</v>
      </c>
      <c r="C1221" s="7">
        <v>41394</v>
      </c>
      <c r="D1221" t="s">
        <v>101</v>
      </c>
      <c r="E1221">
        <v>19105006</v>
      </c>
      <c r="F1221" t="s">
        <v>703</v>
      </c>
      <c r="G1221" s="7">
        <v>45961</v>
      </c>
      <c r="H1221" t="s">
        <v>503</v>
      </c>
      <c r="I1221">
        <v>11525.88</v>
      </c>
      <c r="J1221"/>
      <c r="K1221">
        <v>11525.88</v>
      </c>
      <c r="L1221">
        <v>1</v>
      </c>
      <c r="M1221">
        <v>11525.88</v>
      </c>
      <c r="N1221" t="s">
        <v>512</v>
      </c>
      <c r="O1221" t="s">
        <v>589</v>
      </c>
      <c r="P1221" s="7">
        <v>42542</v>
      </c>
      <c r="Q1221" s="7" t="s">
        <v>2064</v>
      </c>
      <c r="R1221" s="7">
        <v>1.9999</v>
      </c>
    </row>
    <row r="1222" spans="1:18" hidden="1">
      <c r="A1222" t="s">
        <v>506</v>
      </c>
      <c r="B1222" t="s">
        <v>501</v>
      </c>
      <c r="C1222" s="7">
        <v>41394</v>
      </c>
      <c r="D1222" t="s">
        <v>101</v>
      </c>
      <c r="E1222">
        <v>13140003</v>
      </c>
      <c r="F1222" t="s">
        <v>588</v>
      </c>
      <c r="G1222" s="7">
        <v>43039</v>
      </c>
      <c r="H1222" t="s">
        <v>503</v>
      </c>
      <c r="I1222">
        <v>3289.69</v>
      </c>
      <c r="J1222"/>
      <c r="K1222">
        <v>3289.69</v>
      </c>
      <c r="L1222">
        <v>1</v>
      </c>
      <c r="M1222">
        <v>3289.69</v>
      </c>
      <c r="N1222" t="s">
        <v>508</v>
      </c>
      <c r="O1222" t="s">
        <v>589</v>
      </c>
      <c r="P1222" s="7">
        <v>42542</v>
      </c>
      <c r="Q1222" s="7" t="s">
        <v>2195</v>
      </c>
      <c r="R1222" s="7">
        <v>1.9999</v>
      </c>
    </row>
    <row r="1223" spans="1:18" hidden="1">
      <c r="A1223" t="s">
        <v>506</v>
      </c>
      <c r="B1223" t="s">
        <v>501</v>
      </c>
      <c r="C1223" s="7">
        <v>42489</v>
      </c>
      <c r="D1223" t="s">
        <v>101</v>
      </c>
      <c r="E1223">
        <v>19105006</v>
      </c>
      <c r="F1223" t="s">
        <v>3814</v>
      </c>
      <c r="G1223" s="7">
        <v>43585</v>
      </c>
      <c r="H1223" t="s">
        <v>503</v>
      </c>
      <c r="I1223">
        <v>3000882.88</v>
      </c>
      <c r="J1223"/>
      <c r="K1223">
        <v>3000882.88</v>
      </c>
      <c r="L1223">
        <v>1</v>
      </c>
      <c r="M1223">
        <v>3000882.88</v>
      </c>
      <c r="N1223" t="s">
        <v>3815</v>
      </c>
      <c r="O1223" t="s">
        <v>3816</v>
      </c>
      <c r="P1223" s="7">
        <v>42542</v>
      </c>
      <c r="Q1223" s="7" t="s">
        <v>5827</v>
      </c>
      <c r="R1223" s="7">
        <v>3.4992000000000001</v>
      </c>
    </row>
    <row r="1224" spans="1:18" hidden="1">
      <c r="A1224" t="s">
        <v>506</v>
      </c>
      <c r="B1224" t="s">
        <v>501</v>
      </c>
      <c r="C1224" s="7">
        <v>41394</v>
      </c>
      <c r="D1224" t="s">
        <v>101</v>
      </c>
      <c r="E1224">
        <v>13140003</v>
      </c>
      <c r="F1224" t="s">
        <v>507</v>
      </c>
      <c r="G1224" s="7">
        <v>45961</v>
      </c>
      <c r="H1224" t="s">
        <v>503</v>
      </c>
      <c r="I1224">
        <v>803.36</v>
      </c>
      <c r="J1224"/>
      <c r="K1224">
        <v>803.36</v>
      </c>
      <c r="L1224">
        <v>1</v>
      </c>
      <c r="M1224">
        <v>803.36</v>
      </c>
      <c r="N1224" t="s">
        <v>508</v>
      </c>
      <c r="O1224" t="s">
        <v>509</v>
      </c>
      <c r="P1224" s="7">
        <v>42542</v>
      </c>
      <c r="Q1224" s="7" t="s">
        <v>2014</v>
      </c>
      <c r="R1224" s="7">
        <v>1.9999</v>
      </c>
    </row>
    <row r="1225" spans="1:18" hidden="1">
      <c r="A1225" t="s">
        <v>506</v>
      </c>
      <c r="B1225" t="s">
        <v>501</v>
      </c>
      <c r="C1225" s="7">
        <v>41394</v>
      </c>
      <c r="D1225" t="s">
        <v>101</v>
      </c>
      <c r="E1225">
        <v>13140003</v>
      </c>
      <c r="F1225" t="s">
        <v>507</v>
      </c>
      <c r="G1225" s="7">
        <v>43039</v>
      </c>
      <c r="H1225" t="s">
        <v>503</v>
      </c>
      <c r="I1225">
        <v>6442.72</v>
      </c>
      <c r="J1225"/>
      <c r="K1225">
        <v>6442.72</v>
      </c>
      <c r="L1225">
        <v>1</v>
      </c>
      <c r="M1225">
        <v>6442.72</v>
      </c>
      <c r="N1225" t="s">
        <v>508</v>
      </c>
      <c r="O1225" t="s">
        <v>509</v>
      </c>
      <c r="P1225" s="7">
        <v>42542</v>
      </c>
      <c r="Q1225" s="7" t="s">
        <v>1555</v>
      </c>
      <c r="R1225" s="7">
        <v>1.9999</v>
      </c>
    </row>
    <row r="1226" spans="1:18" hidden="1">
      <c r="A1226" t="s">
        <v>506</v>
      </c>
      <c r="B1226" t="s">
        <v>501</v>
      </c>
      <c r="C1226" s="7">
        <v>41394</v>
      </c>
      <c r="D1226" t="s">
        <v>101</v>
      </c>
      <c r="E1226">
        <v>19105006</v>
      </c>
      <c r="F1226" t="s">
        <v>513</v>
      </c>
      <c r="G1226" s="7">
        <v>44500</v>
      </c>
      <c r="H1226" t="s">
        <v>503</v>
      </c>
      <c r="I1226">
        <v>33996.31</v>
      </c>
      <c r="J1226"/>
      <c r="K1226">
        <v>33996.31</v>
      </c>
      <c r="L1226">
        <v>1</v>
      </c>
      <c r="M1226">
        <v>33996.31</v>
      </c>
      <c r="N1226" t="s">
        <v>512</v>
      </c>
      <c r="O1226" t="s">
        <v>514</v>
      </c>
      <c r="P1226" s="7">
        <v>42542</v>
      </c>
      <c r="Q1226" s="7" t="s">
        <v>2017</v>
      </c>
      <c r="R1226" s="7">
        <v>1.9999</v>
      </c>
    </row>
    <row r="1227" spans="1:18" hidden="1">
      <c r="A1227" t="s">
        <v>506</v>
      </c>
      <c r="B1227" t="s">
        <v>501</v>
      </c>
      <c r="C1227" s="7">
        <v>41394</v>
      </c>
      <c r="D1227" t="s">
        <v>101</v>
      </c>
      <c r="E1227">
        <v>19105006</v>
      </c>
      <c r="F1227" t="s">
        <v>513</v>
      </c>
      <c r="G1227" s="7">
        <v>45596</v>
      </c>
      <c r="H1227" t="s">
        <v>503</v>
      </c>
      <c r="I1227">
        <v>37825.61</v>
      </c>
      <c r="J1227"/>
      <c r="K1227">
        <v>37825.61</v>
      </c>
      <c r="L1227">
        <v>1</v>
      </c>
      <c r="M1227">
        <v>37825.61</v>
      </c>
      <c r="N1227" t="s">
        <v>512</v>
      </c>
      <c r="O1227" t="s">
        <v>514</v>
      </c>
      <c r="P1227" s="7">
        <v>42542</v>
      </c>
      <c r="Q1227" s="7" t="s">
        <v>1405</v>
      </c>
      <c r="R1227" s="7">
        <v>1.9999</v>
      </c>
    </row>
    <row r="1228" spans="1:18" hidden="1">
      <c r="A1228" t="s">
        <v>506</v>
      </c>
      <c r="B1228" t="s">
        <v>501</v>
      </c>
      <c r="C1228" s="7">
        <v>41394</v>
      </c>
      <c r="D1228" t="s">
        <v>101</v>
      </c>
      <c r="E1228">
        <v>13140003</v>
      </c>
      <c r="F1228" t="s">
        <v>515</v>
      </c>
      <c r="G1228" s="7">
        <v>43404</v>
      </c>
      <c r="H1228" t="s">
        <v>503</v>
      </c>
      <c r="I1228">
        <v>10083.31</v>
      </c>
      <c r="J1228"/>
      <c r="K1228">
        <v>10083.31</v>
      </c>
      <c r="L1228">
        <v>1</v>
      </c>
      <c r="M1228">
        <v>10083.31</v>
      </c>
      <c r="N1228" t="s">
        <v>508</v>
      </c>
      <c r="O1228" t="s">
        <v>514</v>
      </c>
      <c r="P1228" s="7">
        <v>42542</v>
      </c>
      <c r="Q1228" s="7" t="s">
        <v>2156</v>
      </c>
      <c r="R1228" s="7">
        <v>1.9999</v>
      </c>
    </row>
    <row r="1229" spans="1:18" hidden="1">
      <c r="A1229" t="s">
        <v>506</v>
      </c>
      <c r="B1229" t="s">
        <v>501</v>
      </c>
      <c r="C1229" s="7">
        <v>41394</v>
      </c>
      <c r="D1229" t="s">
        <v>101</v>
      </c>
      <c r="E1229">
        <v>13140003</v>
      </c>
      <c r="F1229" t="s">
        <v>515</v>
      </c>
      <c r="G1229" s="7">
        <v>43769</v>
      </c>
      <c r="H1229" t="s">
        <v>503</v>
      </c>
      <c r="I1229">
        <v>8949.5499999999993</v>
      </c>
      <c r="J1229"/>
      <c r="K1229">
        <v>8949.5499999999993</v>
      </c>
      <c r="L1229">
        <v>1</v>
      </c>
      <c r="M1229">
        <v>8949.5499999999993</v>
      </c>
      <c r="N1229" t="s">
        <v>508</v>
      </c>
      <c r="O1229" t="s">
        <v>514</v>
      </c>
      <c r="P1229" s="7">
        <v>42542</v>
      </c>
      <c r="Q1229" s="7" t="s">
        <v>1223</v>
      </c>
      <c r="R1229" s="7">
        <v>1.9999</v>
      </c>
    </row>
    <row r="1230" spans="1:18" hidden="1">
      <c r="A1230" t="s">
        <v>506</v>
      </c>
      <c r="B1230" t="s">
        <v>501</v>
      </c>
      <c r="C1230" s="7">
        <v>41394</v>
      </c>
      <c r="D1230" t="s">
        <v>101</v>
      </c>
      <c r="E1230">
        <v>13140003</v>
      </c>
      <c r="F1230" t="s">
        <v>515</v>
      </c>
      <c r="G1230" s="7">
        <v>44135</v>
      </c>
      <c r="H1230" t="s">
        <v>503</v>
      </c>
      <c r="I1230">
        <v>7781.77</v>
      </c>
      <c r="J1230"/>
      <c r="K1230">
        <v>7781.77</v>
      </c>
      <c r="L1230">
        <v>1</v>
      </c>
      <c r="M1230">
        <v>7781.77</v>
      </c>
      <c r="N1230" t="s">
        <v>508</v>
      </c>
      <c r="O1230" t="s">
        <v>514</v>
      </c>
      <c r="P1230" s="7">
        <v>42542</v>
      </c>
      <c r="Q1230" s="7" t="s">
        <v>1224</v>
      </c>
      <c r="R1230" s="7">
        <v>1.9999</v>
      </c>
    </row>
    <row r="1231" spans="1:18" hidden="1">
      <c r="A1231" t="s">
        <v>506</v>
      </c>
      <c r="B1231" t="s">
        <v>501</v>
      </c>
      <c r="C1231" s="7">
        <v>41394</v>
      </c>
      <c r="D1231" t="s">
        <v>101</v>
      </c>
      <c r="E1231">
        <v>13140003</v>
      </c>
      <c r="F1231" t="s">
        <v>515</v>
      </c>
      <c r="G1231" s="7">
        <v>44865</v>
      </c>
      <c r="H1231" t="s">
        <v>503</v>
      </c>
      <c r="I1231">
        <v>5340.07</v>
      </c>
      <c r="J1231"/>
      <c r="K1231">
        <v>5340.07</v>
      </c>
      <c r="L1231">
        <v>1</v>
      </c>
      <c r="M1231">
        <v>5340.07</v>
      </c>
      <c r="N1231" t="s">
        <v>508</v>
      </c>
      <c r="O1231" t="s">
        <v>514</v>
      </c>
      <c r="P1231" s="7">
        <v>42542</v>
      </c>
      <c r="Q1231" s="7" t="s">
        <v>1708</v>
      </c>
      <c r="R1231" s="7">
        <v>1.9999</v>
      </c>
    </row>
    <row r="1232" spans="1:18" hidden="1">
      <c r="A1232" t="s">
        <v>506</v>
      </c>
      <c r="B1232" t="s">
        <v>501</v>
      </c>
      <c r="C1232" s="7">
        <v>41394</v>
      </c>
      <c r="D1232" t="s">
        <v>101</v>
      </c>
      <c r="E1232">
        <v>13140003</v>
      </c>
      <c r="F1232" t="s">
        <v>515</v>
      </c>
      <c r="G1232" s="7">
        <v>45230</v>
      </c>
      <c r="H1232" t="s">
        <v>503</v>
      </c>
      <c r="I1232">
        <v>4064</v>
      </c>
      <c r="J1232"/>
      <c r="K1232">
        <v>4064</v>
      </c>
      <c r="L1232">
        <v>1</v>
      </c>
      <c r="M1232">
        <v>4064</v>
      </c>
      <c r="N1232" t="s">
        <v>508</v>
      </c>
      <c r="O1232" t="s">
        <v>514</v>
      </c>
      <c r="P1232" s="7">
        <v>42542</v>
      </c>
      <c r="Q1232" s="7" t="s">
        <v>1559</v>
      </c>
      <c r="R1232" s="7">
        <v>1.9999</v>
      </c>
    </row>
    <row r="1233" spans="1:18" hidden="1">
      <c r="A1233" t="s">
        <v>506</v>
      </c>
      <c r="B1233" t="s">
        <v>501</v>
      </c>
      <c r="C1233" s="7">
        <v>41394</v>
      </c>
      <c r="D1233" t="s">
        <v>101</v>
      </c>
      <c r="E1233">
        <v>19105006</v>
      </c>
      <c r="F1233" t="s">
        <v>511</v>
      </c>
      <c r="G1233" s="7">
        <v>42674</v>
      </c>
      <c r="H1233" t="s">
        <v>503</v>
      </c>
      <c r="I1233">
        <v>16317.88</v>
      </c>
      <c r="J1233"/>
      <c r="K1233">
        <v>16317.88</v>
      </c>
      <c r="L1233">
        <v>1</v>
      </c>
      <c r="M1233">
        <v>16317.88</v>
      </c>
      <c r="N1233" t="s">
        <v>512</v>
      </c>
      <c r="O1233" t="s">
        <v>509</v>
      </c>
      <c r="P1233" s="7">
        <v>42542</v>
      </c>
      <c r="Q1233" s="7" t="s">
        <v>1712</v>
      </c>
      <c r="R1233" s="7">
        <v>1.9999</v>
      </c>
    </row>
    <row r="1234" spans="1:18" hidden="1">
      <c r="A1234" t="s">
        <v>506</v>
      </c>
      <c r="B1234" t="s">
        <v>501</v>
      </c>
      <c r="C1234" s="7">
        <v>41394</v>
      </c>
      <c r="D1234" t="s">
        <v>101</v>
      </c>
      <c r="E1234">
        <v>13140003</v>
      </c>
      <c r="F1234" t="s">
        <v>586</v>
      </c>
      <c r="G1234" s="7">
        <v>44865</v>
      </c>
      <c r="H1234" s="8" t="s">
        <v>503</v>
      </c>
      <c r="I1234" s="8">
        <v>5352.91</v>
      </c>
      <c r="K1234" s="8">
        <v>5352.91</v>
      </c>
      <c r="L1234" s="8">
        <v>1</v>
      </c>
      <c r="M1234" s="8">
        <v>5352.91</v>
      </c>
      <c r="N1234" t="s">
        <v>508</v>
      </c>
      <c r="O1234" t="s">
        <v>582</v>
      </c>
      <c r="P1234" s="7">
        <v>42542</v>
      </c>
      <c r="Q1234" s="7" t="s">
        <v>1451</v>
      </c>
      <c r="R1234" s="7">
        <v>1.9999</v>
      </c>
    </row>
    <row r="1235" spans="1:18" hidden="1">
      <c r="A1235" t="s">
        <v>506</v>
      </c>
      <c r="B1235" t="s">
        <v>501</v>
      </c>
      <c r="C1235" s="7">
        <v>41363</v>
      </c>
      <c r="D1235" t="s">
        <v>101</v>
      </c>
      <c r="E1235">
        <v>13140003</v>
      </c>
      <c r="F1235" t="s">
        <v>588</v>
      </c>
      <c r="G1235" s="7">
        <v>45596</v>
      </c>
      <c r="H1235" t="s">
        <v>503</v>
      </c>
      <c r="I1235">
        <v>808.45</v>
      </c>
      <c r="J1235"/>
      <c r="K1235">
        <v>808.45</v>
      </c>
      <c r="L1235">
        <v>1</v>
      </c>
      <c r="M1235">
        <v>808.45</v>
      </c>
      <c r="N1235" t="s">
        <v>508</v>
      </c>
      <c r="O1235" t="s">
        <v>589</v>
      </c>
      <c r="P1235" s="7">
        <v>42542</v>
      </c>
      <c r="Q1235" s="7" t="s">
        <v>2339</v>
      </c>
      <c r="R1235" s="7">
        <v>2.0137999999999998</v>
      </c>
    </row>
    <row r="1236" spans="1:18" hidden="1">
      <c r="A1236" t="s">
        <v>506</v>
      </c>
      <c r="B1236" t="s">
        <v>501</v>
      </c>
      <c r="C1236" s="7">
        <v>41394</v>
      </c>
      <c r="D1236" t="s">
        <v>101</v>
      </c>
      <c r="E1236">
        <v>19105006</v>
      </c>
      <c r="F1236" t="s">
        <v>583</v>
      </c>
      <c r="G1236" s="7">
        <v>45961</v>
      </c>
      <c r="H1236" s="8" t="s">
        <v>503</v>
      </c>
      <c r="I1236" s="8">
        <v>38016.07</v>
      </c>
      <c r="K1236" s="8">
        <v>38016.07</v>
      </c>
      <c r="L1236" s="8">
        <v>1</v>
      </c>
      <c r="M1236" s="8">
        <v>38016.07</v>
      </c>
      <c r="N1236" t="s">
        <v>512</v>
      </c>
      <c r="O1236" t="s">
        <v>582</v>
      </c>
      <c r="P1236" s="7">
        <v>42542</v>
      </c>
      <c r="Q1236" s="7" t="s">
        <v>1907</v>
      </c>
      <c r="R1236" s="7">
        <v>1.9999</v>
      </c>
    </row>
    <row r="1237" spans="1:18" hidden="1">
      <c r="A1237" t="s">
        <v>506</v>
      </c>
      <c r="B1237" t="s">
        <v>501</v>
      </c>
      <c r="C1237" s="7">
        <v>41394</v>
      </c>
      <c r="D1237" t="s">
        <v>101</v>
      </c>
      <c r="E1237">
        <v>13140003</v>
      </c>
      <c r="F1237" t="s">
        <v>587</v>
      </c>
      <c r="G1237" s="7">
        <v>44135</v>
      </c>
      <c r="H1237" t="s">
        <v>503</v>
      </c>
      <c r="I1237">
        <v>14761.36</v>
      </c>
      <c r="J1237"/>
      <c r="K1237">
        <v>14761.36</v>
      </c>
      <c r="L1237">
        <v>1</v>
      </c>
      <c r="M1237">
        <v>14761.36</v>
      </c>
      <c r="N1237" t="s">
        <v>508</v>
      </c>
      <c r="O1237" t="s">
        <v>585</v>
      </c>
      <c r="P1237" s="7">
        <v>42542</v>
      </c>
      <c r="Q1237" s="7" t="s">
        <v>2193</v>
      </c>
      <c r="R1237" s="7">
        <v>1.9999</v>
      </c>
    </row>
    <row r="1238" spans="1:18" hidden="1">
      <c r="A1238" t="s">
        <v>506</v>
      </c>
      <c r="B1238" t="s">
        <v>501</v>
      </c>
      <c r="C1238" s="7">
        <v>42489</v>
      </c>
      <c r="D1238" t="s">
        <v>101</v>
      </c>
      <c r="E1238">
        <v>13140003</v>
      </c>
      <c r="F1238" t="s">
        <v>4666</v>
      </c>
      <c r="G1238" s="7">
        <v>43951</v>
      </c>
      <c r="H1238" t="s">
        <v>503</v>
      </c>
      <c r="I1238">
        <v>550000</v>
      </c>
      <c r="J1238"/>
      <c r="K1238">
        <v>550000</v>
      </c>
      <c r="L1238">
        <v>1</v>
      </c>
      <c r="M1238">
        <v>550000</v>
      </c>
      <c r="N1238" t="s">
        <v>561</v>
      </c>
      <c r="O1238" t="s">
        <v>3816</v>
      </c>
      <c r="P1238" s="7">
        <v>42542</v>
      </c>
      <c r="Q1238" s="7" t="s">
        <v>6186</v>
      </c>
      <c r="R1238" s="7">
        <v>3.4992000000000001</v>
      </c>
    </row>
    <row r="1239" spans="1:18" hidden="1">
      <c r="A1239" t="s">
        <v>506</v>
      </c>
      <c r="B1239" t="s">
        <v>501</v>
      </c>
      <c r="C1239" s="7">
        <v>41394</v>
      </c>
      <c r="D1239" t="s">
        <v>101</v>
      </c>
      <c r="E1239">
        <v>13140003</v>
      </c>
      <c r="F1239" t="s">
        <v>507</v>
      </c>
      <c r="G1239" s="7">
        <v>42674</v>
      </c>
      <c r="H1239" t="s">
        <v>503</v>
      </c>
      <c r="I1239">
        <v>7058.43</v>
      </c>
      <c r="J1239"/>
      <c r="K1239">
        <v>7058.43</v>
      </c>
      <c r="L1239">
        <v>1</v>
      </c>
      <c r="M1239">
        <v>7058.43</v>
      </c>
      <c r="N1239" t="s">
        <v>508</v>
      </c>
      <c r="O1239" t="s">
        <v>509</v>
      </c>
      <c r="P1239" s="7">
        <v>42542</v>
      </c>
      <c r="Q1239" s="7" t="s">
        <v>1702</v>
      </c>
      <c r="R1239" s="7">
        <v>1.9999</v>
      </c>
    </row>
    <row r="1240" spans="1:18" hidden="1">
      <c r="A1240" t="s">
        <v>506</v>
      </c>
      <c r="B1240" t="s">
        <v>501</v>
      </c>
      <c r="C1240" s="7">
        <v>41394</v>
      </c>
      <c r="D1240" t="s">
        <v>101</v>
      </c>
      <c r="E1240">
        <v>13140003</v>
      </c>
      <c r="F1240" t="s">
        <v>507</v>
      </c>
      <c r="G1240" s="7">
        <v>43404</v>
      </c>
      <c r="H1240" t="s">
        <v>503</v>
      </c>
      <c r="I1240">
        <v>5808.54</v>
      </c>
      <c r="J1240"/>
      <c r="K1240">
        <v>5808.54</v>
      </c>
      <c r="L1240">
        <v>1</v>
      </c>
      <c r="M1240">
        <v>5808.54</v>
      </c>
      <c r="N1240" t="s">
        <v>508</v>
      </c>
      <c r="O1240" t="s">
        <v>509</v>
      </c>
      <c r="P1240" s="7">
        <v>42542</v>
      </c>
      <c r="Q1240" s="7" t="s">
        <v>2015</v>
      </c>
      <c r="R1240" s="7">
        <v>1.9999</v>
      </c>
    </row>
    <row r="1241" spans="1:18" hidden="1">
      <c r="A1241" t="s">
        <v>506</v>
      </c>
      <c r="B1241" t="s">
        <v>501</v>
      </c>
      <c r="C1241" s="7">
        <v>41394</v>
      </c>
      <c r="D1241" t="s">
        <v>101</v>
      </c>
      <c r="E1241">
        <v>13140003</v>
      </c>
      <c r="F1241" t="s">
        <v>507</v>
      </c>
      <c r="G1241" s="7">
        <v>44135</v>
      </c>
      <c r="H1241" t="s">
        <v>503</v>
      </c>
      <c r="I1241">
        <v>4482.53</v>
      </c>
      <c r="J1241"/>
      <c r="K1241">
        <v>4482.53</v>
      </c>
      <c r="L1241">
        <v>1</v>
      </c>
      <c r="M1241">
        <v>4482.53</v>
      </c>
      <c r="N1241" t="s">
        <v>508</v>
      </c>
      <c r="O1241" t="s">
        <v>509</v>
      </c>
      <c r="P1241" s="7">
        <v>42542</v>
      </c>
      <c r="Q1241" s="7" t="s">
        <v>2281</v>
      </c>
      <c r="R1241" s="7">
        <v>1.9999</v>
      </c>
    </row>
    <row r="1242" spans="1:18" hidden="1">
      <c r="A1242" t="s">
        <v>506</v>
      </c>
      <c r="B1242" t="s">
        <v>501</v>
      </c>
      <c r="C1242" s="7">
        <v>41394</v>
      </c>
      <c r="D1242" t="s">
        <v>101</v>
      </c>
      <c r="E1242">
        <v>13140003</v>
      </c>
      <c r="F1242" t="s">
        <v>507</v>
      </c>
      <c r="G1242" s="7">
        <v>45230</v>
      </c>
      <c r="H1242" t="s">
        <v>503</v>
      </c>
      <c r="I1242">
        <v>2340.5700000000002</v>
      </c>
      <c r="J1242"/>
      <c r="K1242">
        <v>2340.5700000000002</v>
      </c>
      <c r="L1242">
        <v>1</v>
      </c>
      <c r="M1242">
        <v>2340.5700000000002</v>
      </c>
      <c r="N1242" t="s">
        <v>508</v>
      </c>
      <c r="O1242" t="s">
        <v>509</v>
      </c>
      <c r="P1242" s="7">
        <v>42542</v>
      </c>
      <c r="Q1242" s="7" t="s">
        <v>1556</v>
      </c>
      <c r="R1242" s="7">
        <v>1.9999</v>
      </c>
    </row>
    <row r="1243" spans="1:18" hidden="1">
      <c r="A1243" t="s">
        <v>506</v>
      </c>
      <c r="B1243" t="s">
        <v>501</v>
      </c>
      <c r="C1243" s="7">
        <v>41394</v>
      </c>
      <c r="D1243" t="s">
        <v>101</v>
      </c>
      <c r="E1243">
        <v>19105006</v>
      </c>
      <c r="F1243" t="s">
        <v>511</v>
      </c>
      <c r="G1243" s="7">
        <v>43404</v>
      </c>
      <c r="H1243" t="s">
        <v>503</v>
      </c>
      <c r="I1243">
        <v>17567.78</v>
      </c>
      <c r="J1243"/>
      <c r="K1243">
        <v>17567.78</v>
      </c>
      <c r="L1243">
        <v>1</v>
      </c>
      <c r="M1243">
        <v>17567.78</v>
      </c>
      <c r="N1243" t="s">
        <v>512</v>
      </c>
      <c r="O1243" t="s">
        <v>509</v>
      </c>
      <c r="P1243" s="7">
        <v>42542</v>
      </c>
      <c r="Q1243" s="7" t="s">
        <v>1557</v>
      </c>
      <c r="R1243" s="7">
        <v>1.9999</v>
      </c>
    </row>
    <row r="1244" spans="1:18" hidden="1">
      <c r="A1244" t="s">
        <v>506</v>
      </c>
      <c r="B1244" t="s">
        <v>501</v>
      </c>
      <c r="C1244" s="7">
        <v>41394</v>
      </c>
      <c r="D1244" t="s">
        <v>101</v>
      </c>
      <c r="E1244">
        <v>19105006</v>
      </c>
      <c r="F1244" t="s">
        <v>511</v>
      </c>
      <c r="G1244" s="7">
        <v>44865</v>
      </c>
      <c r="H1244" t="s">
        <v>503</v>
      </c>
      <c r="I1244">
        <v>20300.55</v>
      </c>
      <c r="J1244"/>
      <c r="K1244">
        <v>20300.55</v>
      </c>
      <c r="L1244">
        <v>1</v>
      </c>
      <c r="M1244">
        <v>20300.55</v>
      </c>
      <c r="N1244" t="s">
        <v>512</v>
      </c>
      <c r="O1244" t="s">
        <v>509</v>
      </c>
      <c r="P1244" s="7">
        <v>42542</v>
      </c>
      <c r="Q1244" s="7" t="s">
        <v>1704</v>
      </c>
      <c r="R1244" s="7">
        <v>1.9999</v>
      </c>
    </row>
    <row r="1245" spans="1:18" hidden="1">
      <c r="A1245" t="s">
        <v>506</v>
      </c>
      <c r="B1245" t="s">
        <v>501</v>
      </c>
      <c r="C1245" s="7">
        <v>41394</v>
      </c>
      <c r="D1245" t="s">
        <v>101</v>
      </c>
      <c r="E1245">
        <v>13140003</v>
      </c>
      <c r="F1245" t="s">
        <v>515</v>
      </c>
      <c r="G1245" s="7">
        <v>42674</v>
      </c>
      <c r="H1245" t="s">
        <v>503</v>
      </c>
      <c r="I1245">
        <v>12252.74</v>
      </c>
      <c r="J1245"/>
      <c r="K1245">
        <v>12252.74</v>
      </c>
      <c r="L1245">
        <v>1</v>
      </c>
      <c r="M1245">
        <v>12252.74</v>
      </c>
      <c r="N1245" t="s">
        <v>508</v>
      </c>
      <c r="O1245" t="s">
        <v>514</v>
      </c>
      <c r="P1245" s="7">
        <v>42542</v>
      </c>
      <c r="Q1245" s="7" t="s">
        <v>2155</v>
      </c>
      <c r="R1245" s="7">
        <v>1.9999</v>
      </c>
    </row>
    <row r="1246" spans="1:18" hidden="1">
      <c r="A1246" t="s">
        <v>506</v>
      </c>
      <c r="B1246" t="s">
        <v>501</v>
      </c>
      <c r="C1246" s="7">
        <v>41394</v>
      </c>
      <c r="D1246" t="s">
        <v>101</v>
      </c>
      <c r="E1246">
        <v>13140003</v>
      </c>
      <c r="F1246" t="s">
        <v>515</v>
      </c>
      <c r="G1246" s="7">
        <v>45961</v>
      </c>
      <c r="H1246" t="s">
        <v>503</v>
      </c>
      <c r="I1246">
        <v>1395.89</v>
      </c>
      <c r="J1246"/>
      <c r="K1246">
        <v>1395.89</v>
      </c>
      <c r="L1246">
        <v>1</v>
      </c>
      <c r="M1246">
        <v>1395.89</v>
      </c>
      <c r="N1246" t="s">
        <v>508</v>
      </c>
      <c r="O1246" t="s">
        <v>514</v>
      </c>
      <c r="P1246" s="7">
        <v>42542</v>
      </c>
      <c r="Q1246" s="7" t="s">
        <v>1710</v>
      </c>
      <c r="R1246" s="7">
        <v>1.9999</v>
      </c>
    </row>
    <row r="1247" spans="1:18" hidden="1">
      <c r="A1247" t="s">
        <v>506</v>
      </c>
      <c r="B1247" t="s">
        <v>501</v>
      </c>
      <c r="C1247" s="7">
        <v>41394</v>
      </c>
      <c r="D1247" t="s">
        <v>101</v>
      </c>
      <c r="E1247">
        <v>19105006</v>
      </c>
      <c r="F1247" t="s">
        <v>581</v>
      </c>
      <c r="G1247" s="7">
        <v>43039</v>
      </c>
      <c r="H1247" t="s">
        <v>503</v>
      </c>
      <c r="I1247">
        <v>28201.61</v>
      </c>
      <c r="J1247"/>
      <c r="K1247">
        <v>28201.61</v>
      </c>
      <c r="L1247">
        <v>1</v>
      </c>
      <c r="M1247">
        <v>28201.61</v>
      </c>
      <c r="N1247" t="s">
        <v>512</v>
      </c>
      <c r="O1247" t="s">
        <v>582</v>
      </c>
      <c r="P1247" s="7">
        <v>42542</v>
      </c>
      <c r="Q1247" s="7" t="s">
        <v>1901</v>
      </c>
      <c r="R1247" s="7">
        <v>1.9999</v>
      </c>
    </row>
    <row r="1248" spans="1:18" hidden="1">
      <c r="A1248" t="s">
        <v>506</v>
      </c>
      <c r="B1248" t="s">
        <v>501</v>
      </c>
      <c r="C1248" s="7">
        <v>41394</v>
      </c>
      <c r="D1248" t="s">
        <v>101</v>
      </c>
      <c r="E1248">
        <v>13140003</v>
      </c>
      <c r="F1248" t="s">
        <v>586</v>
      </c>
      <c r="G1248" s="7">
        <v>42674</v>
      </c>
      <c r="H1248" t="s">
        <v>503</v>
      </c>
      <c r="I1248">
        <v>12284.15</v>
      </c>
      <c r="J1248"/>
      <c r="K1248">
        <v>12284.15</v>
      </c>
      <c r="L1248">
        <v>1</v>
      </c>
      <c r="M1248">
        <v>12284.15</v>
      </c>
      <c r="N1248" t="s">
        <v>508</v>
      </c>
      <c r="O1248" t="s">
        <v>582</v>
      </c>
      <c r="P1248" s="7">
        <v>42542</v>
      </c>
      <c r="Q1248" s="7" t="s">
        <v>1612</v>
      </c>
      <c r="R1248" s="7">
        <v>1.9999</v>
      </c>
    </row>
    <row r="1249" spans="1:18" hidden="1">
      <c r="A1249" t="s">
        <v>506</v>
      </c>
      <c r="B1249" t="s">
        <v>501</v>
      </c>
      <c r="C1249" s="7">
        <v>41394</v>
      </c>
      <c r="D1249" t="s">
        <v>101</v>
      </c>
      <c r="E1249">
        <v>13140003</v>
      </c>
      <c r="F1249" t="s">
        <v>586</v>
      </c>
      <c r="G1249" s="7">
        <v>43039</v>
      </c>
      <c r="H1249" t="s">
        <v>503</v>
      </c>
      <c r="I1249">
        <v>11212.6</v>
      </c>
      <c r="J1249"/>
      <c r="K1249">
        <v>11212.6</v>
      </c>
      <c r="L1249">
        <v>1</v>
      </c>
      <c r="M1249">
        <v>11212.6</v>
      </c>
      <c r="N1249" t="s">
        <v>508</v>
      </c>
      <c r="O1249" t="s">
        <v>582</v>
      </c>
      <c r="P1249" s="7">
        <v>42542</v>
      </c>
      <c r="Q1249" s="7" t="s">
        <v>1284</v>
      </c>
      <c r="R1249" s="7">
        <v>1.9999</v>
      </c>
    </row>
    <row r="1250" spans="1:18" hidden="1">
      <c r="A1250" t="s">
        <v>506</v>
      </c>
      <c r="B1250" t="s">
        <v>501</v>
      </c>
      <c r="C1250" s="7">
        <v>41394</v>
      </c>
      <c r="D1250" t="s">
        <v>101</v>
      </c>
      <c r="E1250">
        <v>19105006</v>
      </c>
      <c r="F1250" t="s">
        <v>703</v>
      </c>
      <c r="G1250" s="7">
        <v>43404</v>
      </c>
      <c r="H1250" t="s">
        <v>503</v>
      </c>
      <c r="I1250">
        <v>8970.2099999999991</v>
      </c>
      <c r="J1250"/>
      <c r="K1250">
        <v>8970.2099999999991</v>
      </c>
      <c r="L1250">
        <v>1</v>
      </c>
      <c r="M1250">
        <v>8970.2099999999991</v>
      </c>
      <c r="N1250" t="s">
        <v>512</v>
      </c>
      <c r="O1250" t="s">
        <v>589</v>
      </c>
      <c r="P1250" s="7">
        <v>42542</v>
      </c>
      <c r="Q1250" s="7" t="s">
        <v>1756</v>
      </c>
      <c r="R1250" s="7">
        <v>1.9999</v>
      </c>
    </row>
    <row r="1251" spans="1:18" hidden="1">
      <c r="A1251" t="s">
        <v>506</v>
      </c>
      <c r="B1251" t="s">
        <v>501</v>
      </c>
      <c r="C1251" s="7">
        <v>42425</v>
      </c>
      <c r="D1251" t="s">
        <v>3314</v>
      </c>
      <c r="E1251">
        <v>13140003</v>
      </c>
      <c r="F1251" t="s">
        <v>3319</v>
      </c>
      <c r="G1251" s="7">
        <v>42663</v>
      </c>
      <c r="H1251" t="s">
        <v>533</v>
      </c>
      <c r="I1251">
        <v>260659.9</v>
      </c>
      <c r="J1251"/>
      <c r="K1251">
        <v>260659.9</v>
      </c>
      <c r="L1251">
        <v>3.3835000000000002</v>
      </c>
      <c r="M1251">
        <v>881942.77165000001</v>
      </c>
      <c r="N1251" t="s">
        <v>561</v>
      </c>
      <c r="O1251" t="s">
        <v>3317</v>
      </c>
      <c r="P1251" s="7">
        <v>42542</v>
      </c>
      <c r="Q1251" s="7" t="s">
        <v>3320</v>
      </c>
      <c r="R1251" s="7">
        <v>3.99</v>
      </c>
    </row>
    <row r="1252" spans="1:18" hidden="1">
      <c r="A1252" t="s">
        <v>506</v>
      </c>
      <c r="B1252" t="s">
        <v>501</v>
      </c>
      <c r="C1252" s="7">
        <v>42425</v>
      </c>
      <c r="D1252" t="s">
        <v>3314</v>
      </c>
      <c r="E1252">
        <v>19105006</v>
      </c>
      <c r="F1252" t="s">
        <v>3315</v>
      </c>
      <c r="G1252" s="7">
        <v>42663</v>
      </c>
      <c r="H1252" t="s">
        <v>533</v>
      </c>
      <c r="I1252">
        <v>5076142.13</v>
      </c>
      <c r="J1252"/>
      <c r="K1252">
        <v>5076142.13</v>
      </c>
      <c r="L1252">
        <v>3.3835000000000002</v>
      </c>
      <c r="M1252">
        <v>17175126.896855</v>
      </c>
      <c r="N1252" t="s">
        <v>3316</v>
      </c>
      <c r="O1252" t="s">
        <v>3317</v>
      </c>
      <c r="P1252" s="7">
        <v>42542</v>
      </c>
      <c r="Q1252" s="7" t="s">
        <v>3318</v>
      </c>
      <c r="R1252" s="7">
        <v>3.99</v>
      </c>
    </row>
    <row r="1253" spans="1:18" hidden="1">
      <c r="A1253" t="s">
        <v>506</v>
      </c>
      <c r="B1253" t="s">
        <v>501</v>
      </c>
      <c r="C1253" s="7">
        <v>42346</v>
      </c>
      <c r="D1253" t="s">
        <v>770</v>
      </c>
      <c r="E1253">
        <v>13140002</v>
      </c>
      <c r="F1253" t="s">
        <v>2805</v>
      </c>
      <c r="G1253" s="7">
        <v>42765</v>
      </c>
      <c r="H1253" t="s">
        <v>533</v>
      </c>
      <c r="I1253">
        <v>52111.11</v>
      </c>
      <c r="J1253"/>
      <c r="K1253">
        <v>52111.11</v>
      </c>
      <c r="L1253">
        <v>3.3835000000000002</v>
      </c>
      <c r="M1253">
        <v>176317.94068500001</v>
      </c>
      <c r="N1253" t="s">
        <v>565</v>
      </c>
      <c r="O1253" t="s">
        <v>2741</v>
      </c>
      <c r="P1253" s="7">
        <v>42542</v>
      </c>
      <c r="Q1253" s="7" t="s">
        <v>2806</v>
      </c>
      <c r="R1253" s="7">
        <v>3.7475999999999998</v>
      </c>
    </row>
    <row r="1254" spans="1:18" hidden="1">
      <c r="A1254" t="s">
        <v>506</v>
      </c>
      <c r="B1254" t="s">
        <v>501</v>
      </c>
      <c r="C1254" s="7">
        <v>42346</v>
      </c>
      <c r="D1254" t="s">
        <v>770</v>
      </c>
      <c r="E1254">
        <v>19105004</v>
      </c>
      <c r="F1254" t="s">
        <v>2740</v>
      </c>
      <c r="G1254" s="7">
        <v>42765</v>
      </c>
      <c r="H1254" t="s">
        <v>533</v>
      </c>
      <c r="I1254">
        <v>5000000</v>
      </c>
      <c r="J1254"/>
      <c r="K1254">
        <v>5000000</v>
      </c>
      <c r="L1254">
        <v>3.3835000000000002</v>
      </c>
      <c r="M1254">
        <v>16917500</v>
      </c>
      <c r="N1254" t="s">
        <v>771</v>
      </c>
      <c r="O1254" t="s">
        <v>2741</v>
      </c>
      <c r="P1254" s="7">
        <v>42542</v>
      </c>
      <c r="Q1254" s="7" t="s">
        <v>2742</v>
      </c>
      <c r="R1254" s="7">
        <v>3.7475999999999998</v>
      </c>
    </row>
    <row r="1255" spans="1:18" hidden="1">
      <c r="A1255" t="s">
        <v>506</v>
      </c>
      <c r="B1255" t="s">
        <v>501</v>
      </c>
      <c r="C1255" s="7">
        <v>42709</v>
      </c>
      <c r="D1255" t="s">
        <v>770</v>
      </c>
      <c r="E1255">
        <v>13140002</v>
      </c>
      <c r="F1255" t="s">
        <v>2805</v>
      </c>
      <c r="G1255" s="7">
        <v>42709</v>
      </c>
      <c r="H1255" t="s">
        <v>533</v>
      </c>
      <c r="I1255">
        <v>169361.11</v>
      </c>
      <c r="J1255"/>
      <c r="K1255">
        <v>169361.11</v>
      </c>
      <c r="L1255">
        <v>3.3835000000000002</v>
      </c>
      <c r="M1255">
        <v>573033.31568500004</v>
      </c>
      <c r="N1255" t="s">
        <v>565</v>
      </c>
      <c r="O1255" t="s">
        <v>2741</v>
      </c>
      <c r="P1255" s="7">
        <v>42542</v>
      </c>
      <c r="Q1255" s="7" t="s">
        <v>2814</v>
      </c>
      <c r="R1255" s="7">
        <v>1</v>
      </c>
    </row>
    <row r="1256" spans="1:18" hidden="1">
      <c r="A1256" t="s">
        <v>506</v>
      </c>
      <c r="B1256" t="s">
        <v>501</v>
      </c>
      <c r="C1256" s="7">
        <v>41323</v>
      </c>
      <c r="D1256" t="s">
        <v>531</v>
      </c>
      <c r="E1256">
        <v>19105002</v>
      </c>
      <c r="F1256" t="s">
        <v>592</v>
      </c>
      <c r="G1256" s="7">
        <v>43966</v>
      </c>
      <c r="H1256" t="s">
        <v>503</v>
      </c>
      <c r="I1256">
        <v>110714.26</v>
      </c>
      <c r="J1256"/>
      <c r="K1256">
        <v>110714.26</v>
      </c>
      <c r="L1256">
        <v>1</v>
      </c>
      <c r="M1256">
        <v>110714.26</v>
      </c>
      <c r="N1256" t="s">
        <v>534</v>
      </c>
      <c r="O1256" t="s">
        <v>593</v>
      </c>
      <c r="P1256" s="7">
        <v>42542</v>
      </c>
      <c r="Q1256" s="7" t="s">
        <v>1863</v>
      </c>
      <c r="R1256" s="7">
        <v>1.96</v>
      </c>
    </row>
    <row r="1257" spans="1:18">
      <c r="A1257" t="s">
        <v>506</v>
      </c>
      <c r="B1257" t="s">
        <v>501</v>
      </c>
      <c r="C1257" s="7">
        <v>41262</v>
      </c>
      <c r="D1257" t="s">
        <v>531</v>
      </c>
      <c r="E1257">
        <v>19105002</v>
      </c>
      <c r="F1257" t="s">
        <v>532</v>
      </c>
      <c r="G1257" s="7">
        <v>43023</v>
      </c>
      <c r="H1257" t="s">
        <v>533</v>
      </c>
      <c r="I1257">
        <v>161250.97</v>
      </c>
      <c r="J1257"/>
      <c r="K1257">
        <v>161250.97</v>
      </c>
      <c r="L1257">
        <v>3.3835000000000002</v>
      </c>
      <c r="M1257">
        <v>545592.65699499997</v>
      </c>
      <c r="N1257" t="s">
        <v>534</v>
      </c>
      <c r="O1257" t="s">
        <v>535</v>
      </c>
      <c r="P1257" s="7">
        <v>42542</v>
      </c>
      <c r="Q1257" s="7" t="s">
        <v>2032</v>
      </c>
      <c r="R1257" s="7">
        <v>2.0966</v>
      </c>
    </row>
    <row r="1258" spans="1:18" hidden="1">
      <c r="A1258" t="s">
        <v>506</v>
      </c>
      <c r="B1258" t="s">
        <v>501</v>
      </c>
      <c r="C1258" s="7">
        <v>41262</v>
      </c>
      <c r="D1258" t="s">
        <v>531</v>
      </c>
      <c r="E1258">
        <v>13140001</v>
      </c>
      <c r="F1258" t="s">
        <v>532</v>
      </c>
      <c r="G1258" s="7">
        <v>42658</v>
      </c>
      <c r="H1258" t="s">
        <v>533</v>
      </c>
      <c r="I1258">
        <v>8238.81</v>
      </c>
      <c r="J1258"/>
      <c r="K1258">
        <v>8238.81</v>
      </c>
      <c r="L1258">
        <v>3.3835000000000002</v>
      </c>
      <c r="M1258">
        <v>27876.013634999999</v>
      </c>
      <c r="N1258" t="s">
        <v>504</v>
      </c>
      <c r="O1258" t="s">
        <v>535</v>
      </c>
      <c r="P1258" s="7">
        <v>42542</v>
      </c>
      <c r="Q1258" s="7" t="s">
        <v>1570</v>
      </c>
      <c r="R1258" s="7">
        <v>2.0966</v>
      </c>
    </row>
    <row r="1259" spans="1:18" hidden="1">
      <c r="A1259" t="s">
        <v>506</v>
      </c>
      <c r="B1259" t="s">
        <v>501</v>
      </c>
      <c r="C1259" s="7">
        <v>41508</v>
      </c>
      <c r="D1259" t="s">
        <v>531</v>
      </c>
      <c r="E1259">
        <v>19105002</v>
      </c>
      <c r="F1259" t="s">
        <v>704</v>
      </c>
      <c r="G1259" s="7">
        <v>44362</v>
      </c>
      <c r="H1259" t="s">
        <v>503</v>
      </c>
      <c r="I1259">
        <v>202500</v>
      </c>
      <c r="J1259"/>
      <c r="K1259">
        <v>202500</v>
      </c>
      <c r="L1259">
        <v>1</v>
      </c>
      <c r="M1259">
        <v>202500</v>
      </c>
      <c r="N1259" t="s">
        <v>534</v>
      </c>
      <c r="O1259" t="s">
        <v>705</v>
      </c>
      <c r="P1259" s="7">
        <v>42542</v>
      </c>
      <c r="Q1259" s="7" t="s">
        <v>1919</v>
      </c>
      <c r="R1259" s="7">
        <v>2.4169</v>
      </c>
    </row>
    <row r="1260" spans="1:18" hidden="1">
      <c r="A1260" t="s">
        <v>506</v>
      </c>
      <c r="B1260" t="s">
        <v>501</v>
      </c>
      <c r="C1260" s="7">
        <v>41508</v>
      </c>
      <c r="D1260" t="s">
        <v>531</v>
      </c>
      <c r="E1260">
        <v>13140001</v>
      </c>
      <c r="F1260" t="s">
        <v>704</v>
      </c>
      <c r="G1260" s="7">
        <v>42901</v>
      </c>
      <c r="H1260" t="s">
        <v>503</v>
      </c>
      <c r="I1260">
        <v>30803.23</v>
      </c>
      <c r="J1260"/>
      <c r="K1260">
        <v>30803.23</v>
      </c>
      <c r="L1260">
        <v>1</v>
      </c>
      <c r="M1260">
        <v>30803.23</v>
      </c>
      <c r="N1260" t="s">
        <v>504</v>
      </c>
      <c r="O1260" t="s">
        <v>705</v>
      </c>
      <c r="P1260" s="7">
        <v>42542</v>
      </c>
      <c r="Q1260" s="7" t="s">
        <v>2069</v>
      </c>
      <c r="R1260" s="7">
        <v>2.4169</v>
      </c>
    </row>
    <row r="1261" spans="1:18" hidden="1">
      <c r="A1261" t="s">
        <v>506</v>
      </c>
      <c r="B1261" t="s">
        <v>501</v>
      </c>
      <c r="C1261" s="7">
        <v>41508</v>
      </c>
      <c r="D1261" t="s">
        <v>531</v>
      </c>
      <c r="E1261">
        <v>13140001</v>
      </c>
      <c r="F1261" t="s">
        <v>704</v>
      </c>
      <c r="G1261" s="7">
        <v>43631</v>
      </c>
      <c r="H1261" t="s">
        <v>503</v>
      </c>
      <c r="I1261">
        <v>18481.939999999999</v>
      </c>
      <c r="J1261"/>
      <c r="K1261">
        <v>18481.939999999999</v>
      </c>
      <c r="L1261">
        <v>1</v>
      </c>
      <c r="M1261">
        <v>18481.939999999999</v>
      </c>
      <c r="N1261" t="s">
        <v>504</v>
      </c>
      <c r="O1261" t="s">
        <v>705</v>
      </c>
      <c r="P1261" s="7">
        <v>42542</v>
      </c>
      <c r="Q1261" s="7" t="s">
        <v>1292</v>
      </c>
      <c r="R1261" s="7">
        <v>2.4169</v>
      </c>
    </row>
    <row r="1262" spans="1:18" hidden="1">
      <c r="A1262" t="s">
        <v>506</v>
      </c>
      <c r="B1262" t="s">
        <v>501</v>
      </c>
      <c r="C1262" s="7">
        <v>41613</v>
      </c>
      <c r="D1262" t="s">
        <v>531</v>
      </c>
      <c r="E1262">
        <v>13140001</v>
      </c>
      <c r="F1262" t="s">
        <v>607</v>
      </c>
      <c r="G1262" s="7">
        <v>43631</v>
      </c>
      <c r="H1262" t="s">
        <v>503</v>
      </c>
      <c r="I1262">
        <v>2129.6799999999998</v>
      </c>
      <c r="J1262"/>
      <c r="K1262">
        <v>2129.6799999999998</v>
      </c>
      <c r="L1262">
        <v>1</v>
      </c>
      <c r="M1262">
        <v>2129.6799999999998</v>
      </c>
      <c r="N1262" t="s">
        <v>504</v>
      </c>
      <c r="O1262" t="s">
        <v>608</v>
      </c>
      <c r="P1262" s="7">
        <v>42542</v>
      </c>
      <c r="Q1262" s="7" t="s">
        <v>2076</v>
      </c>
      <c r="R1262" s="7">
        <v>2.3740000000000001</v>
      </c>
    </row>
    <row r="1263" spans="1:18" hidden="1">
      <c r="A1263" t="s">
        <v>506</v>
      </c>
      <c r="B1263" t="s">
        <v>501</v>
      </c>
      <c r="C1263" s="7">
        <v>41780</v>
      </c>
      <c r="D1263" t="s">
        <v>531</v>
      </c>
      <c r="E1263">
        <v>13140001</v>
      </c>
      <c r="F1263" t="s">
        <v>633</v>
      </c>
      <c r="G1263" s="7">
        <v>43570</v>
      </c>
      <c r="H1263" t="s">
        <v>533</v>
      </c>
      <c r="I1263">
        <v>7273.48</v>
      </c>
      <c r="J1263"/>
      <c r="K1263">
        <v>7273.48</v>
      </c>
      <c r="L1263">
        <v>3.3835000000000002</v>
      </c>
      <c r="M1263">
        <v>24609.819579999999</v>
      </c>
      <c r="N1263" t="s">
        <v>504</v>
      </c>
      <c r="O1263" t="s">
        <v>634</v>
      </c>
      <c r="P1263" s="7">
        <v>42542</v>
      </c>
      <c r="Q1263" s="7" t="s">
        <v>2380</v>
      </c>
      <c r="R1263" s="7">
        <v>2.2155999999999998</v>
      </c>
    </row>
    <row r="1264" spans="1:18" hidden="1">
      <c r="A1264" t="s">
        <v>506</v>
      </c>
      <c r="B1264" t="s">
        <v>548</v>
      </c>
      <c r="C1264" s="7">
        <v>41865</v>
      </c>
      <c r="D1264" t="s">
        <v>531</v>
      </c>
      <c r="E1264">
        <v>13140001</v>
      </c>
      <c r="F1264" t="s">
        <v>643</v>
      </c>
      <c r="G1264" s="7">
        <v>43205</v>
      </c>
      <c r="H1264" t="s">
        <v>533</v>
      </c>
      <c r="I1264">
        <v>6875.57</v>
      </c>
      <c r="J1264"/>
      <c r="K1264">
        <v>6875.57</v>
      </c>
      <c r="L1264">
        <v>3.3835000000000002</v>
      </c>
      <c r="M1264">
        <v>23263.491095000001</v>
      </c>
      <c r="N1264" t="s">
        <v>504</v>
      </c>
      <c r="O1264" t="s">
        <v>644</v>
      </c>
      <c r="P1264" s="7">
        <v>42542</v>
      </c>
      <c r="Q1264" s="7" t="s">
        <v>1959</v>
      </c>
      <c r="R1264" s="7">
        <v>2.2692000000000001</v>
      </c>
    </row>
    <row r="1265" spans="1:18" hidden="1">
      <c r="A1265" t="s">
        <v>506</v>
      </c>
      <c r="B1265" t="s">
        <v>548</v>
      </c>
      <c r="C1265" s="7">
        <v>41865</v>
      </c>
      <c r="D1265" t="s">
        <v>531</v>
      </c>
      <c r="E1265">
        <v>13140001</v>
      </c>
      <c r="F1265" t="s">
        <v>645</v>
      </c>
      <c r="G1265" s="7">
        <v>44331</v>
      </c>
      <c r="H1265" t="s">
        <v>503</v>
      </c>
      <c r="I1265">
        <v>39335.589999999997</v>
      </c>
      <c r="J1265"/>
      <c r="K1265">
        <v>39335.589999999997</v>
      </c>
      <c r="L1265">
        <v>1</v>
      </c>
      <c r="M1265">
        <v>39335.589999999997</v>
      </c>
      <c r="N1265" t="s">
        <v>504</v>
      </c>
      <c r="O1265" t="s">
        <v>646</v>
      </c>
      <c r="P1265" s="7">
        <v>42542</v>
      </c>
      <c r="Q1265" s="7" t="s">
        <v>2117</v>
      </c>
      <c r="R1265" s="7">
        <v>2.2692000000000001</v>
      </c>
    </row>
    <row r="1266" spans="1:18" hidden="1">
      <c r="A1266" t="s">
        <v>506</v>
      </c>
      <c r="B1266" t="s">
        <v>548</v>
      </c>
      <c r="C1266" s="7">
        <v>41865</v>
      </c>
      <c r="D1266" t="s">
        <v>531</v>
      </c>
      <c r="E1266">
        <v>13140001</v>
      </c>
      <c r="F1266" t="s">
        <v>645</v>
      </c>
      <c r="G1266" s="7">
        <v>44696</v>
      </c>
      <c r="H1266" t="s">
        <v>503</v>
      </c>
      <c r="I1266">
        <v>19667.830000000002</v>
      </c>
      <c r="J1266"/>
      <c r="K1266">
        <v>19667.830000000002</v>
      </c>
      <c r="L1266">
        <v>1</v>
      </c>
      <c r="M1266">
        <v>19667.830000000002</v>
      </c>
      <c r="N1266" t="s">
        <v>504</v>
      </c>
      <c r="O1266" t="s">
        <v>646</v>
      </c>
      <c r="P1266" s="7">
        <v>42542</v>
      </c>
      <c r="Q1266" s="7" t="s">
        <v>2240</v>
      </c>
      <c r="R1266" s="7">
        <v>2.2692000000000001</v>
      </c>
    </row>
    <row r="1267" spans="1:18">
      <c r="A1267" t="s">
        <v>506</v>
      </c>
      <c r="B1267" t="s">
        <v>501</v>
      </c>
      <c r="C1267" s="7">
        <v>42138</v>
      </c>
      <c r="D1267" t="s">
        <v>531</v>
      </c>
      <c r="E1267">
        <v>19105002</v>
      </c>
      <c r="F1267" t="s">
        <v>1087</v>
      </c>
      <c r="G1267" s="7">
        <v>42870</v>
      </c>
      <c r="H1267" t="s">
        <v>503</v>
      </c>
      <c r="I1267">
        <v>762008.24</v>
      </c>
      <c r="J1267"/>
      <c r="K1267">
        <v>762008.24</v>
      </c>
      <c r="L1267">
        <v>1</v>
      </c>
      <c r="M1267">
        <v>762008.24</v>
      </c>
      <c r="N1267" t="s">
        <v>534</v>
      </c>
      <c r="O1267" t="s">
        <v>1088</v>
      </c>
      <c r="P1267" s="7">
        <v>42542</v>
      </c>
      <c r="Q1267" s="7" t="s">
        <v>1834</v>
      </c>
      <c r="R1267" s="7">
        <v>3.0103</v>
      </c>
    </row>
    <row r="1268" spans="1:18" hidden="1">
      <c r="A1268" t="s">
        <v>506</v>
      </c>
      <c r="B1268" t="s">
        <v>501</v>
      </c>
      <c r="C1268" s="7">
        <v>42138</v>
      </c>
      <c r="D1268" t="s">
        <v>531</v>
      </c>
      <c r="E1268">
        <v>13140001</v>
      </c>
      <c r="F1268" t="s">
        <v>1087</v>
      </c>
      <c r="G1268" s="7">
        <v>43054</v>
      </c>
      <c r="H1268" t="s">
        <v>503</v>
      </c>
      <c r="I1268">
        <v>85485.89</v>
      </c>
      <c r="J1268"/>
      <c r="K1268">
        <v>85485.89</v>
      </c>
      <c r="L1268">
        <v>1</v>
      </c>
      <c r="M1268">
        <v>85485.89</v>
      </c>
      <c r="N1268" t="s">
        <v>504</v>
      </c>
      <c r="O1268" t="s">
        <v>1088</v>
      </c>
      <c r="P1268" s="7">
        <v>42542</v>
      </c>
      <c r="Q1268" s="7" t="s">
        <v>2135</v>
      </c>
      <c r="R1268" s="7">
        <v>3.0103</v>
      </c>
    </row>
    <row r="1269" spans="1:18" hidden="1">
      <c r="A1269" t="s">
        <v>506</v>
      </c>
      <c r="B1269" t="s">
        <v>501</v>
      </c>
      <c r="C1269" s="7">
        <v>42138</v>
      </c>
      <c r="D1269" t="s">
        <v>531</v>
      </c>
      <c r="E1269">
        <v>13140001</v>
      </c>
      <c r="F1269" t="s">
        <v>1087</v>
      </c>
      <c r="G1269" s="7">
        <v>43784</v>
      </c>
      <c r="H1269" t="s">
        <v>503</v>
      </c>
      <c r="I1269">
        <v>51291.53</v>
      </c>
      <c r="J1269"/>
      <c r="K1269">
        <v>51291.53</v>
      </c>
      <c r="L1269">
        <v>1</v>
      </c>
      <c r="M1269">
        <v>51291.53</v>
      </c>
      <c r="N1269" t="s">
        <v>504</v>
      </c>
      <c r="O1269" t="s">
        <v>1088</v>
      </c>
      <c r="P1269" s="7">
        <v>42542</v>
      </c>
      <c r="Q1269" s="7" t="s">
        <v>1836</v>
      </c>
      <c r="R1269" s="7">
        <v>3.0103</v>
      </c>
    </row>
    <row r="1270" spans="1:18" hidden="1">
      <c r="A1270" t="s">
        <v>506</v>
      </c>
      <c r="B1270" t="s">
        <v>501</v>
      </c>
      <c r="C1270" s="7">
        <v>42138</v>
      </c>
      <c r="D1270" t="s">
        <v>531</v>
      </c>
      <c r="E1270">
        <v>13140001</v>
      </c>
      <c r="F1270" t="s">
        <v>1087</v>
      </c>
      <c r="G1270" s="7">
        <v>44331</v>
      </c>
      <c r="H1270" t="s">
        <v>503</v>
      </c>
      <c r="I1270">
        <v>33630.480000000003</v>
      </c>
      <c r="J1270"/>
      <c r="K1270">
        <v>33630.480000000003</v>
      </c>
      <c r="L1270">
        <v>1</v>
      </c>
      <c r="M1270">
        <v>33630.480000000003</v>
      </c>
      <c r="N1270" t="s">
        <v>504</v>
      </c>
      <c r="O1270" t="s">
        <v>1088</v>
      </c>
      <c r="P1270" s="7">
        <v>42542</v>
      </c>
      <c r="Q1270" s="7" t="s">
        <v>1683</v>
      </c>
      <c r="R1270" s="7">
        <v>3.0103</v>
      </c>
    </row>
    <row r="1271" spans="1:18" hidden="1">
      <c r="A1271" t="s">
        <v>506</v>
      </c>
      <c r="B1271" t="s">
        <v>501</v>
      </c>
      <c r="C1271" s="7">
        <v>42138</v>
      </c>
      <c r="D1271" t="s">
        <v>531</v>
      </c>
      <c r="E1271">
        <v>19105002</v>
      </c>
      <c r="F1271" t="s">
        <v>1091</v>
      </c>
      <c r="G1271" s="7">
        <v>43235</v>
      </c>
      <c r="H1271" t="s">
        <v>503</v>
      </c>
      <c r="I1271">
        <v>267600</v>
      </c>
      <c r="J1271"/>
      <c r="K1271">
        <v>267600</v>
      </c>
      <c r="L1271">
        <v>1</v>
      </c>
      <c r="M1271">
        <v>267600</v>
      </c>
      <c r="N1271" t="s">
        <v>534</v>
      </c>
      <c r="O1271" t="s">
        <v>1092</v>
      </c>
      <c r="P1271" s="7">
        <v>42542</v>
      </c>
      <c r="Q1271" s="7" t="s">
        <v>1367</v>
      </c>
      <c r="R1271" s="7">
        <v>3.0103</v>
      </c>
    </row>
    <row r="1272" spans="1:18" hidden="1">
      <c r="A1272" t="s">
        <v>506</v>
      </c>
      <c r="B1272" t="s">
        <v>501</v>
      </c>
      <c r="C1272" s="7">
        <v>42138</v>
      </c>
      <c r="D1272" t="s">
        <v>531</v>
      </c>
      <c r="E1272">
        <v>19105002</v>
      </c>
      <c r="F1272" t="s">
        <v>1091</v>
      </c>
      <c r="G1272" s="7">
        <v>44331</v>
      </c>
      <c r="H1272" t="s">
        <v>503</v>
      </c>
      <c r="I1272">
        <v>267600</v>
      </c>
      <c r="J1272"/>
      <c r="K1272">
        <v>267600</v>
      </c>
      <c r="L1272">
        <v>1</v>
      </c>
      <c r="M1272">
        <v>267600</v>
      </c>
      <c r="N1272" t="s">
        <v>534</v>
      </c>
      <c r="O1272" t="s">
        <v>1092</v>
      </c>
      <c r="P1272" s="7">
        <v>42542</v>
      </c>
      <c r="Q1272" s="7" t="s">
        <v>1838</v>
      </c>
      <c r="R1272" s="7">
        <v>3.0103</v>
      </c>
    </row>
    <row r="1273" spans="1:18" hidden="1">
      <c r="A1273" t="s">
        <v>506</v>
      </c>
      <c r="B1273" t="s">
        <v>501</v>
      </c>
      <c r="C1273" s="7">
        <v>42138</v>
      </c>
      <c r="D1273" t="s">
        <v>531</v>
      </c>
      <c r="E1273">
        <v>13140001</v>
      </c>
      <c r="F1273" t="s">
        <v>1091</v>
      </c>
      <c r="G1273" s="7">
        <v>43966</v>
      </c>
      <c r="H1273" t="s">
        <v>503</v>
      </c>
      <c r="I1273">
        <v>11876.61</v>
      </c>
      <c r="J1273"/>
      <c r="K1273">
        <v>11876.61</v>
      </c>
      <c r="L1273">
        <v>1</v>
      </c>
      <c r="M1273">
        <v>11876.61</v>
      </c>
      <c r="N1273" t="s">
        <v>504</v>
      </c>
      <c r="O1273" t="s">
        <v>1092</v>
      </c>
      <c r="P1273" s="7">
        <v>42542</v>
      </c>
      <c r="Q1273" s="7" t="s">
        <v>1369</v>
      </c>
      <c r="R1273" s="7">
        <v>3.0103</v>
      </c>
    </row>
    <row r="1274" spans="1:18" hidden="1">
      <c r="A1274" t="s">
        <v>506</v>
      </c>
      <c r="B1274" t="s">
        <v>501</v>
      </c>
      <c r="C1274" s="7">
        <v>42150</v>
      </c>
      <c r="D1274" t="s">
        <v>531</v>
      </c>
      <c r="E1274">
        <v>13140001</v>
      </c>
      <c r="F1274" t="s">
        <v>1099</v>
      </c>
      <c r="G1274" s="7">
        <v>43235</v>
      </c>
      <c r="H1274" t="s">
        <v>503</v>
      </c>
      <c r="I1274">
        <v>46423.86</v>
      </c>
      <c r="J1274"/>
      <c r="K1274">
        <v>46423.86</v>
      </c>
      <c r="L1274">
        <v>1</v>
      </c>
      <c r="M1274">
        <v>46423.86</v>
      </c>
      <c r="N1274" t="s">
        <v>504</v>
      </c>
      <c r="O1274" t="s">
        <v>1100</v>
      </c>
      <c r="P1274" s="7">
        <v>42542</v>
      </c>
      <c r="Q1274" s="7" t="s">
        <v>1535</v>
      </c>
      <c r="R1274" s="7">
        <v>3.1212</v>
      </c>
    </row>
    <row r="1275" spans="1:18" hidden="1">
      <c r="A1275" t="s">
        <v>506</v>
      </c>
      <c r="B1275" t="s">
        <v>501</v>
      </c>
      <c r="C1275" s="7">
        <v>42150</v>
      </c>
      <c r="D1275" t="s">
        <v>531</v>
      </c>
      <c r="E1275">
        <v>13140001</v>
      </c>
      <c r="F1275" t="s">
        <v>1099</v>
      </c>
      <c r="G1275" s="7">
        <v>43600</v>
      </c>
      <c r="H1275" t="s">
        <v>503</v>
      </c>
      <c r="I1275">
        <v>34817.9</v>
      </c>
      <c r="J1275"/>
      <c r="K1275">
        <v>34817.9</v>
      </c>
      <c r="L1275">
        <v>1</v>
      </c>
      <c r="M1275">
        <v>34817.9</v>
      </c>
      <c r="N1275" t="s">
        <v>504</v>
      </c>
      <c r="O1275" t="s">
        <v>1100</v>
      </c>
      <c r="P1275" s="7">
        <v>42542</v>
      </c>
      <c r="Q1275" s="7" t="s">
        <v>2419</v>
      </c>
      <c r="R1275" s="7">
        <v>3.1212</v>
      </c>
    </row>
    <row r="1276" spans="1:18" hidden="1">
      <c r="A1276" t="s">
        <v>506</v>
      </c>
      <c r="B1276" t="s">
        <v>501</v>
      </c>
      <c r="C1276" s="7">
        <v>42150</v>
      </c>
      <c r="D1276" t="s">
        <v>531</v>
      </c>
      <c r="E1276">
        <v>13140001</v>
      </c>
      <c r="F1276" t="s">
        <v>1099</v>
      </c>
      <c r="G1276" s="7">
        <v>43966</v>
      </c>
      <c r="H1276" t="s">
        <v>503</v>
      </c>
      <c r="I1276">
        <v>23342.29</v>
      </c>
      <c r="J1276"/>
      <c r="K1276">
        <v>23342.29</v>
      </c>
      <c r="L1276">
        <v>1</v>
      </c>
      <c r="M1276">
        <v>23342.29</v>
      </c>
      <c r="N1276" t="s">
        <v>504</v>
      </c>
      <c r="O1276" t="s">
        <v>1100</v>
      </c>
      <c r="P1276" s="7">
        <v>42542</v>
      </c>
      <c r="Q1276" s="7" t="s">
        <v>1843</v>
      </c>
      <c r="R1276" s="7">
        <v>3.1212</v>
      </c>
    </row>
    <row r="1277" spans="1:18">
      <c r="A1277" t="s">
        <v>506</v>
      </c>
      <c r="B1277" t="s">
        <v>501</v>
      </c>
      <c r="C1277" s="7">
        <v>42277</v>
      </c>
      <c r="D1277" t="s">
        <v>531</v>
      </c>
      <c r="E1277">
        <v>19105002</v>
      </c>
      <c r="F1277" t="s">
        <v>2495</v>
      </c>
      <c r="G1277" s="7">
        <v>42804</v>
      </c>
      <c r="H1277" t="s">
        <v>503</v>
      </c>
      <c r="I1277">
        <v>9113.31</v>
      </c>
      <c r="J1277"/>
      <c r="K1277">
        <v>9113.31</v>
      </c>
      <c r="L1277">
        <v>1</v>
      </c>
      <c r="M1277">
        <v>9113.31</v>
      </c>
      <c r="N1277" t="s">
        <v>534</v>
      </c>
      <c r="O1277" t="s">
        <v>2496</v>
      </c>
      <c r="P1277" s="7">
        <v>42542</v>
      </c>
      <c r="Q1277" s="7" t="s">
        <v>2613</v>
      </c>
      <c r="R1277" s="7">
        <v>4.1172000000000004</v>
      </c>
    </row>
    <row r="1278" spans="1:18">
      <c r="A1278" t="s">
        <v>506</v>
      </c>
      <c r="B1278" t="s">
        <v>501</v>
      </c>
      <c r="C1278" s="7">
        <v>42277</v>
      </c>
      <c r="D1278" t="s">
        <v>531</v>
      </c>
      <c r="E1278">
        <v>19105002</v>
      </c>
      <c r="F1278" t="s">
        <v>2495</v>
      </c>
      <c r="G1278" s="7">
        <v>43018</v>
      </c>
      <c r="H1278" t="s">
        <v>503</v>
      </c>
      <c r="I1278">
        <v>9113.31</v>
      </c>
      <c r="J1278"/>
      <c r="K1278">
        <v>9113.31</v>
      </c>
      <c r="L1278">
        <v>1</v>
      </c>
      <c r="M1278">
        <v>9113.31</v>
      </c>
      <c r="N1278" t="s">
        <v>534</v>
      </c>
      <c r="O1278" t="s">
        <v>2496</v>
      </c>
      <c r="P1278" s="7">
        <v>42542</v>
      </c>
      <c r="Q1278" s="7" t="s">
        <v>2632</v>
      </c>
      <c r="R1278" s="7">
        <v>4.1172000000000004</v>
      </c>
    </row>
    <row r="1279" spans="1:18">
      <c r="A1279" t="s">
        <v>506</v>
      </c>
      <c r="B1279" t="s">
        <v>501</v>
      </c>
      <c r="C1279" s="7">
        <v>42277</v>
      </c>
      <c r="D1279" t="s">
        <v>531</v>
      </c>
      <c r="E1279">
        <v>19105002</v>
      </c>
      <c r="F1279" t="s">
        <v>2495</v>
      </c>
      <c r="G1279" s="7">
        <v>43049</v>
      </c>
      <c r="H1279" t="s">
        <v>503</v>
      </c>
      <c r="I1279">
        <v>9113.31</v>
      </c>
      <c r="J1279"/>
      <c r="K1279">
        <v>9113.31</v>
      </c>
      <c r="L1279">
        <v>1</v>
      </c>
      <c r="M1279">
        <v>9113.31</v>
      </c>
      <c r="N1279" t="s">
        <v>534</v>
      </c>
      <c r="O1279" t="s">
        <v>2496</v>
      </c>
      <c r="P1279" s="7">
        <v>42542</v>
      </c>
      <c r="Q1279" s="7" t="s">
        <v>2543</v>
      </c>
      <c r="R1279" s="7">
        <v>4.1172000000000004</v>
      </c>
    </row>
    <row r="1280" spans="1:18" hidden="1">
      <c r="A1280" t="s">
        <v>506</v>
      </c>
      <c r="B1280" t="s">
        <v>501</v>
      </c>
      <c r="C1280" s="7">
        <v>42277</v>
      </c>
      <c r="D1280" t="s">
        <v>531</v>
      </c>
      <c r="E1280">
        <v>19105002</v>
      </c>
      <c r="F1280" t="s">
        <v>2495</v>
      </c>
      <c r="G1280" s="7">
        <v>43141</v>
      </c>
      <c r="H1280" t="s">
        <v>503</v>
      </c>
      <c r="I1280">
        <v>9113.31</v>
      </c>
      <c r="J1280"/>
      <c r="K1280">
        <v>9113.31</v>
      </c>
      <c r="L1280">
        <v>1</v>
      </c>
      <c r="M1280">
        <v>9113.31</v>
      </c>
      <c r="N1280" t="s">
        <v>534</v>
      </c>
      <c r="O1280" t="s">
        <v>2496</v>
      </c>
      <c r="P1280" s="7">
        <v>42542</v>
      </c>
      <c r="Q1280" s="7" t="s">
        <v>2579</v>
      </c>
      <c r="R1280" s="7">
        <v>4.1172000000000004</v>
      </c>
    </row>
    <row r="1281" spans="1:18" hidden="1">
      <c r="A1281" t="s">
        <v>506</v>
      </c>
      <c r="B1281" t="s">
        <v>501</v>
      </c>
      <c r="C1281" s="7">
        <v>42257</v>
      </c>
      <c r="D1281" t="s">
        <v>531</v>
      </c>
      <c r="E1281">
        <v>19105002</v>
      </c>
      <c r="F1281" t="s">
        <v>2495</v>
      </c>
      <c r="G1281" s="7">
        <v>43748</v>
      </c>
      <c r="H1281" t="s">
        <v>503</v>
      </c>
      <c r="I1281">
        <v>9113.4699999999993</v>
      </c>
      <c r="J1281"/>
      <c r="K1281">
        <v>9113.4699999999993</v>
      </c>
      <c r="L1281">
        <v>1</v>
      </c>
      <c r="M1281">
        <v>9113.4699999999993</v>
      </c>
      <c r="N1281" t="s">
        <v>534</v>
      </c>
      <c r="O1281" t="s">
        <v>2496</v>
      </c>
      <c r="P1281" s="7">
        <v>42542</v>
      </c>
      <c r="Q1281" s="7" t="s">
        <v>2603</v>
      </c>
      <c r="R1281" s="7">
        <v>3.7869999999999999</v>
      </c>
    </row>
    <row r="1282" spans="1:18" hidden="1">
      <c r="A1282" t="s">
        <v>506</v>
      </c>
      <c r="B1282" t="s">
        <v>501</v>
      </c>
      <c r="C1282" s="7">
        <v>41323</v>
      </c>
      <c r="D1282" t="s">
        <v>531</v>
      </c>
      <c r="E1282">
        <v>19105002</v>
      </c>
      <c r="F1282" t="s">
        <v>592</v>
      </c>
      <c r="G1282" s="7">
        <v>43235</v>
      </c>
      <c r="H1282" t="s">
        <v>503</v>
      </c>
      <c r="I1282">
        <v>799394.29</v>
      </c>
      <c r="J1282"/>
      <c r="K1282">
        <v>799394.29</v>
      </c>
      <c r="L1282">
        <v>1</v>
      </c>
      <c r="M1282">
        <v>799394.29</v>
      </c>
      <c r="N1282" t="s">
        <v>534</v>
      </c>
      <c r="O1282" t="s">
        <v>593</v>
      </c>
      <c r="P1282" s="7">
        <v>42542</v>
      </c>
      <c r="Q1282" s="7" t="s">
        <v>1719</v>
      </c>
      <c r="R1282" s="7">
        <v>1.96</v>
      </c>
    </row>
    <row r="1283" spans="1:18" hidden="1">
      <c r="A1283" t="s">
        <v>506</v>
      </c>
      <c r="B1283" t="s">
        <v>501</v>
      </c>
      <c r="C1283" s="7">
        <v>41669</v>
      </c>
      <c r="D1283" t="s">
        <v>531</v>
      </c>
      <c r="E1283">
        <v>19105002</v>
      </c>
      <c r="F1283" t="s">
        <v>616</v>
      </c>
      <c r="G1283" s="7">
        <v>43966</v>
      </c>
      <c r="H1283" t="s">
        <v>503</v>
      </c>
      <c r="I1283">
        <v>284245.71000000002</v>
      </c>
      <c r="J1283"/>
      <c r="K1283">
        <v>284245.71000000002</v>
      </c>
      <c r="L1283">
        <v>1</v>
      </c>
      <c r="M1283">
        <v>284245.71000000002</v>
      </c>
      <c r="N1283" t="s">
        <v>534</v>
      </c>
      <c r="O1283" t="s">
        <v>617</v>
      </c>
      <c r="P1283" s="7">
        <v>42542</v>
      </c>
      <c r="Q1283" s="7" t="s">
        <v>1927</v>
      </c>
      <c r="R1283" s="7">
        <v>2.4397000000000002</v>
      </c>
    </row>
    <row r="1284" spans="1:18">
      <c r="A1284" t="s">
        <v>506</v>
      </c>
      <c r="B1284" t="s">
        <v>501</v>
      </c>
      <c r="C1284" s="7">
        <v>41669</v>
      </c>
      <c r="D1284" t="s">
        <v>531</v>
      </c>
      <c r="E1284">
        <v>19105002</v>
      </c>
      <c r="F1284" t="s">
        <v>712</v>
      </c>
      <c r="G1284" s="7">
        <v>42870</v>
      </c>
      <c r="H1284" t="s">
        <v>503</v>
      </c>
      <c r="I1284">
        <v>93600</v>
      </c>
      <c r="J1284"/>
      <c r="K1284">
        <v>93600</v>
      </c>
      <c r="L1284">
        <v>1</v>
      </c>
      <c r="M1284">
        <v>93600</v>
      </c>
      <c r="N1284" t="s">
        <v>534</v>
      </c>
      <c r="O1284" t="s">
        <v>713</v>
      </c>
      <c r="P1284" s="7">
        <v>42542</v>
      </c>
      <c r="Q1284" s="7" t="s">
        <v>2084</v>
      </c>
      <c r="R1284" s="7">
        <v>2.4397000000000002</v>
      </c>
    </row>
    <row r="1285" spans="1:18" hidden="1">
      <c r="A1285" t="s">
        <v>506</v>
      </c>
      <c r="B1285" t="s">
        <v>501</v>
      </c>
      <c r="C1285" s="7">
        <v>41669</v>
      </c>
      <c r="D1285" t="s">
        <v>531</v>
      </c>
      <c r="E1285">
        <v>13140001</v>
      </c>
      <c r="F1285" t="s">
        <v>712</v>
      </c>
      <c r="G1285" s="7">
        <v>42870</v>
      </c>
      <c r="H1285" t="s">
        <v>503</v>
      </c>
      <c r="I1285">
        <v>9966.89</v>
      </c>
      <c r="J1285"/>
      <c r="K1285">
        <v>9966.89</v>
      </c>
      <c r="L1285">
        <v>1</v>
      </c>
      <c r="M1285">
        <v>9966.89</v>
      </c>
      <c r="N1285" t="s">
        <v>504</v>
      </c>
      <c r="O1285" t="s">
        <v>713</v>
      </c>
      <c r="P1285" s="7">
        <v>42542</v>
      </c>
      <c r="Q1285" s="7" t="s">
        <v>1633</v>
      </c>
      <c r="R1285" s="7">
        <v>2.4397000000000002</v>
      </c>
    </row>
    <row r="1286" spans="1:18" hidden="1">
      <c r="A1286" t="s">
        <v>506</v>
      </c>
      <c r="B1286" t="s">
        <v>501</v>
      </c>
      <c r="C1286" s="7">
        <v>41669</v>
      </c>
      <c r="D1286" t="s">
        <v>531</v>
      </c>
      <c r="E1286">
        <v>13140001</v>
      </c>
      <c r="F1286" t="s">
        <v>712</v>
      </c>
      <c r="G1286" s="7">
        <v>43235</v>
      </c>
      <c r="H1286" t="s">
        <v>503</v>
      </c>
      <c r="I1286">
        <v>6644.6</v>
      </c>
      <c r="J1286"/>
      <c r="K1286">
        <v>6644.6</v>
      </c>
      <c r="L1286">
        <v>1</v>
      </c>
      <c r="M1286">
        <v>6644.6</v>
      </c>
      <c r="N1286" t="s">
        <v>504</v>
      </c>
      <c r="O1286" t="s">
        <v>713</v>
      </c>
      <c r="P1286" s="7">
        <v>42542</v>
      </c>
      <c r="Q1286" s="7" t="s">
        <v>2202</v>
      </c>
      <c r="R1286" s="7">
        <v>2.4397000000000002</v>
      </c>
    </row>
    <row r="1287" spans="1:18" hidden="1">
      <c r="A1287" t="s">
        <v>506</v>
      </c>
      <c r="B1287" t="s">
        <v>501</v>
      </c>
      <c r="C1287" s="7">
        <v>41340</v>
      </c>
      <c r="D1287" t="s">
        <v>531</v>
      </c>
      <c r="E1287">
        <v>19105002</v>
      </c>
      <c r="F1287" t="s">
        <v>736</v>
      </c>
      <c r="G1287" s="7">
        <v>42551</v>
      </c>
      <c r="H1287" t="s">
        <v>503</v>
      </c>
      <c r="I1287">
        <v>76497.740000000005</v>
      </c>
      <c r="J1287"/>
      <c r="K1287">
        <v>76497.740000000005</v>
      </c>
      <c r="L1287">
        <v>1</v>
      </c>
      <c r="M1287">
        <v>76497.740000000005</v>
      </c>
      <c r="N1287" t="s">
        <v>534</v>
      </c>
      <c r="O1287" t="s">
        <v>737</v>
      </c>
      <c r="P1287" s="7">
        <v>42542</v>
      </c>
      <c r="Q1287" s="7" t="s">
        <v>1930</v>
      </c>
      <c r="R1287" s="7">
        <v>1.9673</v>
      </c>
    </row>
    <row r="1288" spans="1:18" hidden="1">
      <c r="A1288" t="s">
        <v>506</v>
      </c>
      <c r="B1288" t="s">
        <v>501</v>
      </c>
      <c r="C1288" s="7">
        <v>41327</v>
      </c>
      <c r="D1288" t="s">
        <v>531</v>
      </c>
      <c r="E1288">
        <v>19105002</v>
      </c>
      <c r="F1288" t="s">
        <v>618</v>
      </c>
      <c r="G1288" s="7">
        <v>42658</v>
      </c>
      <c r="H1288" t="s">
        <v>533</v>
      </c>
      <c r="I1288">
        <v>135514.96</v>
      </c>
      <c r="J1288"/>
      <c r="K1288">
        <v>135514.96</v>
      </c>
      <c r="L1288">
        <v>3.3835000000000002</v>
      </c>
      <c r="M1288">
        <v>458514.86716000002</v>
      </c>
      <c r="N1288" t="s">
        <v>534</v>
      </c>
      <c r="O1288" t="s">
        <v>619</v>
      </c>
      <c r="P1288" s="7">
        <v>42542</v>
      </c>
      <c r="Q1288" s="7" t="s">
        <v>1770</v>
      </c>
      <c r="R1288" s="7">
        <v>1.972</v>
      </c>
    </row>
    <row r="1289" spans="1:18" hidden="1">
      <c r="A1289" t="s">
        <v>506</v>
      </c>
      <c r="B1289" t="s">
        <v>548</v>
      </c>
      <c r="C1289" s="7">
        <v>41865</v>
      </c>
      <c r="D1289" t="s">
        <v>531</v>
      </c>
      <c r="E1289">
        <v>19105002</v>
      </c>
      <c r="F1289" t="s">
        <v>643</v>
      </c>
      <c r="G1289" s="7">
        <v>43205</v>
      </c>
      <c r="H1289" t="s">
        <v>533</v>
      </c>
      <c r="I1289">
        <v>43072.73</v>
      </c>
      <c r="J1289"/>
      <c r="K1289">
        <v>43072.73</v>
      </c>
      <c r="L1289">
        <v>3.3835000000000002</v>
      </c>
      <c r="M1289">
        <v>145736.581955</v>
      </c>
      <c r="N1289" t="s">
        <v>534</v>
      </c>
      <c r="O1289" t="s">
        <v>644</v>
      </c>
      <c r="P1289" s="7">
        <v>42542</v>
      </c>
      <c r="Q1289" s="7" t="s">
        <v>1503</v>
      </c>
      <c r="R1289" s="7">
        <v>2.2692000000000001</v>
      </c>
    </row>
    <row r="1290" spans="1:18" hidden="1">
      <c r="A1290" t="s">
        <v>506</v>
      </c>
      <c r="B1290" t="s">
        <v>548</v>
      </c>
      <c r="C1290" s="7">
        <v>41865</v>
      </c>
      <c r="D1290" t="s">
        <v>531</v>
      </c>
      <c r="E1290">
        <v>19105002</v>
      </c>
      <c r="F1290" t="s">
        <v>645</v>
      </c>
      <c r="G1290" s="7">
        <v>43235</v>
      </c>
      <c r="H1290" t="s">
        <v>503</v>
      </c>
      <c r="I1290">
        <v>752234.99</v>
      </c>
      <c r="J1290">
        <v>239062.5</v>
      </c>
      <c r="K1290">
        <v>513172.49</v>
      </c>
      <c r="L1290">
        <v>1</v>
      </c>
      <c r="M1290">
        <v>513172.49</v>
      </c>
      <c r="N1290" t="s">
        <v>534</v>
      </c>
      <c r="O1290" t="s">
        <v>646</v>
      </c>
      <c r="P1290" s="7">
        <v>42542</v>
      </c>
      <c r="Q1290" s="7" t="s">
        <v>1505</v>
      </c>
      <c r="R1290" s="7">
        <v>2.2692000000000001</v>
      </c>
    </row>
    <row r="1291" spans="1:18" hidden="1">
      <c r="A1291" t="s">
        <v>506</v>
      </c>
      <c r="B1291" t="s">
        <v>501</v>
      </c>
      <c r="C1291" s="7">
        <v>42109</v>
      </c>
      <c r="D1291" t="s">
        <v>531</v>
      </c>
      <c r="E1291">
        <v>13140001</v>
      </c>
      <c r="F1291" t="s">
        <v>1027</v>
      </c>
      <c r="G1291" s="7">
        <v>43419</v>
      </c>
      <c r="H1291" t="s">
        <v>503</v>
      </c>
      <c r="I1291">
        <v>23193.439999999999</v>
      </c>
      <c r="J1291"/>
      <c r="K1291">
        <v>23193.439999999999</v>
      </c>
      <c r="L1291">
        <v>1</v>
      </c>
      <c r="M1291">
        <v>23193.439999999999</v>
      </c>
      <c r="N1291" t="s">
        <v>504</v>
      </c>
      <c r="O1291" t="s">
        <v>1028</v>
      </c>
      <c r="P1291" s="7">
        <v>42542</v>
      </c>
      <c r="Q1291" s="7" t="s">
        <v>1358</v>
      </c>
      <c r="R1291" s="7">
        <v>3.0880000000000001</v>
      </c>
    </row>
    <row r="1292" spans="1:18">
      <c r="A1292" t="s">
        <v>506</v>
      </c>
      <c r="B1292" t="s">
        <v>501</v>
      </c>
      <c r="C1292" s="7">
        <v>42109</v>
      </c>
      <c r="D1292" t="s">
        <v>531</v>
      </c>
      <c r="E1292">
        <v>19105002</v>
      </c>
      <c r="F1292" t="s">
        <v>1027</v>
      </c>
      <c r="G1292" s="7">
        <v>42870</v>
      </c>
      <c r="H1292" t="s">
        <v>503</v>
      </c>
      <c r="I1292">
        <v>258428.57</v>
      </c>
      <c r="J1292"/>
      <c r="K1292">
        <v>258428.57</v>
      </c>
      <c r="L1292">
        <v>1</v>
      </c>
      <c r="M1292">
        <v>258428.57</v>
      </c>
      <c r="N1292" t="s">
        <v>534</v>
      </c>
      <c r="O1292" t="s">
        <v>1028</v>
      </c>
      <c r="P1292" s="7">
        <v>42542</v>
      </c>
      <c r="Q1292" s="7" t="s">
        <v>2403</v>
      </c>
      <c r="R1292" s="7">
        <v>3.0880000000000001</v>
      </c>
    </row>
    <row r="1293" spans="1:18" hidden="1">
      <c r="A1293" t="s">
        <v>506</v>
      </c>
      <c r="B1293" t="s">
        <v>501</v>
      </c>
      <c r="C1293" s="7">
        <v>42109</v>
      </c>
      <c r="D1293" t="s">
        <v>531</v>
      </c>
      <c r="E1293">
        <v>19105002</v>
      </c>
      <c r="F1293" t="s">
        <v>1027</v>
      </c>
      <c r="G1293" s="7">
        <v>43235</v>
      </c>
      <c r="H1293" t="s">
        <v>503</v>
      </c>
      <c r="I1293">
        <v>258428.57</v>
      </c>
      <c r="J1293"/>
      <c r="K1293">
        <v>258428.57</v>
      </c>
      <c r="L1293">
        <v>1</v>
      </c>
      <c r="M1293">
        <v>258428.57</v>
      </c>
      <c r="N1293" t="s">
        <v>534</v>
      </c>
      <c r="O1293" t="s">
        <v>1028</v>
      </c>
      <c r="P1293" s="7">
        <v>42542</v>
      </c>
      <c r="Q1293" s="7" t="s">
        <v>1359</v>
      </c>
      <c r="R1293" s="7">
        <v>3.0880000000000001</v>
      </c>
    </row>
    <row r="1294" spans="1:18" hidden="1">
      <c r="A1294" t="s">
        <v>506</v>
      </c>
      <c r="B1294" t="s">
        <v>501</v>
      </c>
      <c r="C1294" s="7">
        <v>42138</v>
      </c>
      <c r="D1294" t="s">
        <v>531</v>
      </c>
      <c r="E1294">
        <v>19105002</v>
      </c>
      <c r="F1294" t="s">
        <v>1087</v>
      </c>
      <c r="G1294" s="7">
        <v>43966</v>
      </c>
      <c r="H1294" t="s">
        <v>503</v>
      </c>
      <c r="I1294">
        <v>762008.24</v>
      </c>
      <c r="J1294"/>
      <c r="K1294">
        <v>762008.24</v>
      </c>
      <c r="L1294">
        <v>1</v>
      </c>
      <c r="M1294">
        <v>762008.24</v>
      </c>
      <c r="N1294" t="s">
        <v>534</v>
      </c>
      <c r="O1294" t="s">
        <v>1088</v>
      </c>
      <c r="P1294" s="7">
        <v>42542</v>
      </c>
      <c r="Q1294" s="7" t="s">
        <v>1992</v>
      </c>
      <c r="R1294" s="7">
        <v>3.0103</v>
      </c>
    </row>
    <row r="1295" spans="1:18" hidden="1">
      <c r="A1295" t="s">
        <v>506</v>
      </c>
      <c r="B1295" t="s">
        <v>501</v>
      </c>
      <c r="C1295" s="7">
        <v>42138</v>
      </c>
      <c r="D1295" t="s">
        <v>531</v>
      </c>
      <c r="E1295">
        <v>19105002</v>
      </c>
      <c r="F1295" t="s">
        <v>1087</v>
      </c>
      <c r="G1295" s="7">
        <v>44331</v>
      </c>
      <c r="H1295" t="s">
        <v>503</v>
      </c>
      <c r="I1295">
        <v>762008.24</v>
      </c>
      <c r="J1295"/>
      <c r="K1295">
        <v>762008.24</v>
      </c>
      <c r="L1295">
        <v>1</v>
      </c>
      <c r="M1295">
        <v>762008.24</v>
      </c>
      <c r="N1295" t="s">
        <v>534</v>
      </c>
      <c r="O1295" t="s">
        <v>1088</v>
      </c>
      <c r="P1295" s="7">
        <v>42542</v>
      </c>
      <c r="Q1295" s="7" t="s">
        <v>1526</v>
      </c>
      <c r="R1295" s="7">
        <v>3.0103</v>
      </c>
    </row>
    <row r="1296" spans="1:18" hidden="1">
      <c r="A1296" t="s">
        <v>506</v>
      </c>
      <c r="B1296" t="s">
        <v>501</v>
      </c>
      <c r="C1296" s="7">
        <v>42109</v>
      </c>
      <c r="D1296" t="s">
        <v>531</v>
      </c>
      <c r="E1296">
        <v>13140001</v>
      </c>
      <c r="F1296" t="s">
        <v>1027</v>
      </c>
      <c r="G1296" s="7">
        <v>44331</v>
      </c>
      <c r="H1296" t="s">
        <v>503</v>
      </c>
      <c r="I1296">
        <v>11405.49</v>
      </c>
      <c r="J1296"/>
      <c r="K1296">
        <v>11405.49</v>
      </c>
      <c r="L1296">
        <v>1</v>
      </c>
      <c r="M1296">
        <v>11405.49</v>
      </c>
      <c r="N1296" t="s">
        <v>504</v>
      </c>
      <c r="O1296" t="s">
        <v>1028</v>
      </c>
      <c r="P1296" s="7">
        <v>42542</v>
      </c>
      <c r="Q1296" s="7" t="s">
        <v>2137</v>
      </c>
      <c r="R1296" s="7">
        <v>3.0880000000000001</v>
      </c>
    </row>
    <row r="1297" spans="1:18" hidden="1">
      <c r="A1297" t="s">
        <v>506</v>
      </c>
      <c r="B1297" t="s">
        <v>501</v>
      </c>
      <c r="C1297" s="7">
        <v>42138</v>
      </c>
      <c r="D1297" t="s">
        <v>531</v>
      </c>
      <c r="E1297">
        <v>13140001</v>
      </c>
      <c r="F1297" t="s">
        <v>1091</v>
      </c>
      <c r="G1297" s="7">
        <v>43235</v>
      </c>
      <c r="H1297" t="s">
        <v>503</v>
      </c>
      <c r="I1297">
        <v>23620.53</v>
      </c>
      <c r="J1297"/>
      <c r="K1297">
        <v>23620.53</v>
      </c>
      <c r="L1297">
        <v>1</v>
      </c>
      <c r="M1297">
        <v>23620.53</v>
      </c>
      <c r="N1297" t="s">
        <v>504</v>
      </c>
      <c r="O1297" t="s">
        <v>1092</v>
      </c>
      <c r="P1297" s="7">
        <v>42542</v>
      </c>
      <c r="Q1297" s="7" t="s">
        <v>2416</v>
      </c>
      <c r="R1297" s="7">
        <v>3.0103</v>
      </c>
    </row>
    <row r="1298" spans="1:18" hidden="1">
      <c r="A1298" t="s">
        <v>506</v>
      </c>
      <c r="B1298" t="s">
        <v>501</v>
      </c>
      <c r="C1298" s="7">
        <v>42138</v>
      </c>
      <c r="D1298" t="s">
        <v>531</v>
      </c>
      <c r="E1298">
        <v>13140001</v>
      </c>
      <c r="F1298" t="s">
        <v>1091</v>
      </c>
      <c r="G1298" s="7">
        <v>43600</v>
      </c>
      <c r="H1298" t="s">
        <v>503</v>
      </c>
      <c r="I1298">
        <v>17715.400000000001</v>
      </c>
      <c r="J1298"/>
      <c r="K1298">
        <v>17715.400000000001</v>
      </c>
      <c r="L1298">
        <v>1</v>
      </c>
      <c r="M1298">
        <v>17715.400000000001</v>
      </c>
      <c r="N1298" t="s">
        <v>504</v>
      </c>
      <c r="O1298" t="s">
        <v>1092</v>
      </c>
      <c r="P1298" s="7">
        <v>42542</v>
      </c>
      <c r="Q1298" s="7" t="s">
        <v>1840</v>
      </c>
      <c r="R1298" s="7">
        <v>3.0103</v>
      </c>
    </row>
    <row r="1299" spans="1:18">
      <c r="A1299" t="s">
        <v>506</v>
      </c>
      <c r="B1299" t="s">
        <v>501</v>
      </c>
      <c r="C1299" s="7">
        <v>42150</v>
      </c>
      <c r="D1299" t="s">
        <v>531</v>
      </c>
      <c r="E1299">
        <v>19105002</v>
      </c>
      <c r="F1299" t="s">
        <v>1099</v>
      </c>
      <c r="G1299" s="7">
        <v>42870</v>
      </c>
      <c r="H1299" t="s">
        <v>503</v>
      </c>
      <c r="I1299">
        <v>317850</v>
      </c>
      <c r="J1299"/>
      <c r="K1299">
        <v>317850</v>
      </c>
      <c r="L1299">
        <v>1</v>
      </c>
      <c r="M1299">
        <v>317850</v>
      </c>
      <c r="N1299" t="s">
        <v>534</v>
      </c>
      <c r="O1299" t="s">
        <v>1100</v>
      </c>
      <c r="P1299" s="7">
        <v>42542</v>
      </c>
      <c r="Q1299" s="7" t="s">
        <v>2417</v>
      </c>
      <c r="R1299" s="7">
        <v>3.1212</v>
      </c>
    </row>
    <row r="1300" spans="1:18" hidden="1">
      <c r="A1300" t="s">
        <v>506</v>
      </c>
      <c r="B1300" t="s">
        <v>501</v>
      </c>
      <c r="C1300" s="7">
        <v>42150</v>
      </c>
      <c r="D1300" t="s">
        <v>531</v>
      </c>
      <c r="E1300">
        <v>13140001</v>
      </c>
      <c r="F1300" t="s">
        <v>1099</v>
      </c>
      <c r="G1300" s="7">
        <v>43054</v>
      </c>
      <c r="H1300" t="s">
        <v>503</v>
      </c>
      <c r="I1300">
        <v>47207.11</v>
      </c>
      <c r="J1300"/>
      <c r="K1300">
        <v>47207.11</v>
      </c>
      <c r="L1300">
        <v>1</v>
      </c>
      <c r="M1300">
        <v>47207.11</v>
      </c>
      <c r="N1300" t="s">
        <v>504</v>
      </c>
      <c r="O1300" t="s">
        <v>1100</v>
      </c>
      <c r="P1300" s="7">
        <v>42542</v>
      </c>
      <c r="Q1300" s="7" t="s">
        <v>1534</v>
      </c>
      <c r="R1300" s="7">
        <v>3.1212</v>
      </c>
    </row>
    <row r="1301" spans="1:18" hidden="1">
      <c r="A1301" t="s">
        <v>506</v>
      </c>
      <c r="B1301" t="s">
        <v>501</v>
      </c>
      <c r="C1301" s="7">
        <v>42150</v>
      </c>
      <c r="D1301" t="s">
        <v>531</v>
      </c>
      <c r="E1301">
        <v>13140001</v>
      </c>
      <c r="F1301" t="s">
        <v>1099</v>
      </c>
      <c r="G1301" s="7">
        <v>43784</v>
      </c>
      <c r="H1301" t="s">
        <v>503</v>
      </c>
      <c r="I1301">
        <v>23603.56</v>
      </c>
      <c r="J1301"/>
      <c r="K1301">
        <v>23603.56</v>
      </c>
      <c r="L1301">
        <v>1</v>
      </c>
      <c r="M1301">
        <v>23603.56</v>
      </c>
      <c r="N1301" t="s">
        <v>504</v>
      </c>
      <c r="O1301" t="s">
        <v>1100</v>
      </c>
      <c r="P1301" s="7">
        <v>42542</v>
      </c>
      <c r="Q1301" s="7" t="s">
        <v>2139</v>
      </c>
      <c r="R1301" s="7">
        <v>3.1212</v>
      </c>
    </row>
    <row r="1302" spans="1:18" hidden="1">
      <c r="A1302" t="s">
        <v>506</v>
      </c>
      <c r="B1302" t="s">
        <v>501</v>
      </c>
      <c r="C1302" s="7">
        <v>42150</v>
      </c>
      <c r="D1302" t="s">
        <v>531</v>
      </c>
      <c r="E1302">
        <v>13140001</v>
      </c>
      <c r="F1302" t="s">
        <v>1099</v>
      </c>
      <c r="G1302" s="7">
        <v>44150</v>
      </c>
      <c r="H1302" t="s">
        <v>503</v>
      </c>
      <c r="I1302">
        <v>11801.78</v>
      </c>
      <c r="J1302"/>
      <c r="K1302">
        <v>11801.78</v>
      </c>
      <c r="L1302">
        <v>1</v>
      </c>
      <c r="M1302">
        <v>11801.78</v>
      </c>
      <c r="N1302" t="s">
        <v>504</v>
      </c>
      <c r="O1302" t="s">
        <v>1100</v>
      </c>
      <c r="P1302" s="7">
        <v>42542</v>
      </c>
      <c r="Q1302" s="7" t="s">
        <v>1373</v>
      </c>
      <c r="R1302" s="7">
        <v>3.1212</v>
      </c>
    </row>
    <row r="1303" spans="1:18" hidden="1">
      <c r="A1303" t="s">
        <v>506</v>
      </c>
      <c r="B1303" t="s">
        <v>501</v>
      </c>
      <c r="C1303" s="7">
        <v>42277</v>
      </c>
      <c r="D1303" t="s">
        <v>531</v>
      </c>
      <c r="E1303">
        <v>19105002</v>
      </c>
      <c r="F1303" t="s">
        <v>2495</v>
      </c>
      <c r="G1303" s="7">
        <v>42684</v>
      </c>
      <c r="H1303" t="s">
        <v>503</v>
      </c>
      <c r="I1303">
        <v>9113.31</v>
      </c>
      <c r="J1303"/>
      <c r="K1303">
        <v>9113.31</v>
      </c>
      <c r="L1303">
        <v>1</v>
      </c>
      <c r="M1303">
        <v>9113.31</v>
      </c>
      <c r="N1303" t="s">
        <v>534</v>
      </c>
      <c r="O1303" t="s">
        <v>2496</v>
      </c>
      <c r="P1303" s="7">
        <v>42542</v>
      </c>
      <c r="Q1303" s="7" t="s">
        <v>2497</v>
      </c>
      <c r="R1303" s="7">
        <v>4.1172000000000004</v>
      </c>
    </row>
    <row r="1304" spans="1:18">
      <c r="A1304" t="s">
        <v>506</v>
      </c>
      <c r="B1304" t="s">
        <v>501</v>
      </c>
      <c r="C1304" s="7">
        <v>42277</v>
      </c>
      <c r="D1304" t="s">
        <v>531</v>
      </c>
      <c r="E1304">
        <v>19105002</v>
      </c>
      <c r="F1304" t="s">
        <v>2495</v>
      </c>
      <c r="G1304" s="7">
        <v>42926</v>
      </c>
      <c r="H1304" t="s">
        <v>503</v>
      </c>
      <c r="I1304">
        <v>9113.31</v>
      </c>
      <c r="J1304"/>
      <c r="K1304">
        <v>9113.31</v>
      </c>
      <c r="L1304">
        <v>1</v>
      </c>
      <c r="M1304">
        <v>9113.31</v>
      </c>
      <c r="N1304" t="s">
        <v>534</v>
      </c>
      <c r="O1304" t="s">
        <v>2496</v>
      </c>
      <c r="P1304" s="7">
        <v>42542</v>
      </c>
      <c r="Q1304" s="7" t="s">
        <v>2631</v>
      </c>
      <c r="R1304" s="7">
        <v>4.1172000000000004</v>
      </c>
    </row>
    <row r="1305" spans="1:18" hidden="1">
      <c r="A1305" t="s">
        <v>506</v>
      </c>
      <c r="B1305" t="s">
        <v>501</v>
      </c>
      <c r="C1305" s="7">
        <v>42277</v>
      </c>
      <c r="D1305" t="s">
        <v>531</v>
      </c>
      <c r="E1305">
        <v>19105002</v>
      </c>
      <c r="F1305" t="s">
        <v>2495</v>
      </c>
      <c r="G1305" s="7">
        <v>43200</v>
      </c>
      <c r="H1305" t="s">
        <v>503</v>
      </c>
      <c r="I1305">
        <v>9113.31</v>
      </c>
      <c r="J1305"/>
      <c r="K1305">
        <v>9113.31</v>
      </c>
      <c r="L1305">
        <v>1</v>
      </c>
      <c r="M1305">
        <v>9113.31</v>
      </c>
      <c r="N1305" t="s">
        <v>534</v>
      </c>
      <c r="O1305" t="s">
        <v>2496</v>
      </c>
      <c r="P1305" s="7">
        <v>42542</v>
      </c>
      <c r="Q1305" s="7" t="s">
        <v>2544</v>
      </c>
      <c r="R1305" s="7">
        <v>4.1172000000000004</v>
      </c>
    </row>
    <row r="1306" spans="1:18" hidden="1">
      <c r="A1306" t="s">
        <v>506</v>
      </c>
      <c r="B1306" t="s">
        <v>501</v>
      </c>
      <c r="C1306" s="7">
        <v>42277</v>
      </c>
      <c r="D1306" t="s">
        <v>531</v>
      </c>
      <c r="E1306">
        <v>19105002</v>
      </c>
      <c r="F1306" t="s">
        <v>2495</v>
      </c>
      <c r="G1306" s="7">
        <v>43444</v>
      </c>
      <c r="H1306" t="s">
        <v>503</v>
      </c>
      <c r="I1306">
        <v>9113.31</v>
      </c>
      <c r="J1306"/>
      <c r="K1306">
        <v>9113.31</v>
      </c>
      <c r="L1306">
        <v>1</v>
      </c>
      <c r="M1306">
        <v>9113.31</v>
      </c>
      <c r="N1306" t="s">
        <v>534</v>
      </c>
      <c r="O1306" t="s">
        <v>2496</v>
      </c>
      <c r="P1306" s="7">
        <v>42542</v>
      </c>
      <c r="Q1306" s="7" t="s">
        <v>2547</v>
      </c>
      <c r="R1306" s="7">
        <v>4.1172000000000004</v>
      </c>
    </row>
    <row r="1307" spans="1:18" hidden="1">
      <c r="A1307" t="s">
        <v>506</v>
      </c>
      <c r="B1307" t="s">
        <v>501</v>
      </c>
      <c r="C1307" s="7">
        <v>42277</v>
      </c>
      <c r="D1307" t="s">
        <v>531</v>
      </c>
      <c r="E1307">
        <v>19105002</v>
      </c>
      <c r="F1307" t="s">
        <v>2495</v>
      </c>
      <c r="G1307" s="7">
        <v>43475</v>
      </c>
      <c r="H1307" t="s">
        <v>503</v>
      </c>
      <c r="I1307">
        <v>9113.31</v>
      </c>
      <c r="J1307"/>
      <c r="K1307">
        <v>9113.31</v>
      </c>
      <c r="L1307">
        <v>1</v>
      </c>
      <c r="M1307">
        <v>9113.31</v>
      </c>
      <c r="N1307" t="s">
        <v>534</v>
      </c>
      <c r="O1307" t="s">
        <v>2496</v>
      </c>
      <c r="P1307" s="7">
        <v>42542</v>
      </c>
      <c r="Q1307" s="7" t="s">
        <v>2500</v>
      </c>
      <c r="R1307" s="7">
        <v>4.1172000000000004</v>
      </c>
    </row>
    <row r="1308" spans="1:18" hidden="1">
      <c r="A1308" t="s">
        <v>506</v>
      </c>
      <c r="B1308" t="s">
        <v>501</v>
      </c>
      <c r="C1308" s="7">
        <v>42277</v>
      </c>
      <c r="D1308" t="s">
        <v>531</v>
      </c>
      <c r="E1308">
        <v>19105002</v>
      </c>
      <c r="F1308" t="s">
        <v>2495</v>
      </c>
      <c r="G1308" s="7">
        <v>43687</v>
      </c>
      <c r="H1308" t="s">
        <v>503</v>
      </c>
      <c r="I1308">
        <v>9113.31</v>
      </c>
      <c r="J1308"/>
      <c r="K1308">
        <v>9113.31</v>
      </c>
      <c r="L1308">
        <v>1</v>
      </c>
      <c r="M1308">
        <v>9113.31</v>
      </c>
      <c r="N1308" t="s">
        <v>534</v>
      </c>
      <c r="O1308" t="s">
        <v>2496</v>
      </c>
      <c r="P1308" s="7">
        <v>42542</v>
      </c>
      <c r="Q1308" s="7" t="s">
        <v>2602</v>
      </c>
      <c r="R1308" s="7">
        <v>4.1172000000000004</v>
      </c>
    </row>
    <row r="1309" spans="1:18" hidden="1">
      <c r="A1309" t="s">
        <v>506</v>
      </c>
      <c r="B1309" t="s">
        <v>501</v>
      </c>
      <c r="C1309" s="7">
        <v>42277</v>
      </c>
      <c r="D1309" t="s">
        <v>531</v>
      </c>
      <c r="E1309">
        <v>19105002</v>
      </c>
      <c r="F1309" t="s">
        <v>2495</v>
      </c>
      <c r="G1309" s="7">
        <v>43718</v>
      </c>
      <c r="H1309" t="s">
        <v>503</v>
      </c>
      <c r="I1309">
        <v>9113.31</v>
      </c>
      <c r="J1309"/>
      <c r="K1309">
        <v>9113.31</v>
      </c>
      <c r="L1309">
        <v>1</v>
      </c>
      <c r="M1309">
        <v>9113.31</v>
      </c>
      <c r="N1309" t="s">
        <v>534</v>
      </c>
      <c r="O1309" t="s">
        <v>2496</v>
      </c>
      <c r="P1309" s="7">
        <v>42542</v>
      </c>
      <c r="Q1309" s="7" t="s">
        <v>2566</v>
      </c>
      <c r="R1309" s="7">
        <v>4.1172000000000004</v>
      </c>
    </row>
    <row r="1310" spans="1:18" hidden="1">
      <c r="A1310" t="s">
        <v>506</v>
      </c>
      <c r="B1310" t="s">
        <v>501</v>
      </c>
      <c r="C1310" s="7">
        <v>41262</v>
      </c>
      <c r="D1310" t="s">
        <v>531</v>
      </c>
      <c r="E1310">
        <v>19105002</v>
      </c>
      <c r="F1310" t="s">
        <v>532</v>
      </c>
      <c r="G1310" s="7">
        <v>42658</v>
      </c>
      <c r="H1310" t="s">
        <v>533</v>
      </c>
      <c r="I1310">
        <v>161250.97</v>
      </c>
      <c r="J1310"/>
      <c r="K1310">
        <v>161250.97</v>
      </c>
      <c r="L1310">
        <v>3.3835000000000002</v>
      </c>
      <c r="M1310">
        <v>545592.65699499997</v>
      </c>
      <c r="N1310" t="s">
        <v>534</v>
      </c>
      <c r="O1310" t="s">
        <v>535</v>
      </c>
      <c r="P1310" s="7">
        <v>42542</v>
      </c>
      <c r="Q1310" s="7" t="s">
        <v>1569</v>
      </c>
      <c r="R1310" s="7">
        <v>2.0966</v>
      </c>
    </row>
    <row r="1311" spans="1:18" hidden="1">
      <c r="A1311" t="s">
        <v>506</v>
      </c>
      <c r="B1311" t="s">
        <v>501</v>
      </c>
      <c r="C1311" s="7">
        <v>41334</v>
      </c>
      <c r="D1311" t="s">
        <v>531</v>
      </c>
      <c r="E1311">
        <v>13140001</v>
      </c>
      <c r="F1311" t="s">
        <v>736</v>
      </c>
      <c r="G1311" s="7">
        <v>42551</v>
      </c>
      <c r="H1311" t="s">
        <v>503</v>
      </c>
      <c r="I1311">
        <v>1938.61</v>
      </c>
      <c r="J1311"/>
      <c r="K1311">
        <v>1938.61</v>
      </c>
      <c r="L1311">
        <v>1</v>
      </c>
      <c r="M1311">
        <v>1938.61</v>
      </c>
      <c r="N1311" t="s">
        <v>504</v>
      </c>
      <c r="O1311" t="s">
        <v>737</v>
      </c>
      <c r="P1311" s="7">
        <v>42542</v>
      </c>
      <c r="Q1311" s="7" t="s">
        <v>1238</v>
      </c>
      <c r="R1311" s="7">
        <v>1.9754</v>
      </c>
    </row>
    <row r="1312" spans="1:18" hidden="1">
      <c r="A1312" t="s">
        <v>506</v>
      </c>
      <c r="B1312" t="s">
        <v>501</v>
      </c>
      <c r="C1312" s="7">
        <v>41508</v>
      </c>
      <c r="D1312" t="s">
        <v>531</v>
      </c>
      <c r="E1312">
        <v>13140001</v>
      </c>
      <c r="F1312" t="s">
        <v>704</v>
      </c>
      <c r="G1312" s="7">
        <v>44362</v>
      </c>
      <c r="H1312" t="s">
        <v>503</v>
      </c>
      <c r="I1312">
        <v>6160.65</v>
      </c>
      <c r="J1312"/>
      <c r="K1312">
        <v>6160.65</v>
      </c>
      <c r="L1312">
        <v>1</v>
      </c>
      <c r="M1312">
        <v>6160.65</v>
      </c>
      <c r="N1312" t="s">
        <v>504</v>
      </c>
      <c r="O1312" t="s">
        <v>705</v>
      </c>
      <c r="P1312" s="7">
        <v>42542</v>
      </c>
      <c r="Q1312" s="7" t="s">
        <v>2354</v>
      </c>
      <c r="R1312" s="7">
        <v>2.4169</v>
      </c>
    </row>
    <row r="1313" spans="1:18">
      <c r="A1313" t="s">
        <v>506</v>
      </c>
      <c r="B1313" t="s">
        <v>501</v>
      </c>
      <c r="C1313" s="7">
        <v>41613</v>
      </c>
      <c r="D1313" t="s">
        <v>531</v>
      </c>
      <c r="E1313">
        <v>19105002</v>
      </c>
      <c r="F1313" t="s">
        <v>607</v>
      </c>
      <c r="G1313" s="7">
        <v>42901</v>
      </c>
      <c r="H1313" t="s">
        <v>503</v>
      </c>
      <c r="I1313">
        <v>60000</v>
      </c>
      <c r="J1313"/>
      <c r="K1313">
        <v>60000</v>
      </c>
      <c r="L1313">
        <v>1</v>
      </c>
      <c r="M1313">
        <v>60000</v>
      </c>
      <c r="N1313" t="s">
        <v>534</v>
      </c>
      <c r="O1313" t="s">
        <v>608</v>
      </c>
      <c r="P1313" s="7">
        <v>42542</v>
      </c>
      <c r="Q1313" s="7" t="s">
        <v>1625</v>
      </c>
      <c r="R1313" s="7">
        <v>2.3740000000000001</v>
      </c>
    </row>
    <row r="1314" spans="1:18" hidden="1">
      <c r="A1314" t="s">
        <v>506</v>
      </c>
      <c r="B1314" t="s">
        <v>501</v>
      </c>
      <c r="C1314" s="7">
        <v>41669</v>
      </c>
      <c r="D1314" t="s">
        <v>531</v>
      </c>
      <c r="E1314">
        <v>13140001</v>
      </c>
      <c r="F1314" t="s">
        <v>616</v>
      </c>
      <c r="G1314" s="7">
        <v>43235</v>
      </c>
      <c r="H1314" t="s">
        <v>503</v>
      </c>
      <c r="I1314">
        <v>40356.800000000003</v>
      </c>
      <c r="J1314"/>
      <c r="K1314">
        <v>40356.800000000003</v>
      </c>
      <c r="L1314">
        <v>1</v>
      </c>
      <c r="M1314">
        <v>40356.800000000003</v>
      </c>
      <c r="N1314" t="s">
        <v>504</v>
      </c>
      <c r="O1314" t="s">
        <v>617</v>
      </c>
      <c r="P1314" s="7">
        <v>42542</v>
      </c>
      <c r="Q1314" s="7" t="s">
        <v>1768</v>
      </c>
      <c r="R1314" s="7">
        <v>2.4397000000000002</v>
      </c>
    </row>
    <row r="1315" spans="1:18" hidden="1">
      <c r="A1315" t="s">
        <v>506</v>
      </c>
      <c r="B1315" t="s">
        <v>501</v>
      </c>
      <c r="C1315" s="7">
        <v>41669</v>
      </c>
      <c r="D1315" t="s">
        <v>531</v>
      </c>
      <c r="E1315">
        <v>19105002</v>
      </c>
      <c r="F1315" t="s">
        <v>712</v>
      </c>
      <c r="G1315" s="7">
        <v>43235</v>
      </c>
      <c r="H1315" t="s">
        <v>503</v>
      </c>
      <c r="I1315">
        <v>93600</v>
      </c>
      <c r="J1315"/>
      <c r="K1315">
        <v>93600</v>
      </c>
      <c r="L1315">
        <v>1</v>
      </c>
      <c r="M1315">
        <v>93600</v>
      </c>
      <c r="N1315" t="s">
        <v>534</v>
      </c>
      <c r="O1315" t="s">
        <v>713</v>
      </c>
      <c r="P1315" s="7">
        <v>42542</v>
      </c>
      <c r="Q1315" s="7" t="s">
        <v>2085</v>
      </c>
      <c r="R1315" s="7">
        <v>2.4397000000000002</v>
      </c>
    </row>
    <row r="1316" spans="1:18" hidden="1">
      <c r="A1316" t="s">
        <v>506</v>
      </c>
      <c r="B1316" t="s">
        <v>501</v>
      </c>
      <c r="C1316" s="7">
        <v>41669</v>
      </c>
      <c r="D1316" t="s">
        <v>531</v>
      </c>
      <c r="E1316">
        <v>13140001</v>
      </c>
      <c r="F1316" t="s">
        <v>712</v>
      </c>
      <c r="G1316" s="7">
        <v>43600</v>
      </c>
      <c r="H1316" t="s">
        <v>503</v>
      </c>
      <c r="I1316">
        <v>3322.3</v>
      </c>
      <c r="J1316"/>
      <c r="K1316">
        <v>3322.3</v>
      </c>
      <c r="L1316">
        <v>1</v>
      </c>
      <c r="M1316">
        <v>3322.3</v>
      </c>
      <c r="N1316" t="s">
        <v>504</v>
      </c>
      <c r="O1316" t="s">
        <v>713</v>
      </c>
      <c r="P1316" s="7">
        <v>42542</v>
      </c>
      <c r="Q1316" s="7" t="s">
        <v>2363</v>
      </c>
      <c r="R1316" s="7">
        <v>2.4397000000000002</v>
      </c>
    </row>
    <row r="1317" spans="1:18" hidden="1">
      <c r="A1317" t="s">
        <v>506</v>
      </c>
      <c r="B1317" t="s">
        <v>501</v>
      </c>
      <c r="C1317" s="7">
        <v>41327</v>
      </c>
      <c r="D1317" t="s">
        <v>531</v>
      </c>
      <c r="E1317">
        <v>19105002</v>
      </c>
      <c r="F1317" t="s">
        <v>718</v>
      </c>
      <c r="G1317" s="7">
        <v>42658</v>
      </c>
      <c r="H1317" t="s">
        <v>533</v>
      </c>
      <c r="I1317">
        <v>47171.65</v>
      </c>
      <c r="J1317"/>
      <c r="K1317">
        <v>47171.65</v>
      </c>
      <c r="L1317">
        <v>3.3835000000000002</v>
      </c>
      <c r="M1317">
        <v>159605.277775</v>
      </c>
      <c r="N1317" t="s">
        <v>534</v>
      </c>
      <c r="O1317" t="s">
        <v>719</v>
      </c>
      <c r="P1317" s="7">
        <v>42542</v>
      </c>
      <c r="Q1317" s="7" t="s">
        <v>2364</v>
      </c>
      <c r="R1317" s="7">
        <v>1.972</v>
      </c>
    </row>
    <row r="1318" spans="1:18" hidden="1">
      <c r="A1318" t="s">
        <v>506</v>
      </c>
      <c r="B1318" t="s">
        <v>548</v>
      </c>
      <c r="C1318" s="7">
        <v>41865</v>
      </c>
      <c r="D1318" t="s">
        <v>531</v>
      </c>
      <c r="E1318">
        <v>19105002</v>
      </c>
      <c r="F1318" t="s">
        <v>645</v>
      </c>
      <c r="G1318" s="7">
        <v>44696</v>
      </c>
      <c r="H1318" t="s">
        <v>503</v>
      </c>
      <c r="I1318">
        <v>624374.97</v>
      </c>
      <c r="J1318">
        <v>187312.48</v>
      </c>
      <c r="K1318">
        <v>437062.49</v>
      </c>
      <c r="L1318">
        <v>1</v>
      </c>
      <c r="M1318">
        <v>437062.49</v>
      </c>
      <c r="N1318" t="s">
        <v>534</v>
      </c>
      <c r="O1318" t="s">
        <v>646</v>
      </c>
      <c r="P1318" s="7">
        <v>42542</v>
      </c>
      <c r="Q1318" s="7" t="s">
        <v>1332</v>
      </c>
      <c r="R1318" s="7">
        <v>2.2692000000000001</v>
      </c>
    </row>
    <row r="1319" spans="1:18" hidden="1">
      <c r="A1319" t="s">
        <v>506</v>
      </c>
      <c r="B1319" t="s">
        <v>501</v>
      </c>
      <c r="C1319" s="7">
        <v>42109</v>
      </c>
      <c r="D1319" t="s">
        <v>531</v>
      </c>
      <c r="E1319">
        <v>19105002</v>
      </c>
      <c r="F1319" t="s">
        <v>1027</v>
      </c>
      <c r="G1319" s="7">
        <v>43966</v>
      </c>
      <c r="H1319" t="s">
        <v>503</v>
      </c>
      <c r="I1319">
        <v>258428.57</v>
      </c>
      <c r="J1319"/>
      <c r="K1319">
        <v>258428.57</v>
      </c>
      <c r="L1319">
        <v>1</v>
      </c>
      <c r="M1319">
        <v>258428.57</v>
      </c>
      <c r="N1319" t="s">
        <v>534</v>
      </c>
      <c r="O1319" t="s">
        <v>1028</v>
      </c>
      <c r="P1319" s="7">
        <v>42542</v>
      </c>
      <c r="Q1319" s="7" t="s">
        <v>2405</v>
      </c>
      <c r="R1319" s="7">
        <v>3.0880000000000001</v>
      </c>
    </row>
    <row r="1320" spans="1:18" hidden="1">
      <c r="A1320" t="s">
        <v>506</v>
      </c>
      <c r="B1320" t="s">
        <v>501</v>
      </c>
      <c r="C1320" s="7">
        <v>42138</v>
      </c>
      <c r="D1320" t="s">
        <v>531</v>
      </c>
      <c r="E1320">
        <v>13140001</v>
      </c>
      <c r="F1320" t="s">
        <v>1087</v>
      </c>
      <c r="G1320" s="7">
        <v>43235</v>
      </c>
      <c r="H1320" t="s">
        <v>503</v>
      </c>
      <c r="I1320">
        <v>84076.22</v>
      </c>
      <c r="J1320"/>
      <c r="K1320">
        <v>84076.22</v>
      </c>
      <c r="L1320">
        <v>1</v>
      </c>
      <c r="M1320">
        <v>84076.22</v>
      </c>
      <c r="N1320" t="s">
        <v>504</v>
      </c>
      <c r="O1320" t="s">
        <v>1088</v>
      </c>
      <c r="P1320" s="7">
        <v>42542</v>
      </c>
      <c r="Q1320" s="7" t="s">
        <v>2409</v>
      </c>
      <c r="R1320" s="7">
        <v>3.0103</v>
      </c>
    </row>
    <row r="1321" spans="1:18" hidden="1">
      <c r="A1321" t="s">
        <v>506</v>
      </c>
      <c r="B1321" t="s">
        <v>501</v>
      </c>
      <c r="C1321" s="7">
        <v>42138</v>
      </c>
      <c r="D1321" t="s">
        <v>531</v>
      </c>
      <c r="E1321">
        <v>13140001</v>
      </c>
      <c r="F1321" t="s">
        <v>1091</v>
      </c>
      <c r="G1321" s="7">
        <v>43784</v>
      </c>
      <c r="H1321" t="s">
        <v>503</v>
      </c>
      <c r="I1321">
        <v>12008.29</v>
      </c>
      <c r="J1321"/>
      <c r="K1321">
        <v>12008.29</v>
      </c>
      <c r="L1321">
        <v>1</v>
      </c>
      <c r="M1321">
        <v>12008.29</v>
      </c>
      <c r="N1321" t="s">
        <v>504</v>
      </c>
      <c r="O1321" t="s">
        <v>1092</v>
      </c>
      <c r="P1321" s="7">
        <v>42542</v>
      </c>
      <c r="Q1321" s="7" t="s">
        <v>1531</v>
      </c>
      <c r="R1321" s="7">
        <v>3.0103</v>
      </c>
    </row>
    <row r="1322" spans="1:18" hidden="1">
      <c r="A1322" t="s">
        <v>506</v>
      </c>
      <c r="B1322" t="s">
        <v>501</v>
      </c>
      <c r="C1322" s="7">
        <v>42150</v>
      </c>
      <c r="D1322" t="s">
        <v>531</v>
      </c>
      <c r="E1322">
        <v>19105002</v>
      </c>
      <c r="F1322" t="s">
        <v>1099</v>
      </c>
      <c r="G1322" s="7">
        <v>43966</v>
      </c>
      <c r="H1322" t="s">
        <v>503</v>
      </c>
      <c r="I1322">
        <v>317850</v>
      </c>
      <c r="J1322"/>
      <c r="K1322">
        <v>317850</v>
      </c>
      <c r="L1322">
        <v>1</v>
      </c>
      <c r="M1322">
        <v>317850</v>
      </c>
      <c r="N1322" t="s">
        <v>534</v>
      </c>
      <c r="O1322" t="s">
        <v>1100</v>
      </c>
      <c r="P1322" s="7">
        <v>42542</v>
      </c>
      <c r="Q1322" s="7" t="s">
        <v>1841</v>
      </c>
      <c r="R1322" s="7">
        <v>3.1212</v>
      </c>
    </row>
    <row r="1323" spans="1:18" hidden="1">
      <c r="A1323" t="s">
        <v>506</v>
      </c>
      <c r="B1323" t="s">
        <v>501</v>
      </c>
      <c r="C1323" s="7">
        <v>42150</v>
      </c>
      <c r="D1323" t="s">
        <v>531</v>
      </c>
      <c r="E1323">
        <v>13140001</v>
      </c>
      <c r="F1323" t="s">
        <v>1099</v>
      </c>
      <c r="G1323" s="7">
        <v>42689</v>
      </c>
      <c r="H1323" t="s">
        <v>503</v>
      </c>
      <c r="I1323">
        <v>59008.89</v>
      </c>
      <c r="J1323"/>
      <c r="K1323">
        <v>59008.89</v>
      </c>
      <c r="L1323">
        <v>1</v>
      </c>
      <c r="M1323">
        <v>59008.89</v>
      </c>
      <c r="N1323" t="s">
        <v>504</v>
      </c>
      <c r="O1323" t="s">
        <v>1100</v>
      </c>
      <c r="P1323" s="7">
        <v>42542</v>
      </c>
      <c r="Q1323" s="7" t="s">
        <v>1532</v>
      </c>
      <c r="R1323" s="7">
        <v>3.1212</v>
      </c>
    </row>
    <row r="1324" spans="1:18">
      <c r="A1324" t="s">
        <v>506</v>
      </c>
      <c r="B1324" t="s">
        <v>501</v>
      </c>
      <c r="C1324" s="7">
        <v>42277</v>
      </c>
      <c r="D1324" t="s">
        <v>531</v>
      </c>
      <c r="E1324">
        <v>19105002</v>
      </c>
      <c r="F1324" t="s">
        <v>2495</v>
      </c>
      <c r="G1324" s="7">
        <v>42776</v>
      </c>
      <c r="H1324" t="s">
        <v>503</v>
      </c>
      <c r="I1324">
        <v>9113.31</v>
      </c>
      <c r="J1324"/>
      <c r="K1324">
        <v>9113.31</v>
      </c>
      <c r="L1324">
        <v>1</v>
      </c>
      <c r="M1324">
        <v>9113.31</v>
      </c>
      <c r="N1324" t="s">
        <v>534</v>
      </c>
      <c r="O1324" t="s">
        <v>2496</v>
      </c>
      <c r="P1324" s="7">
        <v>42542</v>
      </c>
      <c r="Q1324" s="7" t="s">
        <v>2498</v>
      </c>
      <c r="R1324" s="7">
        <v>4.1172000000000004</v>
      </c>
    </row>
    <row r="1325" spans="1:18">
      <c r="A1325" t="s">
        <v>506</v>
      </c>
      <c r="B1325" t="s">
        <v>501</v>
      </c>
      <c r="C1325" s="7">
        <v>42277</v>
      </c>
      <c r="D1325" t="s">
        <v>531</v>
      </c>
      <c r="E1325">
        <v>19105002</v>
      </c>
      <c r="F1325" t="s">
        <v>2495</v>
      </c>
      <c r="G1325" s="7">
        <v>42896</v>
      </c>
      <c r="H1325" t="s">
        <v>503</v>
      </c>
      <c r="I1325">
        <v>9113.31</v>
      </c>
      <c r="J1325"/>
      <c r="K1325">
        <v>9113.31</v>
      </c>
      <c r="L1325">
        <v>1</v>
      </c>
      <c r="M1325">
        <v>9113.31</v>
      </c>
      <c r="N1325" t="s">
        <v>534</v>
      </c>
      <c r="O1325" t="s">
        <v>2496</v>
      </c>
      <c r="P1325" s="7">
        <v>42542</v>
      </c>
      <c r="Q1325" s="7" t="s">
        <v>2518</v>
      </c>
      <c r="R1325" s="7">
        <v>4.1172000000000004</v>
      </c>
    </row>
    <row r="1326" spans="1:18" hidden="1">
      <c r="A1326" t="s">
        <v>506</v>
      </c>
      <c r="B1326" t="s">
        <v>501</v>
      </c>
      <c r="C1326" s="7">
        <v>42277</v>
      </c>
      <c r="D1326" t="s">
        <v>531</v>
      </c>
      <c r="E1326">
        <v>19105002</v>
      </c>
      <c r="F1326" t="s">
        <v>2495</v>
      </c>
      <c r="G1326" s="7">
        <v>43291</v>
      </c>
      <c r="H1326" t="s">
        <v>503</v>
      </c>
      <c r="I1326">
        <v>9113.31</v>
      </c>
      <c r="J1326"/>
      <c r="K1326">
        <v>9113.31</v>
      </c>
      <c r="L1326">
        <v>1</v>
      </c>
      <c r="M1326">
        <v>9113.31</v>
      </c>
      <c r="N1326" t="s">
        <v>534</v>
      </c>
      <c r="O1326" t="s">
        <v>2496</v>
      </c>
      <c r="P1326" s="7">
        <v>42542</v>
      </c>
      <c r="Q1326" s="7" t="s">
        <v>2545</v>
      </c>
      <c r="R1326" s="7">
        <v>4.1172000000000004</v>
      </c>
    </row>
    <row r="1327" spans="1:18" hidden="1">
      <c r="A1327" t="s">
        <v>506</v>
      </c>
      <c r="B1327" t="s">
        <v>501</v>
      </c>
      <c r="C1327" s="7">
        <v>42277</v>
      </c>
      <c r="D1327" t="s">
        <v>531</v>
      </c>
      <c r="E1327">
        <v>19105002</v>
      </c>
      <c r="F1327" t="s">
        <v>2495</v>
      </c>
      <c r="G1327" s="7">
        <v>43353</v>
      </c>
      <c r="H1327" t="s">
        <v>503</v>
      </c>
      <c r="I1327">
        <v>9113.31</v>
      </c>
      <c r="J1327"/>
      <c r="K1327">
        <v>9113.31</v>
      </c>
      <c r="L1327">
        <v>1</v>
      </c>
      <c r="M1327">
        <v>9113.31</v>
      </c>
      <c r="N1327" t="s">
        <v>534</v>
      </c>
      <c r="O1327" t="s">
        <v>2496</v>
      </c>
      <c r="P1327" s="7">
        <v>42542</v>
      </c>
      <c r="Q1327" s="7" t="s">
        <v>2633</v>
      </c>
      <c r="R1327" s="7">
        <v>4.1172000000000004</v>
      </c>
    </row>
    <row r="1328" spans="1:18" hidden="1">
      <c r="A1328" t="s">
        <v>506</v>
      </c>
      <c r="B1328" t="s">
        <v>501</v>
      </c>
      <c r="C1328" s="7">
        <v>42277</v>
      </c>
      <c r="D1328" t="s">
        <v>531</v>
      </c>
      <c r="E1328">
        <v>19105002</v>
      </c>
      <c r="F1328" t="s">
        <v>2495</v>
      </c>
      <c r="G1328" s="7">
        <v>43534</v>
      </c>
      <c r="H1328" t="s">
        <v>503</v>
      </c>
      <c r="I1328">
        <v>9113.31</v>
      </c>
      <c r="J1328"/>
      <c r="K1328">
        <v>9113.31</v>
      </c>
      <c r="L1328">
        <v>1</v>
      </c>
      <c r="M1328">
        <v>9113.31</v>
      </c>
      <c r="N1328" t="s">
        <v>534</v>
      </c>
      <c r="O1328" t="s">
        <v>2496</v>
      </c>
      <c r="P1328" s="7">
        <v>42542</v>
      </c>
      <c r="Q1328" s="7" t="s">
        <v>2520</v>
      </c>
      <c r="R1328" s="7">
        <v>4.1172000000000004</v>
      </c>
    </row>
    <row r="1329" spans="1:18" hidden="1">
      <c r="A1329" t="s">
        <v>506</v>
      </c>
      <c r="B1329" t="s">
        <v>501</v>
      </c>
      <c r="C1329" s="7">
        <v>41435</v>
      </c>
      <c r="D1329" t="s">
        <v>531</v>
      </c>
      <c r="E1329">
        <v>19105002</v>
      </c>
      <c r="F1329" t="s">
        <v>701</v>
      </c>
      <c r="G1329" s="7">
        <v>42658</v>
      </c>
      <c r="H1329" t="s">
        <v>533</v>
      </c>
      <c r="I1329">
        <v>205097.86</v>
      </c>
      <c r="J1329"/>
      <c r="K1329">
        <v>205097.86</v>
      </c>
      <c r="L1329">
        <v>3.3835000000000002</v>
      </c>
      <c r="M1329">
        <v>693948.60930999997</v>
      </c>
      <c r="N1329" t="s">
        <v>534</v>
      </c>
      <c r="O1329" t="s">
        <v>574</v>
      </c>
      <c r="P1329" s="7">
        <v>42542</v>
      </c>
      <c r="Q1329" s="7" t="s">
        <v>2328</v>
      </c>
      <c r="R1329" s="7">
        <v>2.1372</v>
      </c>
    </row>
    <row r="1330" spans="1:18">
      <c r="A1330" t="s">
        <v>506</v>
      </c>
      <c r="B1330" t="s">
        <v>501</v>
      </c>
      <c r="C1330" s="7">
        <v>41435</v>
      </c>
      <c r="D1330" t="s">
        <v>531</v>
      </c>
      <c r="E1330">
        <v>19105002</v>
      </c>
      <c r="F1330" t="s">
        <v>573</v>
      </c>
      <c r="G1330" s="7">
        <v>43023</v>
      </c>
      <c r="H1330" t="s">
        <v>533</v>
      </c>
      <c r="I1330">
        <v>205097.86</v>
      </c>
      <c r="J1330"/>
      <c r="K1330">
        <v>205097.86</v>
      </c>
      <c r="L1330">
        <v>3.3835000000000002</v>
      </c>
      <c r="M1330">
        <v>693948.60930999997</v>
      </c>
      <c r="N1330" t="s">
        <v>534</v>
      </c>
      <c r="O1330" t="s">
        <v>574</v>
      </c>
      <c r="P1330" s="7">
        <v>42542</v>
      </c>
      <c r="Q1330" s="7" t="s">
        <v>2329</v>
      </c>
      <c r="R1330" s="7">
        <v>2.1372</v>
      </c>
    </row>
    <row r="1331" spans="1:18" hidden="1">
      <c r="A1331" t="s">
        <v>506</v>
      </c>
      <c r="B1331" t="s">
        <v>501</v>
      </c>
      <c r="C1331" s="7">
        <v>41508</v>
      </c>
      <c r="D1331" t="s">
        <v>531</v>
      </c>
      <c r="E1331">
        <v>13140001</v>
      </c>
      <c r="F1331" t="s">
        <v>704</v>
      </c>
      <c r="G1331" s="7">
        <v>43266</v>
      </c>
      <c r="H1331" t="s">
        <v>503</v>
      </c>
      <c r="I1331">
        <v>24642.58</v>
      </c>
      <c r="J1331"/>
      <c r="K1331">
        <v>24642.58</v>
      </c>
      <c r="L1331">
        <v>1</v>
      </c>
      <c r="M1331">
        <v>24642.58</v>
      </c>
      <c r="N1331" t="s">
        <v>504</v>
      </c>
      <c r="O1331" t="s">
        <v>705</v>
      </c>
      <c r="P1331" s="7">
        <v>42542</v>
      </c>
      <c r="Q1331" s="7" t="s">
        <v>1620</v>
      </c>
      <c r="R1331" s="7">
        <v>2.4169</v>
      </c>
    </row>
    <row r="1332" spans="1:18" hidden="1">
      <c r="A1332" t="s">
        <v>506</v>
      </c>
      <c r="B1332" t="s">
        <v>501</v>
      </c>
      <c r="C1332" s="7">
        <v>41669</v>
      </c>
      <c r="D1332" t="s">
        <v>531</v>
      </c>
      <c r="E1332">
        <v>13140001</v>
      </c>
      <c r="F1332" t="s">
        <v>616</v>
      </c>
      <c r="G1332" s="7">
        <v>42870</v>
      </c>
      <c r="H1332" t="s">
        <v>503</v>
      </c>
      <c r="I1332">
        <v>50445.99</v>
      </c>
      <c r="J1332"/>
      <c r="K1332">
        <v>50445.99</v>
      </c>
      <c r="L1332">
        <v>1</v>
      </c>
      <c r="M1332">
        <v>50445.99</v>
      </c>
      <c r="N1332" t="s">
        <v>504</v>
      </c>
      <c r="O1332" t="s">
        <v>617</v>
      </c>
      <c r="P1332" s="7">
        <v>42542</v>
      </c>
      <c r="Q1332" s="7" t="s">
        <v>1297</v>
      </c>
      <c r="R1332" s="7">
        <v>2.4397000000000002</v>
      </c>
    </row>
    <row r="1333" spans="1:18" hidden="1">
      <c r="A1333" t="s">
        <v>506</v>
      </c>
      <c r="B1333" t="s">
        <v>501</v>
      </c>
      <c r="C1333" s="7">
        <v>41669</v>
      </c>
      <c r="D1333" t="s">
        <v>531</v>
      </c>
      <c r="E1333">
        <v>13140001</v>
      </c>
      <c r="F1333" t="s">
        <v>616</v>
      </c>
      <c r="G1333" s="7">
        <v>43600</v>
      </c>
      <c r="H1333" t="s">
        <v>503</v>
      </c>
      <c r="I1333">
        <v>30267.599999999999</v>
      </c>
      <c r="J1333"/>
      <c r="K1333">
        <v>30267.599999999999</v>
      </c>
      <c r="L1333">
        <v>1</v>
      </c>
      <c r="M1333">
        <v>30267.599999999999</v>
      </c>
      <c r="N1333" t="s">
        <v>504</v>
      </c>
      <c r="O1333" t="s">
        <v>617</v>
      </c>
      <c r="P1333" s="7">
        <v>42542</v>
      </c>
      <c r="Q1333" s="7" t="s">
        <v>1462</v>
      </c>
      <c r="R1333" s="7">
        <v>2.4397000000000002</v>
      </c>
    </row>
    <row r="1334" spans="1:18" hidden="1">
      <c r="A1334" t="s">
        <v>506</v>
      </c>
      <c r="B1334" t="s">
        <v>501</v>
      </c>
      <c r="C1334" s="7">
        <v>41669</v>
      </c>
      <c r="D1334" t="s">
        <v>531</v>
      </c>
      <c r="E1334">
        <v>13140001</v>
      </c>
      <c r="F1334" t="s">
        <v>616</v>
      </c>
      <c r="G1334" s="7">
        <v>43966</v>
      </c>
      <c r="H1334" t="s">
        <v>503</v>
      </c>
      <c r="I1334">
        <v>20234.650000000001</v>
      </c>
      <c r="J1334"/>
      <c r="K1334">
        <v>20234.650000000001</v>
      </c>
      <c r="L1334">
        <v>1</v>
      </c>
      <c r="M1334">
        <v>20234.650000000001</v>
      </c>
      <c r="N1334" t="s">
        <v>504</v>
      </c>
      <c r="O1334" t="s">
        <v>617</v>
      </c>
      <c r="P1334" s="7">
        <v>42542</v>
      </c>
      <c r="Q1334" s="7" t="s">
        <v>1769</v>
      </c>
      <c r="R1334" s="7">
        <v>2.4397000000000002</v>
      </c>
    </row>
    <row r="1335" spans="1:18" hidden="1">
      <c r="A1335" t="s">
        <v>506</v>
      </c>
      <c r="B1335" t="s">
        <v>501</v>
      </c>
      <c r="C1335" s="7">
        <v>41759</v>
      </c>
      <c r="D1335" t="s">
        <v>531</v>
      </c>
      <c r="E1335">
        <v>19105002</v>
      </c>
      <c r="F1335" t="s">
        <v>633</v>
      </c>
      <c r="G1335" s="7">
        <v>43570</v>
      </c>
      <c r="H1335" t="s">
        <v>533</v>
      </c>
      <c r="I1335">
        <v>134823.79</v>
      </c>
      <c r="J1335"/>
      <c r="K1335">
        <v>134823.79</v>
      </c>
      <c r="L1335">
        <v>3.3835000000000002</v>
      </c>
      <c r="M1335">
        <v>456176.293465</v>
      </c>
      <c r="N1335" t="s">
        <v>534</v>
      </c>
      <c r="O1335" t="s">
        <v>634</v>
      </c>
      <c r="P1335" s="7">
        <v>42542</v>
      </c>
      <c r="Q1335" s="7" t="s">
        <v>2098</v>
      </c>
      <c r="R1335" s="7">
        <v>2.2199</v>
      </c>
    </row>
    <row r="1336" spans="1:18">
      <c r="A1336" t="s">
        <v>506</v>
      </c>
      <c r="B1336" t="s">
        <v>548</v>
      </c>
      <c r="C1336" s="7">
        <v>41865</v>
      </c>
      <c r="D1336" t="s">
        <v>531</v>
      </c>
      <c r="E1336">
        <v>19105002</v>
      </c>
      <c r="F1336" t="s">
        <v>643</v>
      </c>
      <c r="G1336" s="7">
        <v>42840</v>
      </c>
      <c r="H1336" t="s">
        <v>533</v>
      </c>
      <c r="I1336">
        <v>43072.73</v>
      </c>
      <c r="J1336"/>
      <c r="K1336">
        <v>43072.73</v>
      </c>
      <c r="L1336">
        <v>3.3835000000000002</v>
      </c>
      <c r="M1336">
        <v>145736.581955</v>
      </c>
      <c r="N1336" t="s">
        <v>534</v>
      </c>
      <c r="O1336" t="s">
        <v>644</v>
      </c>
      <c r="P1336" s="7">
        <v>42542</v>
      </c>
      <c r="Q1336" s="7" t="s">
        <v>2115</v>
      </c>
      <c r="R1336" s="7">
        <v>2.2692000000000001</v>
      </c>
    </row>
    <row r="1337" spans="1:18" hidden="1">
      <c r="A1337" t="s">
        <v>506</v>
      </c>
      <c r="B1337" t="s">
        <v>548</v>
      </c>
      <c r="C1337" s="7">
        <v>41865</v>
      </c>
      <c r="D1337" t="s">
        <v>531</v>
      </c>
      <c r="E1337">
        <v>19105002</v>
      </c>
      <c r="F1337" t="s">
        <v>643</v>
      </c>
      <c r="G1337" s="7">
        <v>43570</v>
      </c>
      <c r="H1337" t="s">
        <v>533</v>
      </c>
      <c r="I1337">
        <v>43072.73</v>
      </c>
      <c r="J1337"/>
      <c r="K1337">
        <v>43072.73</v>
      </c>
      <c r="L1337">
        <v>3.3835000000000002</v>
      </c>
      <c r="M1337">
        <v>145736.581955</v>
      </c>
      <c r="N1337" t="s">
        <v>534</v>
      </c>
      <c r="O1337" t="s">
        <v>644</v>
      </c>
      <c r="P1337" s="7">
        <v>42542</v>
      </c>
      <c r="Q1337" s="7" t="s">
        <v>2237</v>
      </c>
      <c r="R1337" s="7">
        <v>2.2692000000000001</v>
      </c>
    </row>
    <row r="1338" spans="1:18" hidden="1">
      <c r="A1338" t="s">
        <v>506</v>
      </c>
      <c r="B1338" t="s">
        <v>548</v>
      </c>
      <c r="C1338" s="7">
        <v>41865</v>
      </c>
      <c r="D1338" t="s">
        <v>531</v>
      </c>
      <c r="E1338">
        <v>19105002</v>
      </c>
      <c r="F1338" t="s">
        <v>645</v>
      </c>
      <c r="G1338" s="7">
        <v>43966</v>
      </c>
      <c r="H1338" t="s">
        <v>503</v>
      </c>
      <c r="I1338">
        <v>752234.99</v>
      </c>
      <c r="J1338">
        <v>239062.5</v>
      </c>
      <c r="K1338">
        <v>513172.49</v>
      </c>
      <c r="L1338">
        <v>1</v>
      </c>
      <c r="M1338">
        <v>513172.49</v>
      </c>
      <c r="N1338" t="s">
        <v>534</v>
      </c>
      <c r="O1338" t="s">
        <v>646</v>
      </c>
      <c r="P1338" s="7">
        <v>42542</v>
      </c>
      <c r="Q1338" s="7" t="s">
        <v>2238</v>
      </c>
      <c r="R1338" s="7">
        <v>2.2692000000000001</v>
      </c>
    </row>
    <row r="1339" spans="1:18" hidden="1">
      <c r="A1339" t="s">
        <v>506</v>
      </c>
      <c r="B1339" t="s">
        <v>548</v>
      </c>
      <c r="C1339" s="7">
        <v>41865</v>
      </c>
      <c r="D1339" t="s">
        <v>531</v>
      </c>
      <c r="E1339">
        <v>13140001</v>
      </c>
      <c r="F1339" t="s">
        <v>645</v>
      </c>
      <c r="G1339" s="7">
        <v>43966</v>
      </c>
      <c r="H1339" t="s">
        <v>503</v>
      </c>
      <c r="I1339">
        <v>62603.23</v>
      </c>
      <c r="J1339"/>
      <c r="K1339">
        <v>62603.23</v>
      </c>
      <c r="L1339">
        <v>1</v>
      </c>
      <c r="M1339">
        <v>62603.23</v>
      </c>
      <c r="N1339" t="s">
        <v>504</v>
      </c>
      <c r="O1339" t="s">
        <v>646</v>
      </c>
      <c r="P1339" s="7">
        <v>42542</v>
      </c>
      <c r="Q1339" s="7" t="s">
        <v>1333</v>
      </c>
      <c r="R1339" s="7">
        <v>2.2692000000000001</v>
      </c>
    </row>
    <row r="1340" spans="1:18" hidden="1">
      <c r="A1340" t="s">
        <v>506</v>
      </c>
      <c r="B1340" t="s">
        <v>501</v>
      </c>
      <c r="C1340" s="7">
        <v>42109</v>
      </c>
      <c r="D1340" t="s">
        <v>531</v>
      </c>
      <c r="E1340">
        <v>19105002</v>
      </c>
      <c r="F1340" t="s">
        <v>1027</v>
      </c>
      <c r="G1340" s="7">
        <v>43600</v>
      </c>
      <c r="H1340" t="s">
        <v>503</v>
      </c>
      <c r="I1340">
        <v>258428.57</v>
      </c>
      <c r="J1340"/>
      <c r="K1340">
        <v>258428.57</v>
      </c>
      <c r="L1340">
        <v>1</v>
      </c>
      <c r="M1340">
        <v>258428.57</v>
      </c>
      <c r="N1340" t="s">
        <v>534</v>
      </c>
      <c r="O1340" t="s">
        <v>1028</v>
      </c>
      <c r="P1340" s="7">
        <v>42542</v>
      </c>
      <c r="Q1340" s="7" t="s">
        <v>2404</v>
      </c>
      <c r="R1340" s="7">
        <v>3.0880000000000001</v>
      </c>
    </row>
    <row r="1341" spans="1:18" hidden="1">
      <c r="A1341" t="s">
        <v>506</v>
      </c>
      <c r="B1341" t="s">
        <v>501</v>
      </c>
      <c r="C1341" s="7">
        <v>42109</v>
      </c>
      <c r="D1341" t="s">
        <v>531</v>
      </c>
      <c r="E1341">
        <v>13140001</v>
      </c>
      <c r="F1341" t="s">
        <v>1027</v>
      </c>
      <c r="G1341" s="7">
        <v>42689</v>
      </c>
      <c r="H1341" t="s">
        <v>503</v>
      </c>
      <c r="I1341">
        <v>34790.17</v>
      </c>
      <c r="J1341"/>
      <c r="K1341">
        <v>34790.17</v>
      </c>
      <c r="L1341">
        <v>1</v>
      </c>
      <c r="M1341">
        <v>34790.17</v>
      </c>
      <c r="N1341" t="s">
        <v>504</v>
      </c>
      <c r="O1341" t="s">
        <v>1028</v>
      </c>
      <c r="P1341" s="7">
        <v>42542</v>
      </c>
      <c r="Q1341" s="7" t="s">
        <v>1981</v>
      </c>
      <c r="R1341" s="7">
        <v>3.0880000000000001</v>
      </c>
    </row>
    <row r="1342" spans="1:18" hidden="1">
      <c r="A1342" t="s">
        <v>506</v>
      </c>
      <c r="B1342" t="s">
        <v>501</v>
      </c>
      <c r="C1342" s="7">
        <v>42109</v>
      </c>
      <c r="D1342" t="s">
        <v>531</v>
      </c>
      <c r="E1342">
        <v>13140001</v>
      </c>
      <c r="F1342" t="s">
        <v>1027</v>
      </c>
      <c r="G1342" s="7">
        <v>43054</v>
      </c>
      <c r="H1342" t="s">
        <v>503</v>
      </c>
      <c r="I1342">
        <v>28991.81</v>
      </c>
      <c r="J1342"/>
      <c r="K1342">
        <v>28991.81</v>
      </c>
      <c r="L1342">
        <v>1</v>
      </c>
      <c r="M1342">
        <v>28991.81</v>
      </c>
      <c r="N1342" t="s">
        <v>504</v>
      </c>
      <c r="O1342" t="s">
        <v>1028</v>
      </c>
      <c r="P1342" s="7">
        <v>42542</v>
      </c>
      <c r="Q1342" s="7" t="s">
        <v>2406</v>
      </c>
      <c r="R1342" s="7">
        <v>3.0880000000000001</v>
      </c>
    </row>
    <row r="1343" spans="1:18" hidden="1">
      <c r="A1343" t="s">
        <v>506</v>
      </c>
      <c r="B1343" t="s">
        <v>501</v>
      </c>
      <c r="C1343" s="7">
        <v>42138</v>
      </c>
      <c r="D1343" t="s">
        <v>531</v>
      </c>
      <c r="E1343">
        <v>19105002</v>
      </c>
      <c r="F1343" t="s">
        <v>1087</v>
      </c>
      <c r="G1343" s="7">
        <v>43600</v>
      </c>
      <c r="H1343" t="s">
        <v>503</v>
      </c>
      <c r="I1343">
        <v>762008.24</v>
      </c>
      <c r="J1343"/>
      <c r="K1343">
        <v>762008.24</v>
      </c>
      <c r="L1343">
        <v>1</v>
      </c>
      <c r="M1343">
        <v>762008.24</v>
      </c>
      <c r="N1343" t="s">
        <v>534</v>
      </c>
      <c r="O1343" t="s">
        <v>1088</v>
      </c>
      <c r="P1343" s="7">
        <v>42542</v>
      </c>
      <c r="Q1343" s="7" t="s">
        <v>2134</v>
      </c>
      <c r="R1343" s="7">
        <v>3.0103</v>
      </c>
    </row>
    <row r="1344" spans="1:18" hidden="1">
      <c r="A1344" t="s">
        <v>506</v>
      </c>
      <c r="B1344" t="s">
        <v>501</v>
      </c>
      <c r="C1344" s="7">
        <v>42138</v>
      </c>
      <c r="D1344" t="s">
        <v>531</v>
      </c>
      <c r="E1344">
        <v>13140001</v>
      </c>
      <c r="F1344" t="s">
        <v>1087</v>
      </c>
      <c r="G1344" s="7">
        <v>43600</v>
      </c>
      <c r="H1344" t="s">
        <v>503</v>
      </c>
      <c r="I1344">
        <v>67260.98</v>
      </c>
      <c r="J1344"/>
      <c r="K1344">
        <v>67260.98</v>
      </c>
      <c r="L1344">
        <v>1</v>
      </c>
      <c r="M1344">
        <v>67260.98</v>
      </c>
      <c r="N1344" t="s">
        <v>504</v>
      </c>
      <c r="O1344" t="s">
        <v>1088</v>
      </c>
      <c r="P1344" s="7">
        <v>42542</v>
      </c>
      <c r="Q1344" s="7" t="s">
        <v>1528</v>
      </c>
      <c r="R1344" s="7">
        <v>3.0103</v>
      </c>
    </row>
    <row r="1345" spans="1:18" hidden="1">
      <c r="A1345" t="s">
        <v>506</v>
      </c>
      <c r="B1345" t="s">
        <v>501</v>
      </c>
      <c r="C1345" s="7">
        <v>42138</v>
      </c>
      <c r="D1345" t="s">
        <v>531</v>
      </c>
      <c r="E1345">
        <v>13140001</v>
      </c>
      <c r="F1345" t="s">
        <v>1089</v>
      </c>
      <c r="G1345" s="7">
        <v>43205</v>
      </c>
      <c r="H1345" t="s">
        <v>533</v>
      </c>
      <c r="I1345">
        <v>8328.89</v>
      </c>
      <c r="J1345"/>
      <c r="K1345">
        <v>8328.89</v>
      </c>
      <c r="L1345">
        <v>3.3835000000000002</v>
      </c>
      <c r="M1345">
        <v>28180.799315</v>
      </c>
      <c r="N1345" t="s">
        <v>504</v>
      </c>
      <c r="O1345" t="s">
        <v>1090</v>
      </c>
      <c r="P1345" s="7">
        <v>42542</v>
      </c>
      <c r="Q1345" s="7" t="s">
        <v>1684</v>
      </c>
      <c r="R1345" s="7">
        <v>3.0103</v>
      </c>
    </row>
    <row r="1346" spans="1:18" hidden="1">
      <c r="A1346" t="s">
        <v>506</v>
      </c>
      <c r="B1346" t="s">
        <v>501</v>
      </c>
      <c r="C1346" s="7">
        <v>42138</v>
      </c>
      <c r="D1346" t="s">
        <v>531</v>
      </c>
      <c r="E1346">
        <v>13140001</v>
      </c>
      <c r="F1346" t="s">
        <v>1089</v>
      </c>
      <c r="G1346" s="7">
        <v>43570</v>
      </c>
      <c r="H1346" t="s">
        <v>533</v>
      </c>
      <c r="I1346">
        <v>6246.67</v>
      </c>
      <c r="J1346"/>
      <c r="K1346">
        <v>6246.67</v>
      </c>
      <c r="L1346">
        <v>3.3835000000000002</v>
      </c>
      <c r="M1346">
        <v>21135.607945</v>
      </c>
      <c r="N1346" t="s">
        <v>504</v>
      </c>
      <c r="O1346" t="s">
        <v>1090</v>
      </c>
      <c r="P1346" s="7">
        <v>42542</v>
      </c>
      <c r="Q1346" s="7" t="s">
        <v>2269</v>
      </c>
      <c r="R1346" s="7">
        <v>3.0103</v>
      </c>
    </row>
    <row r="1347" spans="1:18">
      <c r="A1347" t="s">
        <v>506</v>
      </c>
      <c r="B1347" t="s">
        <v>501</v>
      </c>
      <c r="C1347" s="7">
        <v>42138</v>
      </c>
      <c r="D1347" t="s">
        <v>531</v>
      </c>
      <c r="E1347">
        <v>19105002</v>
      </c>
      <c r="F1347" t="s">
        <v>1091</v>
      </c>
      <c r="G1347" s="7">
        <v>42870</v>
      </c>
      <c r="H1347" t="s">
        <v>503</v>
      </c>
      <c r="I1347">
        <v>267600</v>
      </c>
      <c r="J1347"/>
      <c r="K1347">
        <v>267600</v>
      </c>
      <c r="L1347">
        <v>1</v>
      </c>
      <c r="M1347">
        <v>267600</v>
      </c>
      <c r="N1347" t="s">
        <v>534</v>
      </c>
      <c r="O1347" t="s">
        <v>1092</v>
      </c>
      <c r="P1347" s="7">
        <v>42542</v>
      </c>
      <c r="Q1347" s="7" t="s">
        <v>1994</v>
      </c>
      <c r="R1347" s="7">
        <v>3.0103</v>
      </c>
    </row>
    <row r="1348" spans="1:18" hidden="1">
      <c r="A1348" t="s">
        <v>506</v>
      </c>
      <c r="B1348" t="s">
        <v>501</v>
      </c>
      <c r="C1348" s="7">
        <v>42138</v>
      </c>
      <c r="D1348" t="s">
        <v>531</v>
      </c>
      <c r="E1348">
        <v>13140001</v>
      </c>
      <c r="F1348" t="s">
        <v>1091</v>
      </c>
      <c r="G1348" s="7">
        <v>42689</v>
      </c>
      <c r="H1348" t="s">
        <v>503</v>
      </c>
      <c r="I1348">
        <v>30020.71</v>
      </c>
      <c r="J1348"/>
      <c r="K1348">
        <v>30020.71</v>
      </c>
      <c r="L1348">
        <v>1</v>
      </c>
      <c r="M1348">
        <v>30020.71</v>
      </c>
      <c r="N1348" t="s">
        <v>504</v>
      </c>
      <c r="O1348" t="s">
        <v>1092</v>
      </c>
      <c r="P1348" s="7">
        <v>42542</v>
      </c>
      <c r="Q1348" s="7" t="s">
        <v>1530</v>
      </c>
      <c r="R1348" s="7">
        <v>3.0103</v>
      </c>
    </row>
    <row r="1349" spans="1:18" hidden="1">
      <c r="A1349" t="s">
        <v>506</v>
      </c>
      <c r="B1349" t="s">
        <v>501</v>
      </c>
      <c r="C1349" s="7">
        <v>42138</v>
      </c>
      <c r="D1349" t="s">
        <v>531</v>
      </c>
      <c r="E1349">
        <v>13140001</v>
      </c>
      <c r="F1349" t="s">
        <v>1091</v>
      </c>
      <c r="G1349" s="7">
        <v>42870</v>
      </c>
      <c r="H1349" t="s">
        <v>503</v>
      </c>
      <c r="I1349">
        <v>29525.66</v>
      </c>
      <c r="J1349"/>
      <c r="K1349">
        <v>29525.66</v>
      </c>
      <c r="L1349">
        <v>1</v>
      </c>
      <c r="M1349">
        <v>29525.66</v>
      </c>
      <c r="N1349" t="s">
        <v>504</v>
      </c>
      <c r="O1349" t="s">
        <v>1092</v>
      </c>
      <c r="P1349" s="7">
        <v>42542</v>
      </c>
      <c r="Q1349" s="7" t="s">
        <v>1368</v>
      </c>
      <c r="R1349" s="7">
        <v>3.0103</v>
      </c>
    </row>
    <row r="1350" spans="1:18" hidden="1">
      <c r="A1350" t="s">
        <v>506</v>
      </c>
      <c r="B1350" t="s">
        <v>501</v>
      </c>
      <c r="C1350" s="7">
        <v>42138</v>
      </c>
      <c r="D1350" t="s">
        <v>531</v>
      </c>
      <c r="E1350">
        <v>13140001</v>
      </c>
      <c r="F1350" t="s">
        <v>1091</v>
      </c>
      <c r="G1350" s="7">
        <v>43419</v>
      </c>
      <c r="H1350" t="s">
        <v>503</v>
      </c>
      <c r="I1350">
        <v>18012.419999999998</v>
      </c>
      <c r="J1350"/>
      <c r="K1350">
        <v>18012.419999999998</v>
      </c>
      <c r="L1350">
        <v>1</v>
      </c>
      <c r="M1350">
        <v>18012.419999999998</v>
      </c>
      <c r="N1350" t="s">
        <v>504</v>
      </c>
      <c r="O1350" t="s">
        <v>1092</v>
      </c>
      <c r="P1350" s="7">
        <v>42542</v>
      </c>
      <c r="Q1350" s="7" t="s">
        <v>2138</v>
      </c>
      <c r="R1350" s="7">
        <v>3.0103</v>
      </c>
    </row>
    <row r="1351" spans="1:18" hidden="1">
      <c r="A1351" t="s">
        <v>506</v>
      </c>
      <c r="B1351" t="s">
        <v>501</v>
      </c>
      <c r="C1351" s="7">
        <v>42277</v>
      </c>
      <c r="D1351" t="s">
        <v>531</v>
      </c>
      <c r="E1351">
        <v>19105002</v>
      </c>
      <c r="F1351" t="s">
        <v>2495</v>
      </c>
      <c r="G1351" s="7">
        <v>42653</v>
      </c>
      <c r="H1351" t="s">
        <v>503</v>
      </c>
      <c r="I1351">
        <v>9113.31</v>
      </c>
      <c r="J1351"/>
      <c r="K1351">
        <v>9113.31</v>
      </c>
      <c r="L1351">
        <v>1</v>
      </c>
      <c r="M1351">
        <v>9113.31</v>
      </c>
      <c r="N1351" t="s">
        <v>534</v>
      </c>
      <c r="O1351" t="s">
        <v>2496</v>
      </c>
      <c r="P1351" s="7">
        <v>42542</v>
      </c>
      <c r="Q1351" s="7" t="s">
        <v>2630</v>
      </c>
      <c r="R1351" s="7">
        <v>4.1172000000000004</v>
      </c>
    </row>
    <row r="1352" spans="1:18" hidden="1">
      <c r="A1352" t="s">
        <v>506</v>
      </c>
      <c r="B1352" t="s">
        <v>501</v>
      </c>
      <c r="C1352" s="7">
        <v>42277</v>
      </c>
      <c r="D1352" t="s">
        <v>531</v>
      </c>
      <c r="E1352">
        <v>19105002</v>
      </c>
      <c r="F1352" t="s">
        <v>2495</v>
      </c>
      <c r="G1352" s="7">
        <v>42714</v>
      </c>
      <c r="H1352" t="s">
        <v>503</v>
      </c>
      <c r="I1352">
        <v>9113.31</v>
      </c>
      <c r="J1352"/>
      <c r="K1352">
        <v>9113.31</v>
      </c>
      <c r="L1352">
        <v>1</v>
      </c>
      <c r="M1352">
        <v>9113.31</v>
      </c>
      <c r="N1352" t="s">
        <v>534</v>
      </c>
      <c r="O1352" t="s">
        <v>2496</v>
      </c>
      <c r="P1352" s="7">
        <v>42542</v>
      </c>
      <c r="Q1352" s="7" t="s">
        <v>2577</v>
      </c>
      <c r="R1352" s="7">
        <v>4.1172000000000004</v>
      </c>
    </row>
    <row r="1353" spans="1:18">
      <c r="A1353" t="s">
        <v>506</v>
      </c>
      <c r="B1353" t="s">
        <v>501</v>
      </c>
      <c r="C1353" s="7">
        <v>42277</v>
      </c>
      <c r="D1353" t="s">
        <v>531</v>
      </c>
      <c r="E1353">
        <v>19105002</v>
      </c>
      <c r="F1353" t="s">
        <v>2495</v>
      </c>
      <c r="G1353" s="7">
        <v>42865</v>
      </c>
      <c r="H1353" t="s">
        <v>503</v>
      </c>
      <c r="I1353">
        <v>9113.31</v>
      </c>
      <c r="J1353"/>
      <c r="K1353">
        <v>9113.31</v>
      </c>
      <c r="L1353">
        <v>1</v>
      </c>
      <c r="M1353">
        <v>9113.31</v>
      </c>
      <c r="N1353" t="s">
        <v>534</v>
      </c>
      <c r="O1353" t="s">
        <v>2496</v>
      </c>
      <c r="P1353" s="7">
        <v>42542</v>
      </c>
      <c r="Q1353" s="7" t="s">
        <v>2615</v>
      </c>
      <c r="R1353" s="7">
        <v>4.1172000000000004</v>
      </c>
    </row>
    <row r="1354" spans="1:18">
      <c r="A1354" t="s">
        <v>506</v>
      </c>
      <c r="B1354" t="s">
        <v>501</v>
      </c>
      <c r="C1354" s="7">
        <v>42277</v>
      </c>
      <c r="D1354" t="s">
        <v>531</v>
      </c>
      <c r="E1354">
        <v>19105002</v>
      </c>
      <c r="F1354" t="s">
        <v>2495</v>
      </c>
      <c r="G1354" s="7">
        <v>42957</v>
      </c>
      <c r="H1354" t="s">
        <v>503</v>
      </c>
      <c r="I1354">
        <v>9113.31</v>
      </c>
      <c r="J1354"/>
      <c r="K1354">
        <v>9113.31</v>
      </c>
      <c r="L1354">
        <v>1</v>
      </c>
      <c r="M1354">
        <v>9113.31</v>
      </c>
      <c r="N1354" t="s">
        <v>534</v>
      </c>
      <c r="O1354" t="s">
        <v>2496</v>
      </c>
      <c r="P1354" s="7">
        <v>42542</v>
      </c>
      <c r="Q1354" s="7" t="s">
        <v>2565</v>
      </c>
      <c r="R1354" s="7">
        <v>4.1172000000000004</v>
      </c>
    </row>
    <row r="1355" spans="1:18" hidden="1">
      <c r="A1355" t="s">
        <v>506</v>
      </c>
      <c r="B1355" t="s">
        <v>501</v>
      </c>
      <c r="C1355" s="7">
        <v>42277</v>
      </c>
      <c r="D1355" t="s">
        <v>531</v>
      </c>
      <c r="E1355">
        <v>19105002</v>
      </c>
      <c r="F1355" t="s">
        <v>2495</v>
      </c>
      <c r="G1355" s="7">
        <v>43230</v>
      </c>
      <c r="H1355" t="s">
        <v>503</v>
      </c>
      <c r="I1355">
        <v>9113.31</v>
      </c>
      <c r="J1355"/>
      <c r="K1355">
        <v>9113.31</v>
      </c>
      <c r="L1355">
        <v>1</v>
      </c>
      <c r="M1355">
        <v>9113.31</v>
      </c>
      <c r="N1355" t="s">
        <v>534</v>
      </c>
      <c r="O1355" t="s">
        <v>2496</v>
      </c>
      <c r="P1355" s="7">
        <v>42542</v>
      </c>
      <c r="Q1355" s="7" t="s">
        <v>2599</v>
      </c>
      <c r="R1355" s="7">
        <v>4.1172000000000004</v>
      </c>
    </row>
    <row r="1356" spans="1:18" hidden="1">
      <c r="A1356" t="s">
        <v>506</v>
      </c>
      <c r="B1356" t="s">
        <v>501</v>
      </c>
      <c r="C1356" s="7">
        <v>42277</v>
      </c>
      <c r="D1356" t="s">
        <v>531</v>
      </c>
      <c r="E1356">
        <v>19105002</v>
      </c>
      <c r="F1356" t="s">
        <v>2495</v>
      </c>
      <c r="G1356" s="7">
        <v>43506</v>
      </c>
      <c r="H1356" t="s">
        <v>503</v>
      </c>
      <c r="I1356">
        <v>9113.31</v>
      </c>
      <c r="J1356"/>
      <c r="K1356">
        <v>9113.31</v>
      </c>
      <c r="L1356">
        <v>1</v>
      </c>
      <c r="M1356">
        <v>9113.31</v>
      </c>
      <c r="N1356" t="s">
        <v>534</v>
      </c>
      <c r="O1356" t="s">
        <v>2496</v>
      </c>
      <c r="P1356" s="7">
        <v>42542</v>
      </c>
      <c r="Q1356" s="7" t="s">
        <v>2548</v>
      </c>
      <c r="R1356" s="7">
        <v>4.1172000000000004</v>
      </c>
    </row>
    <row r="1357" spans="1:18" hidden="1">
      <c r="A1357" t="s">
        <v>506</v>
      </c>
      <c r="B1357" t="s">
        <v>501</v>
      </c>
      <c r="C1357" s="7">
        <v>42277</v>
      </c>
      <c r="D1357" t="s">
        <v>531</v>
      </c>
      <c r="E1357">
        <v>19105002</v>
      </c>
      <c r="F1357" t="s">
        <v>2495</v>
      </c>
      <c r="G1357" s="7">
        <v>43565</v>
      </c>
      <c r="H1357" t="s">
        <v>503</v>
      </c>
      <c r="I1357">
        <v>9113.31</v>
      </c>
      <c r="J1357"/>
      <c r="K1357">
        <v>9113.31</v>
      </c>
      <c r="L1357">
        <v>1</v>
      </c>
      <c r="M1357">
        <v>9113.31</v>
      </c>
      <c r="N1357" t="s">
        <v>534</v>
      </c>
      <c r="O1357" t="s">
        <v>2496</v>
      </c>
      <c r="P1357" s="7">
        <v>42542</v>
      </c>
      <c r="Q1357" s="7" t="s">
        <v>2580</v>
      </c>
      <c r="R1357" s="7">
        <v>4.1172000000000004</v>
      </c>
    </row>
    <row r="1358" spans="1:18" hidden="1">
      <c r="A1358" t="s">
        <v>506</v>
      </c>
      <c r="B1358" t="s">
        <v>501</v>
      </c>
      <c r="C1358" s="7">
        <v>42277</v>
      </c>
      <c r="D1358" t="s">
        <v>531</v>
      </c>
      <c r="E1358">
        <v>19105002</v>
      </c>
      <c r="F1358" t="s">
        <v>2495</v>
      </c>
      <c r="G1358" s="7">
        <v>43595</v>
      </c>
      <c r="H1358" t="s">
        <v>503</v>
      </c>
      <c r="I1358">
        <v>9113.31</v>
      </c>
      <c r="J1358"/>
      <c r="K1358">
        <v>9113.31</v>
      </c>
      <c r="L1358">
        <v>1</v>
      </c>
      <c r="M1358">
        <v>9113.31</v>
      </c>
      <c r="N1358" t="s">
        <v>534</v>
      </c>
      <c r="O1358" t="s">
        <v>2496</v>
      </c>
      <c r="P1358" s="7">
        <v>42542</v>
      </c>
      <c r="Q1358" s="7" t="s">
        <v>2601</v>
      </c>
      <c r="R1358" s="7">
        <v>4.1172000000000004</v>
      </c>
    </row>
    <row r="1359" spans="1:18" hidden="1">
      <c r="A1359" t="s">
        <v>506</v>
      </c>
      <c r="B1359" t="s">
        <v>501</v>
      </c>
      <c r="C1359" s="7">
        <v>42277</v>
      </c>
      <c r="D1359" t="s">
        <v>531</v>
      </c>
      <c r="E1359">
        <v>19105002</v>
      </c>
      <c r="F1359" t="s">
        <v>2495</v>
      </c>
      <c r="G1359" s="7">
        <v>43626</v>
      </c>
      <c r="H1359" t="s">
        <v>503</v>
      </c>
      <c r="I1359">
        <v>9113.31</v>
      </c>
      <c r="J1359"/>
      <c r="K1359">
        <v>9113.31</v>
      </c>
      <c r="L1359">
        <v>1</v>
      </c>
      <c r="M1359">
        <v>9113.31</v>
      </c>
      <c r="N1359" t="s">
        <v>534</v>
      </c>
      <c r="O1359" t="s">
        <v>2496</v>
      </c>
      <c r="P1359" s="7">
        <v>42542</v>
      </c>
      <c r="Q1359" s="7" t="s">
        <v>2549</v>
      </c>
      <c r="R1359" s="7">
        <v>4.1172000000000004</v>
      </c>
    </row>
    <row r="1360" spans="1:18" hidden="1">
      <c r="A1360" t="s">
        <v>506</v>
      </c>
      <c r="B1360" t="s">
        <v>501</v>
      </c>
      <c r="C1360" s="7">
        <v>42277</v>
      </c>
      <c r="D1360" t="s">
        <v>531</v>
      </c>
      <c r="E1360">
        <v>19105002</v>
      </c>
      <c r="F1360" t="s">
        <v>2495</v>
      </c>
      <c r="G1360" s="7">
        <v>43656</v>
      </c>
      <c r="H1360" t="s">
        <v>503</v>
      </c>
      <c r="I1360">
        <v>9113.31</v>
      </c>
      <c r="J1360"/>
      <c r="K1360">
        <v>9113.31</v>
      </c>
      <c r="L1360">
        <v>1</v>
      </c>
      <c r="M1360">
        <v>9113.31</v>
      </c>
      <c r="N1360" t="s">
        <v>534</v>
      </c>
      <c r="O1360" t="s">
        <v>2496</v>
      </c>
      <c r="P1360" s="7">
        <v>42542</v>
      </c>
      <c r="Q1360" s="7" t="s">
        <v>2581</v>
      </c>
      <c r="R1360" s="7">
        <v>4.1172000000000004</v>
      </c>
    </row>
    <row r="1361" spans="1:18" hidden="1">
      <c r="A1361" t="s">
        <v>506</v>
      </c>
      <c r="B1361" t="s">
        <v>501</v>
      </c>
      <c r="C1361" s="7">
        <v>41134</v>
      </c>
      <c r="D1361" t="s">
        <v>531</v>
      </c>
      <c r="E1361">
        <v>19105002</v>
      </c>
      <c r="F1361" t="s">
        <v>747</v>
      </c>
      <c r="G1361" s="7">
        <v>42658</v>
      </c>
      <c r="H1361" t="s">
        <v>533</v>
      </c>
      <c r="I1361">
        <v>560128.49</v>
      </c>
      <c r="J1361"/>
      <c r="K1361">
        <v>560128.49</v>
      </c>
      <c r="L1361">
        <v>3.3835000000000002</v>
      </c>
      <c r="M1361">
        <v>1895194.7459150001</v>
      </c>
      <c r="N1361" t="s">
        <v>534</v>
      </c>
      <c r="O1361" t="s">
        <v>772</v>
      </c>
      <c r="P1361" s="7">
        <v>42542</v>
      </c>
      <c r="Q1361" s="7" t="s">
        <v>1412</v>
      </c>
      <c r="R1361" s="7">
        <v>2.0175000000000001</v>
      </c>
    </row>
    <row r="1362" spans="1:18" hidden="1">
      <c r="A1362" t="s">
        <v>506</v>
      </c>
      <c r="B1362" t="s">
        <v>501</v>
      </c>
      <c r="C1362" s="7">
        <v>41355</v>
      </c>
      <c r="D1362" t="s">
        <v>531</v>
      </c>
      <c r="E1362">
        <v>13140001</v>
      </c>
      <c r="F1362" t="s">
        <v>592</v>
      </c>
      <c r="G1362" s="7">
        <v>43235</v>
      </c>
      <c r="H1362" t="s">
        <v>503</v>
      </c>
      <c r="I1362">
        <v>26259.75</v>
      </c>
      <c r="J1362"/>
      <c r="K1362">
        <v>26259.75</v>
      </c>
      <c r="L1362">
        <v>1</v>
      </c>
      <c r="M1362">
        <v>26259.75</v>
      </c>
      <c r="N1362" t="s">
        <v>504</v>
      </c>
      <c r="O1362" t="s">
        <v>593</v>
      </c>
      <c r="P1362" s="7">
        <v>42542</v>
      </c>
      <c r="Q1362" s="7" t="s">
        <v>2066</v>
      </c>
      <c r="R1362" s="7">
        <v>1.9931000000000001</v>
      </c>
    </row>
    <row r="1363" spans="1:18" hidden="1">
      <c r="A1363" t="s">
        <v>506</v>
      </c>
      <c r="B1363" t="s">
        <v>501</v>
      </c>
      <c r="C1363" s="7">
        <v>41355</v>
      </c>
      <c r="D1363" t="s">
        <v>531</v>
      </c>
      <c r="E1363">
        <v>13140001</v>
      </c>
      <c r="F1363" t="s">
        <v>592</v>
      </c>
      <c r="G1363" s="7">
        <v>43966</v>
      </c>
      <c r="H1363" t="s">
        <v>503</v>
      </c>
      <c r="I1363">
        <v>2941.68</v>
      </c>
      <c r="J1363"/>
      <c r="K1363">
        <v>2941.68</v>
      </c>
      <c r="L1363">
        <v>1</v>
      </c>
      <c r="M1363">
        <v>2941.68</v>
      </c>
      <c r="N1363" t="s">
        <v>504</v>
      </c>
      <c r="O1363" t="s">
        <v>593</v>
      </c>
      <c r="P1363" s="7">
        <v>42542</v>
      </c>
      <c r="Q1363" s="7" t="s">
        <v>2352</v>
      </c>
      <c r="R1363" s="7">
        <v>1.9931000000000001</v>
      </c>
    </row>
    <row r="1364" spans="1:18">
      <c r="A1364" t="s">
        <v>506</v>
      </c>
      <c r="B1364" t="s">
        <v>501</v>
      </c>
      <c r="C1364" s="7">
        <v>41508</v>
      </c>
      <c r="D1364" t="s">
        <v>531</v>
      </c>
      <c r="E1364">
        <v>19105002</v>
      </c>
      <c r="F1364" t="s">
        <v>704</v>
      </c>
      <c r="G1364" s="7">
        <v>42901</v>
      </c>
      <c r="H1364" t="s">
        <v>503</v>
      </c>
      <c r="I1364">
        <v>202500</v>
      </c>
      <c r="J1364"/>
      <c r="K1364">
        <v>202500</v>
      </c>
      <c r="L1364">
        <v>1</v>
      </c>
      <c r="M1364">
        <v>202500</v>
      </c>
      <c r="N1364" t="s">
        <v>534</v>
      </c>
      <c r="O1364" t="s">
        <v>705</v>
      </c>
      <c r="P1364" s="7">
        <v>42542</v>
      </c>
      <c r="Q1364" s="7" t="s">
        <v>1762</v>
      </c>
      <c r="R1364" s="7">
        <v>2.4169</v>
      </c>
    </row>
    <row r="1365" spans="1:18" hidden="1">
      <c r="A1365" t="s">
        <v>506</v>
      </c>
      <c r="B1365" t="s">
        <v>501</v>
      </c>
      <c r="C1365" s="7">
        <v>41508</v>
      </c>
      <c r="D1365" t="s">
        <v>531</v>
      </c>
      <c r="E1365">
        <v>19105002</v>
      </c>
      <c r="F1365" t="s">
        <v>704</v>
      </c>
      <c r="G1365" s="7">
        <v>43997</v>
      </c>
      <c r="H1365" t="s">
        <v>503</v>
      </c>
      <c r="I1365">
        <v>202500</v>
      </c>
      <c r="J1365"/>
      <c r="K1365">
        <v>202500</v>
      </c>
      <c r="L1365">
        <v>1</v>
      </c>
      <c r="M1365">
        <v>202500</v>
      </c>
      <c r="N1365" t="s">
        <v>534</v>
      </c>
      <c r="O1365" t="s">
        <v>705</v>
      </c>
      <c r="P1365" s="7">
        <v>42542</v>
      </c>
      <c r="Q1365" s="7" t="s">
        <v>1291</v>
      </c>
      <c r="R1365" s="7">
        <v>2.4169</v>
      </c>
    </row>
    <row r="1366" spans="1:18" hidden="1">
      <c r="A1366" t="s">
        <v>506</v>
      </c>
      <c r="B1366" t="s">
        <v>501</v>
      </c>
      <c r="C1366" s="7">
        <v>41613</v>
      </c>
      <c r="D1366" t="s">
        <v>531</v>
      </c>
      <c r="E1366">
        <v>13140001</v>
      </c>
      <c r="F1366" t="s">
        <v>607</v>
      </c>
      <c r="G1366" s="7">
        <v>42901</v>
      </c>
      <c r="H1366" t="s">
        <v>503</v>
      </c>
      <c r="I1366">
        <v>6389.03</v>
      </c>
      <c r="J1366"/>
      <c r="K1366">
        <v>6389.03</v>
      </c>
      <c r="L1366">
        <v>1</v>
      </c>
      <c r="M1366">
        <v>6389.03</v>
      </c>
      <c r="N1366" t="s">
        <v>504</v>
      </c>
      <c r="O1366" t="s">
        <v>608</v>
      </c>
      <c r="P1366" s="7">
        <v>42542</v>
      </c>
      <c r="Q1366" s="7" t="s">
        <v>2200</v>
      </c>
      <c r="R1366" s="7">
        <v>2.3740000000000001</v>
      </c>
    </row>
    <row r="1367" spans="1:18">
      <c r="A1367" t="s">
        <v>506</v>
      </c>
      <c r="B1367" t="s">
        <v>501</v>
      </c>
      <c r="C1367" s="7">
        <v>41669</v>
      </c>
      <c r="D1367" t="s">
        <v>531</v>
      </c>
      <c r="E1367">
        <v>19105002</v>
      </c>
      <c r="F1367" t="s">
        <v>616</v>
      </c>
      <c r="G1367" s="7">
        <v>42870</v>
      </c>
      <c r="H1367" t="s">
        <v>503</v>
      </c>
      <c r="I1367">
        <v>284245.71000000002</v>
      </c>
      <c r="J1367"/>
      <c r="K1367">
        <v>284245.71000000002</v>
      </c>
      <c r="L1367">
        <v>1</v>
      </c>
      <c r="M1367">
        <v>284245.71000000002</v>
      </c>
      <c r="N1367" t="s">
        <v>534</v>
      </c>
      <c r="O1367" t="s">
        <v>617</v>
      </c>
      <c r="P1367" s="7">
        <v>42542</v>
      </c>
      <c r="Q1367" s="7" t="s">
        <v>2362</v>
      </c>
      <c r="R1367" s="7">
        <v>2.4397000000000002</v>
      </c>
    </row>
    <row r="1368" spans="1:18" hidden="1">
      <c r="A1368" t="s">
        <v>506</v>
      </c>
      <c r="B1368" t="s">
        <v>501</v>
      </c>
      <c r="C1368" s="7">
        <v>41780</v>
      </c>
      <c r="D1368" t="s">
        <v>531</v>
      </c>
      <c r="E1368">
        <v>13140001</v>
      </c>
      <c r="F1368" t="s">
        <v>633</v>
      </c>
      <c r="G1368" s="7">
        <v>42840</v>
      </c>
      <c r="H1368" t="s">
        <v>533</v>
      </c>
      <c r="I1368">
        <v>21820.43</v>
      </c>
      <c r="J1368"/>
      <c r="K1368">
        <v>21820.43</v>
      </c>
      <c r="L1368">
        <v>3.3835000000000002</v>
      </c>
      <c r="M1368">
        <v>73829.424905000007</v>
      </c>
      <c r="N1368" t="s">
        <v>504</v>
      </c>
      <c r="O1368" t="s">
        <v>634</v>
      </c>
      <c r="P1368" s="7">
        <v>42542</v>
      </c>
      <c r="Q1368" s="7" t="s">
        <v>1324</v>
      </c>
      <c r="R1368" s="7">
        <v>2.2155999999999998</v>
      </c>
    </row>
    <row r="1369" spans="1:18" hidden="1">
      <c r="A1369" t="s">
        <v>506</v>
      </c>
      <c r="B1369" t="s">
        <v>501</v>
      </c>
      <c r="C1369" s="7">
        <v>41780</v>
      </c>
      <c r="D1369" t="s">
        <v>531</v>
      </c>
      <c r="E1369">
        <v>13140001</v>
      </c>
      <c r="F1369" t="s">
        <v>633</v>
      </c>
      <c r="G1369" s="7">
        <v>43205</v>
      </c>
      <c r="H1369" t="s">
        <v>533</v>
      </c>
      <c r="I1369">
        <v>14546.95</v>
      </c>
      <c r="J1369"/>
      <c r="K1369">
        <v>14546.95</v>
      </c>
      <c r="L1369">
        <v>3.3835000000000002</v>
      </c>
      <c r="M1369">
        <v>49219.605324999997</v>
      </c>
      <c r="N1369" t="s">
        <v>504</v>
      </c>
      <c r="O1369" t="s">
        <v>634</v>
      </c>
      <c r="P1369" s="7">
        <v>42542</v>
      </c>
      <c r="Q1369" s="7" t="s">
        <v>1798</v>
      </c>
      <c r="R1369" s="7">
        <v>2.2155999999999998</v>
      </c>
    </row>
    <row r="1370" spans="1:18" hidden="1">
      <c r="A1370" t="s">
        <v>506</v>
      </c>
      <c r="B1370" t="s">
        <v>548</v>
      </c>
      <c r="C1370" s="7">
        <v>41865</v>
      </c>
      <c r="D1370" t="s">
        <v>531</v>
      </c>
      <c r="E1370">
        <v>13140001</v>
      </c>
      <c r="F1370" t="s">
        <v>645</v>
      </c>
      <c r="G1370" s="7">
        <v>42870</v>
      </c>
      <c r="H1370" t="s">
        <v>503</v>
      </c>
      <c r="I1370">
        <v>131706.64000000001</v>
      </c>
      <c r="J1370"/>
      <c r="K1370">
        <v>131706.64000000001</v>
      </c>
      <c r="L1370">
        <v>1</v>
      </c>
      <c r="M1370">
        <v>131706.64000000001</v>
      </c>
      <c r="N1370" t="s">
        <v>504</v>
      </c>
      <c r="O1370" t="s">
        <v>646</v>
      </c>
      <c r="P1370" s="7">
        <v>42542</v>
      </c>
      <c r="Q1370" s="7" t="s">
        <v>1812</v>
      </c>
      <c r="R1370" s="7">
        <v>2.2692000000000001</v>
      </c>
    </row>
    <row r="1371" spans="1:18" hidden="1">
      <c r="A1371" t="s">
        <v>506</v>
      </c>
      <c r="B1371" t="s">
        <v>548</v>
      </c>
      <c r="C1371" s="7">
        <v>41865</v>
      </c>
      <c r="D1371" t="s">
        <v>531</v>
      </c>
      <c r="E1371">
        <v>13140001</v>
      </c>
      <c r="F1371" t="s">
        <v>645</v>
      </c>
      <c r="G1371" s="7">
        <v>43600</v>
      </c>
      <c r="H1371" t="s">
        <v>503</v>
      </c>
      <c r="I1371">
        <v>85521.15</v>
      </c>
      <c r="J1371"/>
      <c r="K1371">
        <v>85521.15</v>
      </c>
      <c r="L1371">
        <v>1</v>
      </c>
      <c r="M1371">
        <v>85521.15</v>
      </c>
      <c r="N1371" t="s">
        <v>504</v>
      </c>
      <c r="O1371" t="s">
        <v>646</v>
      </c>
      <c r="P1371" s="7">
        <v>42542</v>
      </c>
      <c r="Q1371" s="7" t="s">
        <v>2239</v>
      </c>
      <c r="R1371" s="7">
        <v>2.2692000000000001</v>
      </c>
    </row>
    <row r="1372" spans="1:18" hidden="1">
      <c r="A1372" t="s">
        <v>506</v>
      </c>
      <c r="B1372" t="s">
        <v>501</v>
      </c>
      <c r="C1372" s="7">
        <v>42109</v>
      </c>
      <c r="D1372" t="s">
        <v>531</v>
      </c>
      <c r="E1372">
        <v>13140001</v>
      </c>
      <c r="F1372" t="s">
        <v>1027</v>
      </c>
      <c r="G1372" s="7">
        <v>43600</v>
      </c>
      <c r="H1372" t="s">
        <v>503</v>
      </c>
      <c r="I1372">
        <v>22810.99</v>
      </c>
      <c r="J1372"/>
      <c r="K1372">
        <v>22810.99</v>
      </c>
      <c r="L1372">
        <v>1</v>
      </c>
      <c r="M1372">
        <v>22810.99</v>
      </c>
      <c r="N1372" t="s">
        <v>504</v>
      </c>
      <c r="O1372" t="s">
        <v>1028</v>
      </c>
      <c r="P1372" s="7">
        <v>42542</v>
      </c>
      <c r="Q1372" s="7" t="s">
        <v>1677</v>
      </c>
      <c r="R1372" s="7">
        <v>3.0880000000000001</v>
      </c>
    </row>
    <row r="1373" spans="1:18" hidden="1">
      <c r="A1373" t="s">
        <v>506</v>
      </c>
      <c r="B1373" t="s">
        <v>501</v>
      </c>
      <c r="C1373" s="7">
        <v>42109</v>
      </c>
      <c r="D1373" t="s">
        <v>531</v>
      </c>
      <c r="E1373">
        <v>13140001</v>
      </c>
      <c r="F1373" t="s">
        <v>1027</v>
      </c>
      <c r="G1373" s="7">
        <v>44150</v>
      </c>
      <c r="H1373" t="s">
        <v>503</v>
      </c>
      <c r="I1373">
        <v>11596.73</v>
      </c>
      <c r="J1373"/>
      <c r="K1373">
        <v>11596.73</v>
      </c>
      <c r="L1373">
        <v>1</v>
      </c>
      <c r="M1373">
        <v>11596.73</v>
      </c>
      <c r="N1373" t="s">
        <v>504</v>
      </c>
      <c r="O1373" t="s">
        <v>1028</v>
      </c>
      <c r="P1373" s="7">
        <v>42542</v>
      </c>
      <c r="Q1373" s="7" t="s">
        <v>1678</v>
      </c>
      <c r="R1373" s="7">
        <v>3.0880000000000001</v>
      </c>
    </row>
    <row r="1374" spans="1:18" hidden="1">
      <c r="A1374" t="s">
        <v>506</v>
      </c>
      <c r="B1374" t="s">
        <v>501</v>
      </c>
      <c r="C1374" s="7">
        <v>42109</v>
      </c>
      <c r="D1374" t="s">
        <v>531</v>
      </c>
      <c r="E1374">
        <v>19105002</v>
      </c>
      <c r="F1374" t="s">
        <v>1027</v>
      </c>
      <c r="G1374" s="7">
        <v>44696</v>
      </c>
      <c r="H1374" t="s">
        <v>503</v>
      </c>
      <c r="I1374">
        <v>258428.57</v>
      </c>
      <c r="J1374"/>
      <c r="K1374">
        <v>258428.57</v>
      </c>
      <c r="L1374">
        <v>1</v>
      </c>
      <c r="M1374">
        <v>258428.57</v>
      </c>
      <c r="N1374" t="s">
        <v>534</v>
      </c>
      <c r="O1374" t="s">
        <v>1028</v>
      </c>
      <c r="P1374" s="7">
        <v>42542</v>
      </c>
      <c r="Q1374" s="7" t="s">
        <v>2264</v>
      </c>
      <c r="R1374" s="7">
        <v>3.0880000000000001</v>
      </c>
    </row>
    <row r="1375" spans="1:18" hidden="1">
      <c r="A1375" t="s">
        <v>506</v>
      </c>
      <c r="B1375" t="s">
        <v>501</v>
      </c>
      <c r="C1375" s="7">
        <v>42138</v>
      </c>
      <c r="D1375" t="s">
        <v>531</v>
      </c>
      <c r="E1375">
        <v>13140001</v>
      </c>
      <c r="F1375" t="s">
        <v>1087</v>
      </c>
      <c r="G1375" s="7">
        <v>42689</v>
      </c>
      <c r="H1375" t="s">
        <v>503</v>
      </c>
      <c r="I1375">
        <v>102583.07</v>
      </c>
      <c r="J1375"/>
      <c r="K1375">
        <v>102583.07</v>
      </c>
      <c r="L1375">
        <v>1</v>
      </c>
      <c r="M1375">
        <v>102583.07</v>
      </c>
      <c r="N1375" t="s">
        <v>504</v>
      </c>
      <c r="O1375" t="s">
        <v>1088</v>
      </c>
      <c r="P1375" s="7">
        <v>42542</v>
      </c>
      <c r="Q1375" s="7" t="s">
        <v>1993</v>
      </c>
      <c r="R1375" s="7">
        <v>3.0103</v>
      </c>
    </row>
    <row r="1376" spans="1:18" hidden="1">
      <c r="A1376" t="s">
        <v>506</v>
      </c>
      <c r="B1376" t="s">
        <v>501</v>
      </c>
      <c r="C1376" s="7">
        <v>42138</v>
      </c>
      <c r="D1376" t="s">
        <v>531</v>
      </c>
      <c r="E1376">
        <v>13140001</v>
      </c>
      <c r="F1376" t="s">
        <v>1087</v>
      </c>
      <c r="G1376" s="7">
        <v>42870</v>
      </c>
      <c r="H1376" t="s">
        <v>503</v>
      </c>
      <c r="I1376">
        <v>100891.46</v>
      </c>
      <c r="J1376"/>
      <c r="K1376">
        <v>100891.46</v>
      </c>
      <c r="L1376">
        <v>1</v>
      </c>
      <c r="M1376">
        <v>100891.46</v>
      </c>
      <c r="N1376" t="s">
        <v>504</v>
      </c>
      <c r="O1376" t="s">
        <v>1088</v>
      </c>
      <c r="P1376" s="7">
        <v>42542</v>
      </c>
      <c r="Q1376" s="7" t="s">
        <v>1835</v>
      </c>
      <c r="R1376" s="7">
        <v>3.0103</v>
      </c>
    </row>
    <row r="1377" spans="1:18" hidden="1">
      <c r="A1377" t="s">
        <v>506</v>
      </c>
      <c r="B1377" t="s">
        <v>501</v>
      </c>
      <c r="C1377" s="7">
        <v>42138</v>
      </c>
      <c r="D1377" t="s">
        <v>531</v>
      </c>
      <c r="E1377">
        <v>13140001</v>
      </c>
      <c r="F1377" t="s">
        <v>1087</v>
      </c>
      <c r="G1377" s="7">
        <v>43419</v>
      </c>
      <c r="H1377" t="s">
        <v>503</v>
      </c>
      <c r="I1377">
        <v>68388.710000000006</v>
      </c>
      <c r="J1377"/>
      <c r="K1377">
        <v>68388.710000000006</v>
      </c>
      <c r="L1377">
        <v>1</v>
      </c>
      <c r="M1377">
        <v>68388.710000000006</v>
      </c>
      <c r="N1377" t="s">
        <v>504</v>
      </c>
      <c r="O1377" t="s">
        <v>1088</v>
      </c>
      <c r="P1377" s="7">
        <v>42542</v>
      </c>
      <c r="Q1377" s="7" t="s">
        <v>1682</v>
      </c>
      <c r="R1377" s="7">
        <v>3.0103</v>
      </c>
    </row>
    <row r="1378" spans="1:18" hidden="1">
      <c r="A1378" t="s">
        <v>506</v>
      </c>
      <c r="B1378" t="s">
        <v>501</v>
      </c>
      <c r="C1378" s="7">
        <v>42138</v>
      </c>
      <c r="D1378" t="s">
        <v>531</v>
      </c>
      <c r="E1378">
        <v>13140001</v>
      </c>
      <c r="F1378" t="s">
        <v>1087</v>
      </c>
      <c r="G1378" s="7">
        <v>44150</v>
      </c>
      <c r="H1378" t="s">
        <v>503</v>
      </c>
      <c r="I1378">
        <v>34194.36</v>
      </c>
      <c r="J1378"/>
      <c r="K1378">
        <v>34194.36</v>
      </c>
      <c r="L1378">
        <v>1</v>
      </c>
      <c r="M1378">
        <v>34194.36</v>
      </c>
      <c r="N1378" t="s">
        <v>504</v>
      </c>
      <c r="O1378" t="s">
        <v>1088</v>
      </c>
      <c r="P1378" s="7">
        <v>42542</v>
      </c>
      <c r="Q1378" s="7" t="s">
        <v>2410</v>
      </c>
      <c r="R1378" s="7">
        <v>3.0103</v>
      </c>
    </row>
    <row r="1379" spans="1:18" hidden="1">
      <c r="A1379" t="s">
        <v>506</v>
      </c>
      <c r="B1379" t="s">
        <v>501</v>
      </c>
      <c r="C1379" s="7">
        <v>42150</v>
      </c>
      <c r="D1379" t="s">
        <v>531</v>
      </c>
      <c r="E1379">
        <v>19105002</v>
      </c>
      <c r="F1379" t="s">
        <v>1099</v>
      </c>
      <c r="G1379" s="7">
        <v>43600</v>
      </c>
      <c r="H1379" t="s">
        <v>503</v>
      </c>
      <c r="I1379">
        <v>317850</v>
      </c>
      <c r="J1379"/>
      <c r="K1379">
        <v>317850</v>
      </c>
      <c r="L1379">
        <v>1</v>
      </c>
      <c r="M1379">
        <v>317850</v>
      </c>
      <c r="N1379" t="s">
        <v>534</v>
      </c>
      <c r="O1379" t="s">
        <v>1100</v>
      </c>
      <c r="P1379" s="7">
        <v>42542</v>
      </c>
      <c r="Q1379" s="7" t="s">
        <v>1685</v>
      </c>
      <c r="R1379" s="7">
        <v>3.1212</v>
      </c>
    </row>
    <row r="1380" spans="1:18" hidden="1">
      <c r="A1380" t="s">
        <v>506</v>
      </c>
      <c r="B1380" t="s">
        <v>501</v>
      </c>
      <c r="C1380" s="7">
        <v>42150</v>
      </c>
      <c r="D1380" t="s">
        <v>531</v>
      </c>
      <c r="E1380">
        <v>19105002</v>
      </c>
      <c r="F1380" t="s">
        <v>1099</v>
      </c>
      <c r="G1380" s="7">
        <v>44331</v>
      </c>
      <c r="H1380" t="s">
        <v>503</v>
      </c>
      <c r="I1380">
        <v>317850</v>
      </c>
      <c r="J1380"/>
      <c r="K1380">
        <v>317850</v>
      </c>
      <c r="L1380">
        <v>1</v>
      </c>
      <c r="M1380">
        <v>317850</v>
      </c>
      <c r="N1380" t="s">
        <v>534</v>
      </c>
      <c r="O1380" t="s">
        <v>1100</v>
      </c>
      <c r="P1380" s="7">
        <v>42542</v>
      </c>
      <c r="Q1380" s="7" t="s">
        <v>1372</v>
      </c>
      <c r="R1380" s="7">
        <v>3.1212</v>
      </c>
    </row>
    <row r="1381" spans="1:18" hidden="1">
      <c r="A1381" t="s">
        <v>506</v>
      </c>
      <c r="B1381" t="s">
        <v>501</v>
      </c>
      <c r="C1381" s="7">
        <v>42277</v>
      </c>
      <c r="D1381" t="s">
        <v>531</v>
      </c>
      <c r="E1381">
        <v>19105002</v>
      </c>
      <c r="F1381" t="s">
        <v>2495</v>
      </c>
      <c r="G1381" s="7">
        <v>42561</v>
      </c>
      <c r="H1381" t="s">
        <v>503</v>
      </c>
      <c r="I1381">
        <v>9113.31</v>
      </c>
      <c r="J1381"/>
      <c r="K1381">
        <v>9113.31</v>
      </c>
      <c r="L1381">
        <v>1</v>
      </c>
      <c r="M1381">
        <v>9113.31</v>
      </c>
      <c r="N1381" t="s">
        <v>534</v>
      </c>
      <c r="O1381" t="s">
        <v>2496</v>
      </c>
      <c r="P1381" s="7">
        <v>42542</v>
      </c>
      <c r="Q1381" s="7" t="s">
        <v>2612</v>
      </c>
      <c r="R1381" s="7">
        <v>4.1172000000000004</v>
      </c>
    </row>
    <row r="1382" spans="1:18" hidden="1">
      <c r="A1382" t="s">
        <v>506</v>
      </c>
      <c r="B1382" t="s">
        <v>501</v>
      </c>
      <c r="C1382" s="7">
        <v>42277</v>
      </c>
      <c r="D1382" t="s">
        <v>531</v>
      </c>
      <c r="E1382">
        <v>19105002</v>
      </c>
      <c r="F1382" t="s">
        <v>2495</v>
      </c>
      <c r="G1382" s="7">
        <v>42623</v>
      </c>
      <c r="H1382" t="s">
        <v>503</v>
      </c>
      <c r="I1382">
        <v>9113.31</v>
      </c>
      <c r="J1382"/>
      <c r="K1382">
        <v>9113.31</v>
      </c>
      <c r="L1382">
        <v>1</v>
      </c>
      <c r="M1382">
        <v>9113.31</v>
      </c>
      <c r="N1382" t="s">
        <v>534</v>
      </c>
      <c r="O1382" t="s">
        <v>2496</v>
      </c>
      <c r="P1382" s="7">
        <v>42542</v>
      </c>
      <c r="Q1382" s="7" t="s">
        <v>2542</v>
      </c>
      <c r="R1382" s="7">
        <v>4.1172000000000004</v>
      </c>
    </row>
    <row r="1383" spans="1:18" hidden="1">
      <c r="A1383" t="s">
        <v>506</v>
      </c>
      <c r="B1383" t="s">
        <v>501</v>
      </c>
      <c r="C1383" s="7">
        <v>41323</v>
      </c>
      <c r="D1383" t="s">
        <v>531</v>
      </c>
      <c r="E1383">
        <v>19105002</v>
      </c>
      <c r="F1383" t="s">
        <v>592</v>
      </c>
      <c r="G1383" s="7">
        <v>43600</v>
      </c>
      <c r="H1383" t="s">
        <v>503</v>
      </c>
      <c r="I1383">
        <v>110714.29</v>
      </c>
      <c r="J1383"/>
      <c r="K1383">
        <v>110714.29</v>
      </c>
      <c r="L1383">
        <v>1</v>
      </c>
      <c r="M1383">
        <v>110714.29</v>
      </c>
      <c r="N1383" t="s">
        <v>534</v>
      </c>
      <c r="O1383" t="s">
        <v>593</v>
      </c>
      <c r="P1383" s="7">
        <v>42542</v>
      </c>
      <c r="Q1383" s="7" t="s">
        <v>1720</v>
      </c>
      <c r="R1383" s="7">
        <v>1.96</v>
      </c>
    </row>
    <row r="1384" spans="1:18" hidden="1">
      <c r="A1384" t="s">
        <v>506</v>
      </c>
      <c r="B1384" t="s">
        <v>501</v>
      </c>
      <c r="C1384" s="7">
        <v>41327</v>
      </c>
      <c r="D1384" t="s">
        <v>531</v>
      </c>
      <c r="E1384">
        <v>13140001</v>
      </c>
      <c r="F1384" t="s">
        <v>718</v>
      </c>
      <c r="G1384" s="7">
        <v>42658</v>
      </c>
      <c r="H1384" t="s">
        <v>533</v>
      </c>
      <c r="I1384">
        <v>2655.81</v>
      </c>
      <c r="J1384"/>
      <c r="K1384">
        <v>2655.81</v>
      </c>
      <c r="L1384">
        <v>3.3835000000000002</v>
      </c>
      <c r="M1384">
        <v>8985.9331349999993</v>
      </c>
      <c r="N1384" t="s">
        <v>504</v>
      </c>
      <c r="O1384" t="s">
        <v>719</v>
      </c>
      <c r="P1384" s="7">
        <v>42542</v>
      </c>
      <c r="Q1384" s="7" t="s">
        <v>1871</v>
      </c>
      <c r="R1384" s="7">
        <v>1.972</v>
      </c>
    </row>
    <row r="1385" spans="1:18" hidden="1">
      <c r="A1385" t="s">
        <v>506</v>
      </c>
      <c r="B1385" t="s">
        <v>501</v>
      </c>
      <c r="C1385" s="7">
        <v>41327</v>
      </c>
      <c r="D1385" t="s">
        <v>531</v>
      </c>
      <c r="E1385">
        <v>13140001</v>
      </c>
      <c r="F1385" t="s">
        <v>618</v>
      </c>
      <c r="G1385" s="7">
        <v>42658</v>
      </c>
      <c r="H1385" t="s">
        <v>533</v>
      </c>
      <c r="I1385">
        <v>7629.64</v>
      </c>
      <c r="J1385"/>
      <c r="K1385">
        <v>7629.64</v>
      </c>
      <c r="L1385">
        <v>3.3835000000000002</v>
      </c>
      <c r="M1385">
        <v>25814.88694</v>
      </c>
      <c r="N1385" t="s">
        <v>504</v>
      </c>
      <c r="O1385" t="s">
        <v>619</v>
      </c>
      <c r="P1385" s="7">
        <v>42542</v>
      </c>
      <c r="Q1385" s="7" t="s">
        <v>1573</v>
      </c>
      <c r="R1385" s="7">
        <v>1.972</v>
      </c>
    </row>
    <row r="1386" spans="1:18" hidden="1">
      <c r="A1386" t="s">
        <v>506</v>
      </c>
      <c r="B1386" t="s">
        <v>501</v>
      </c>
      <c r="C1386" s="7">
        <v>41334</v>
      </c>
      <c r="D1386" t="s">
        <v>531</v>
      </c>
      <c r="E1386">
        <v>13140001</v>
      </c>
      <c r="F1386" t="s">
        <v>736</v>
      </c>
      <c r="G1386" s="7">
        <v>42916</v>
      </c>
      <c r="H1386" t="s">
        <v>503</v>
      </c>
      <c r="I1386">
        <v>966.63</v>
      </c>
      <c r="J1386"/>
      <c r="K1386">
        <v>966.63</v>
      </c>
      <c r="L1386">
        <v>1</v>
      </c>
      <c r="M1386">
        <v>966.63</v>
      </c>
      <c r="N1386" t="s">
        <v>504</v>
      </c>
      <c r="O1386" t="s">
        <v>737</v>
      </c>
      <c r="P1386" s="7">
        <v>42542</v>
      </c>
      <c r="Q1386" s="7" t="s">
        <v>1239</v>
      </c>
      <c r="R1386" s="7">
        <v>1.9754</v>
      </c>
    </row>
    <row r="1387" spans="1:18" hidden="1">
      <c r="A1387" t="s">
        <v>506</v>
      </c>
      <c r="B1387" t="s">
        <v>501</v>
      </c>
      <c r="C1387" s="7">
        <v>41355</v>
      </c>
      <c r="D1387" t="s">
        <v>531</v>
      </c>
      <c r="E1387">
        <v>13140001</v>
      </c>
      <c r="F1387" t="s">
        <v>592</v>
      </c>
      <c r="G1387" s="7">
        <v>43600</v>
      </c>
      <c r="H1387" t="s">
        <v>503</v>
      </c>
      <c r="I1387">
        <v>5867.08</v>
      </c>
      <c r="J1387"/>
      <c r="K1387">
        <v>5867.08</v>
      </c>
      <c r="L1387">
        <v>1</v>
      </c>
      <c r="M1387">
        <v>5867.08</v>
      </c>
      <c r="N1387" t="s">
        <v>504</v>
      </c>
      <c r="O1387" t="s">
        <v>593</v>
      </c>
      <c r="P1387" s="7">
        <v>42542</v>
      </c>
      <c r="Q1387" s="7" t="s">
        <v>1759</v>
      </c>
      <c r="R1387" s="7">
        <v>1.9931000000000001</v>
      </c>
    </row>
    <row r="1388" spans="1:18" hidden="1">
      <c r="A1388" t="s">
        <v>506</v>
      </c>
      <c r="B1388" t="s">
        <v>501</v>
      </c>
      <c r="C1388" s="7">
        <v>41508</v>
      </c>
      <c r="D1388" t="s">
        <v>531</v>
      </c>
      <c r="E1388">
        <v>13140001</v>
      </c>
      <c r="F1388" t="s">
        <v>704</v>
      </c>
      <c r="G1388" s="7">
        <v>43997</v>
      </c>
      <c r="H1388" t="s">
        <v>503</v>
      </c>
      <c r="I1388">
        <v>12355.56</v>
      </c>
      <c r="J1388"/>
      <c r="K1388">
        <v>12355.56</v>
      </c>
      <c r="L1388">
        <v>1</v>
      </c>
      <c r="M1388">
        <v>12355.56</v>
      </c>
      <c r="N1388" t="s">
        <v>504</v>
      </c>
      <c r="O1388" t="s">
        <v>705</v>
      </c>
      <c r="P1388" s="7">
        <v>42542</v>
      </c>
      <c r="Q1388" s="7" t="s">
        <v>2353</v>
      </c>
      <c r="R1388" s="7">
        <v>2.4169</v>
      </c>
    </row>
    <row r="1389" spans="1:18" hidden="1">
      <c r="A1389" t="s">
        <v>506</v>
      </c>
      <c r="B1389" t="s">
        <v>501</v>
      </c>
      <c r="C1389" s="7">
        <v>41508</v>
      </c>
      <c r="D1389" t="s">
        <v>531</v>
      </c>
      <c r="E1389">
        <v>19105002</v>
      </c>
      <c r="F1389" t="s">
        <v>704</v>
      </c>
      <c r="G1389" s="7">
        <v>43266</v>
      </c>
      <c r="H1389" t="s">
        <v>503</v>
      </c>
      <c r="I1389">
        <v>202500</v>
      </c>
      <c r="J1389"/>
      <c r="K1389">
        <v>202500</v>
      </c>
      <c r="L1389">
        <v>1</v>
      </c>
      <c r="M1389">
        <v>202500</v>
      </c>
      <c r="N1389" t="s">
        <v>534</v>
      </c>
      <c r="O1389" t="s">
        <v>705</v>
      </c>
      <c r="P1389" s="7">
        <v>42542</v>
      </c>
      <c r="Q1389" s="7" t="s">
        <v>1920</v>
      </c>
      <c r="R1389" s="7">
        <v>2.4169</v>
      </c>
    </row>
    <row r="1390" spans="1:18" hidden="1">
      <c r="A1390" t="s">
        <v>506</v>
      </c>
      <c r="B1390" t="s">
        <v>501</v>
      </c>
      <c r="C1390" s="7">
        <v>41613</v>
      </c>
      <c r="D1390" t="s">
        <v>531</v>
      </c>
      <c r="E1390">
        <v>19105002</v>
      </c>
      <c r="F1390" t="s">
        <v>607</v>
      </c>
      <c r="G1390" s="7">
        <v>43631</v>
      </c>
      <c r="H1390" t="s">
        <v>503</v>
      </c>
      <c r="I1390">
        <v>60000</v>
      </c>
      <c r="J1390"/>
      <c r="K1390">
        <v>60000</v>
      </c>
      <c r="L1390">
        <v>1</v>
      </c>
      <c r="M1390">
        <v>60000</v>
      </c>
      <c r="N1390" t="s">
        <v>534</v>
      </c>
      <c r="O1390" t="s">
        <v>608</v>
      </c>
      <c r="P1390" s="7">
        <v>42542</v>
      </c>
      <c r="Q1390" s="7" t="s">
        <v>1923</v>
      </c>
      <c r="R1390" s="7">
        <v>2.3740000000000001</v>
      </c>
    </row>
    <row r="1391" spans="1:18" hidden="1">
      <c r="A1391" t="s">
        <v>506</v>
      </c>
      <c r="B1391" t="s">
        <v>501</v>
      </c>
      <c r="C1391" s="7">
        <v>41669</v>
      </c>
      <c r="D1391" t="s">
        <v>531</v>
      </c>
      <c r="E1391">
        <v>19105002</v>
      </c>
      <c r="F1391" t="s">
        <v>616</v>
      </c>
      <c r="G1391" s="7">
        <v>43600</v>
      </c>
      <c r="H1391" t="s">
        <v>503</v>
      </c>
      <c r="I1391">
        <v>284245.71000000002</v>
      </c>
      <c r="J1391"/>
      <c r="K1391">
        <v>284245.71000000002</v>
      </c>
      <c r="L1391">
        <v>1</v>
      </c>
      <c r="M1391">
        <v>284245.71000000002</v>
      </c>
      <c r="N1391" t="s">
        <v>534</v>
      </c>
      <c r="O1391" t="s">
        <v>617</v>
      </c>
      <c r="P1391" s="7">
        <v>42542</v>
      </c>
      <c r="Q1391" s="7" t="s">
        <v>2082</v>
      </c>
      <c r="R1391" s="7">
        <v>2.4397000000000002</v>
      </c>
    </row>
    <row r="1392" spans="1:18" hidden="1">
      <c r="A1392" t="s">
        <v>506</v>
      </c>
      <c r="B1392" t="s">
        <v>501</v>
      </c>
      <c r="C1392" s="7">
        <v>41669</v>
      </c>
      <c r="D1392" t="s">
        <v>531</v>
      </c>
      <c r="E1392">
        <v>19105002</v>
      </c>
      <c r="F1392" t="s">
        <v>712</v>
      </c>
      <c r="G1392" s="7">
        <v>43600</v>
      </c>
      <c r="H1392" t="s">
        <v>503</v>
      </c>
      <c r="I1392">
        <v>93600</v>
      </c>
      <c r="J1392"/>
      <c r="K1392">
        <v>93600</v>
      </c>
      <c r="L1392">
        <v>1</v>
      </c>
      <c r="M1392">
        <v>93600</v>
      </c>
      <c r="N1392" t="s">
        <v>534</v>
      </c>
      <c r="O1392" t="s">
        <v>713</v>
      </c>
      <c r="P1392" s="7">
        <v>42542</v>
      </c>
      <c r="Q1392" s="7" t="s">
        <v>1464</v>
      </c>
      <c r="R1392" s="7">
        <v>2.4397000000000002</v>
      </c>
    </row>
    <row r="1393" spans="1:18" hidden="1">
      <c r="A1393" t="s">
        <v>506</v>
      </c>
      <c r="B1393" t="s">
        <v>548</v>
      </c>
      <c r="C1393" s="7">
        <v>41865</v>
      </c>
      <c r="D1393" t="s">
        <v>531</v>
      </c>
      <c r="E1393">
        <v>13140001</v>
      </c>
      <c r="F1393" t="s">
        <v>643</v>
      </c>
      <c r="G1393" s="7">
        <v>42840</v>
      </c>
      <c r="H1393" t="s">
        <v>533</v>
      </c>
      <c r="I1393">
        <v>9167.43</v>
      </c>
      <c r="J1393"/>
      <c r="K1393">
        <v>9167.43</v>
      </c>
      <c r="L1393">
        <v>3.3835000000000002</v>
      </c>
      <c r="M1393">
        <v>31017.999404999999</v>
      </c>
      <c r="N1393" t="s">
        <v>504</v>
      </c>
      <c r="O1393" t="s">
        <v>644</v>
      </c>
      <c r="P1393" s="7">
        <v>42542</v>
      </c>
      <c r="Q1393" s="7" t="s">
        <v>1811</v>
      </c>
      <c r="R1393" s="7">
        <v>2.2692000000000001</v>
      </c>
    </row>
    <row r="1394" spans="1:18" hidden="1">
      <c r="A1394" t="s">
        <v>506</v>
      </c>
      <c r="B1394" t="s">
        <v>548</v>
      </c>
      <c r="C1394" s="7">
        <v>41865</v>
      </c>
      <c r="D1394" t="s">
        <v>531</v>
      </c>
      <c r="E1394">
        <v>13140001</v>
      </c>
      <c r="F1394" t="s">
        <v>643</v>
      </c>
      <c r="G1394" s="7">
        <v>43570</v>
      </c>
      <c r="H1394" t="s">
        <v>533</v>
      </c>
      <c r="I1394">
        <v>4583.71</v>
      </c>
      <c r="J1394"/>
      <c r="K1394">
        <v>4583.71</v>
      </c>
      <c r="L1394">
        <v>3.3835000000000002</v>
      </c>
      <c r="M1394">
        <v>15508.982785</v>
      </c>
      <c r="N1394" t="s">
        <v>504</v>
      </c>
      <c r="O1394" t="s">
        <v>644</v>
      </c>
      <c r="P1394" s="7">
        <v>42542</v>
      </c>
      <c r="Q1394" s="7" t="s">
        <v>2386</v>
      </c>
      <c r="R1394" s="7">
        <v>2.2692000000000001</v>
      </c>
    </row>
    <row r="1395" spans="1:18" hidden="1">
      <c r="A1395" t="s">
        <v>506</v>
      </c>
      <c r="B1395" t="s">
        <v>548</v>
      </c>
      <c r="C1395" s="7">
        <v>41865</v>
      </c>
      <c r="D1395" t="s">
        <v>531</v>
      </c>
      <c r="E1395">
        <v>19105002</v>
      </c>
      <c r="F1395" t="s">
        <v>645</v>
      </c>
      <c r="G1395" s="7">
        <v>44331</v>
      </c>
      <c r="H1395" t="s">
        <v>503</v>
      </c>
      <c r="I1395">
        <v>624374.99</v>
      </c>
      <c r="J1395">
        <v>187312.49</v>
      </c>
      <c r="K1395">
        <v>437062.5</v>
      </c>
      <c r="L1395">
        <v>1</v>
      </c>
      <c r="M1395">
        <v>437062.5</v>
      </c>
      <c r="N1395" t="s">
        <v>534</v>
      </c>
      <c r="O1395" t="s">
        <v>646</v>
      </c>
      <c r="P1395" s="7">
        <v>42542</v>
      </c>
      <c r="Q1395" s="7" t="s">
        <v>1506</v>
      </c>
      <c r="R1395" s="7">
        <v>2.2692000000000001</v>
      </c>
    </row>
    <row r="1396" spans="1:18" hidden="1">
      <c r="A1396" t="s">
        <v>506</v>
      </c>
      <c r="B1396" t="s">
        <v>501</v>
      </c>
      <c r="C1396" s="7">
        <v>42109</v>
      </c>
      <c r="D1396" t="s">
        <v>531</v>
      </c>
      <c r="E1396">
        <v>19105002</v>
      </c>
      <c r="F1396" t="s">
        <v>1027</v>
      </c>
      <c r="G1396" s="7">
        <v>44331</v>
      </c>
      <c r="H1396" t="s">
        <v>503</v>
      </c>
      <c r="I1396">
        <v>258428.57</v>
      </c>
      <c r="J1396"/>
      <c r="K1396">
        <v>258428.57</v>
      </c>
      <c r="L1396">
        <v>1</v>
      </c>
      <c r="M1396">
        <v>258428.57</v>
      </c>
      <c r="N1396" t="s">
        <v>534</v>
      </c>
      <c r="O1396" t="s">
        <v>1028</v>
      </c>
      <c r="P1396" s="7">
        <v>42542</v>
      </c>
      <c r="Q1396" s="7" t="s">
        <v>1518</v>
      </c>
      <c r="R1396" s="7">
        <v>3.0880000000000001</v>
      </c>
    </row>
    <row r="1397" spans="1:18" hidden="1">
      <c r="A1397" t="s">
        <v>506</v>
      </c>
      <c r="B1397" t="s">
        <v>501</v>
      </c>
      <c r="C1397" s="7">
        <v>42138</v>
      </c>
      <c r="D1397" t="s">
        <v>531</v>
      </c>
      <c r="E1397">
        <v>19105002</v>
      </c>
      <c r="F1397" t="s">
        <v>1087</v>
      </c>
      <c r="G1397" s="7">
        <v>43235</v>
      </c>
      <c r="H1397" t="s">
        <v>503</v>
      </c>
      <c r="I1397">
        <v>762008.24</v>
      </c>
      <c r="J1397"/>
      <c r="K1397">
        <v>762008.24</v>
      </c>
      <c r="L1397">
        <v>1</v>
      </c>
      <c r="M1397">
        <v>762008.24</v>
      </c>
      <c r="N1397" t="s">
        <v>534</v>
      </c>
      <c r="O1397" t="s">
        <v>1088</v>
      </c>
      <c r="P1397" s="7">
        <v>42542</v>
      </c>
      <c r="Q1397" s="7" t="s">
        <v>2133</v>
      </c>
      <c r="R1397" s="7">
        <v>3.0103</v>
      </c>
    </row>
    <row r="1398" spans="1:18" hidden="1">
      <c r="A1398" t="s">
        <v>506</v>
      </c>
      <c r="B1398" t="s">
        <v>501</v>
      </c>
      <c r="C1398" s="7">
        <v>42109</v>
      </c>
      <c r="D1398" t="s">
        <v>531</v>
      </c>
      <c r="E1398">
        <v>13140001</v>
      </c>
      <c r="F1398" t="s">
        <v>1027</v>
      </c>
      <c r="G1398" s="7">
        <v>44515</v>
      </c>
      <c r="H1398" t="s">
        <v>503</v>
      </c>
      <c r="I1398">
        <v>5798.36</v>
      </c>
      <c r="J1398"/>
      <c r="K1398">
        <v>5798.36</v>
      </c>
      <c r="L1398">
        <v>1</v>
      </c>
      <c r="M1398">
        <v>5798.36</v>
      </c>
      <c r="N1398" t="s">
        <v>504</v>
      </c>
      <c r="O1398" t="s">
        <v>1028</v>
      </c>
      <c r="P1398" s="7">
        <v>42542</v>
      </c>
      <c r="Q1398" s="7" t="s">
        <v>1366</v>
      </c>
      <c r="R1398" s="7">
        <v>3.0880000000000001</v>
      </c>
    </row>
    <row r="1399" spans="1:18" hidden="1">
      <c r="A1399" t="s">
        <v>506</v>
      </c>
      <c r="B1399" t="s">
        <v>501</v>
      </c>
      <c r="C1399" s="7">
        <v>42138</v>
      </c>
      <c r="D1399" t="s">
        <v>531</v>
      </c>
      <c r="E1399">
        <v>13140001</v>
      </c>
      <c r="F1399" t="s">
        <v>1091</v>
      </c>
      <c r="G1399" s="7">
        <v>43054</v>
      </c>
      <c r="H1399" t="s">
        <v>503</v>
      </c>
      <c r="I1399">
        <v>24016.560000000001</v>
      </c>
      <c r="J1399"/>
      <c r="K1399">
        <v>24016.560000000001</v>
      </c>
      <c r="L1399">
        <v>1</v>
      </c>
      <c r="M1399">
        <v>24016.560000000001</v>
      </c>
      <c r="N1399" t="s">
        <v>504</v>
      </c>
      <c r="O1399" t="s">
        <v>1092</v>
      </c>
      <c r="P1399" s="7">
        <v>42542</v>
      </c>
      <c r="Q1399" s="7" t="s">
        <v>1839</v>
      </c>
      <c r="R1399" s="7">
        <v>3.0103</v>
      </c>
    </row>
    <row r="1400" spans="1:18" hidden="1">
      <c r="A1400" t="s">
        <v>506</v>
      </c>
      <c r="B1400" t="s">
        <v>501</v>
      </c>
      <c r="C1400" s="7">
        <v>42138</v>
      </c>
      <c r="D1400" t="s">
        <v>531</v>
      </c>
      <c r="E1400">
        <v>13140001</v>
      </c>
      <c r="F1400" t="s">
        <v>1091</v>
      </c>
      <c r="G1400" s="7">
        <v>44150</v>
      </c>
      <c r="H1400" t="s">
        <v>503</v>
      </c>
      <c r="I1400">
        <v>6004.14</v>
      </c>
      <c r="J1400"/>
      <c r="K1400">
        <v>6004.14</v>
      </c>
      <c r="L1400">
        <v>1</v>
      </c>
      <c r="M1400">
        <v>6004.14</v>
      </c>
      <c r="N1400" t="s">
        <v>504</v>
      </c>
      <c r="O1400" t="s">
        <v>1092</v>
      </c>
      <c r="P1400" s="7">
        <v>42542</v>
      </c>
      <c r="Q1400" s="7" t="s">
        <v>1995</v>
      </c>
      <c r="R1400" s="7">
        <v>3.0103</v>
      </c>
    </row>
    <row r="1401" spans="1:18" hidden="1">
      <c r="A1401" t="s">
        <v>506</v>
      </c>
      <c r="B1401" t="s">
        <v>501</v>
      </c>
      <c r="C1401" s="7">
        <v>42150</v>
      </c>
      <c r="D1401" t="s">
        <v>531</v>
      </c>
      <c r="E1401">
        <v>13140001</v>
      </c>
      <c r="F1401" t="s">
        <v>1099</v>
      </c>
      <c r="G1401" s="7">
        <v>43419</v>
      </c>
      <c r="H1401" t="s">
        <v>503</v>
      </c>
      <c r="I1401">
        <v>35405.339999999997</v>
      </c>
      <c r="J1401"/>
      <c r="K1401">
        <v>35405.339999999997</v>
      </c>
      <c r="L1401">
        <v>1</v>
      </c>
      <c r="M1401">
        <v>35405.339999999997</v>
      </c>
      <c r="N1401" t="s">
        <v>504</v>
      </c>
      <c r="O1401" t="s">
        <v>1100</v>
      </c>
      <c r="P1401" s="7">
        <v>42542</v>
      </c>
      <c r="Q1401" s="7" t="s">
        <v>1842</v>
      </c>
      <c r="R1401" s="7">
        <v>3.1212</v>
      </c>
    </row>
    <row r="1402" spans="1:18" hidden="1">
      <c r="A1402" t="s">
        <v>506</v>
      </c>
      <c r="B1402" t="s">
        <v>501</v>
      </c>
      <c r="C1402" s="7">
        <v>42277</v>
      </c>
      <c r="D1402" t="s">
        <v>531</v>
      </c>
      <c r="E1402">
        <v>19105002</v>
      </c>
      <c r="F1402" t="s">
        <v>2495</v>
      </c>
      <c r="G1402" s="7">
        <v>42592</v>
      </c>
      <c r="H1402" t="s">
        <v>503</v>
      </c>
      <c r="I1402">
        <v>9113.31</v>
      </c>
      <c r="J1402"/>
      <c r="K1402">
        <v>9113.31</v>
      </c>
      <c r="L1402">
        <v>1</v>
      </c>
      <c r="M1402">
        <v>9113.31</v>
      </c>
      <c r="N1402" t="s">
        <v>534</v>
      </c>
      <c r="O1402" t="s">
        <v>2496</v>
      </c>
      <c r="P1402" s="7">
        <v>42542</v>
      </c>
      <c r="Q1402" s="7" t="s">
        <v>2576</v>
      </c>
      <c r="R1402" s="7">
        <v>4.1172000000000004</v>
      </c>
    </row>
    <row r="1403" spans="1:18" hidden="1">
      <c r="A1403" t="s">
        <v>506</v>
      </c>
      <c r="B1403" t="s">
        <v>501</v>
      </c>
      <c r="C1403" s="7">
        <v>42277</v>
      </c>
      <c r="D1403" t="s">
        <v>531</v>
      </c>
      <c r="E1403">
        <v>19105002</v>
      </c>
      <c r="F1403" t="s">
        <v>2495</v>
      </c>
      <c r="G1403" s="7">
        <v>43261</v>
      </c>
      <c r="H1403" t="s">
        <v>503</v>
      </c>
      <c r="I1403">
        <v>9113.31</v>
      </c>
      <c r="J1403"/>
      <c r="K1403">
        <v>9113.31</v>
      </c>
      <c r="L1403">
        <v>1</v>
      </c>
      <c r="M1403">
        <v>9113.31</v>
      </c>
      <c r="N1403" t="s">
        <v>534</v>
      </c>
      <c r="O1403" t="s">
        <v>2496</v>
      </c>
      <c r="P1403" s="7">
        <v>42542</v>
      </c>
      <c r="Q1403" s="7" t="s">
        <v>2519</v>
      </c>
      <c r="R1403" s="7">
        <v>4.1172000000000004</v>
      </c>
    </row>
    <row r="1404" spans="1:18" hidden="1">
      <c r="A1404" t="s">
        <v>506</v>
      </c>
      <c r="B1404" t="s">
        <v>501</v>
      </c>
      <c r="C1404" s="7">
        <v>42277</v>
      </c>
      <c r="D1404" t="s">
        <v>531</v>
      </c>
      <c r="E1404">
        <v>19105002</v>
      </c>
      <c r="F1404" t="s">
        <v>2495</v>
      </c>
      <c r="G1404" s="7">
        <v>43322</v>
      </c>
      <c r="H1404" t="s">
        <v>503</v>
      </c>
      <c r="I1404">
        <v>9113.31</v>
      </c>
      <c r="J1404"/>
      <c r="K1404">
        <v>9113.31</v>
      </c>
      <c r="L1404">
        <v>1</v>
      </c>
      <c r="M1404">
        <v>9113.31</v>
      </c>
      <c r="N1404" t="s">
        <v>534</v>
      </c>
      <c r="O1404" t="s">
        <v>2496</v>
      </c>
      <c r="P1404" s="7">
        <v>42542</v>
      </c>
      <c r="Q1404" s="7" t="s">
        <v>2499</v>
      </c>
      <c r="R1404" s="7">
        <v>4.1172000000000004</v>
      </c>
    </row>
    <row r="1405" spans="1:18">
      <c r="A1405" t="s">
        <v>506</v>
      </c>
      <c r="B1405" t="s">
        <v>501</v>
      </c>
      <c r="C1405" s="7">
        <v>41323</v>
      </c>
      <c r="D1405" t="s">
        <v>531</v>
      </c>
      <c r="E1405">
        <v>19105002</v>
      </c>
      <c r="F1405" t="s">
        <v>592</v>
      </c>
      <c r="G1405" s="7">
        <v>42870</v>
      </c>
      <c r="H1405" t="s">
        <v>503</v>
      </c>
      <c r="I1405">
        <v>799394.29</v>
      </c>
      <c r="J1405"/>
      <c r="K1405">
        <v>799394.29</v>
      </c>
      <c r="L1405">
        <v>1</v>
      </c>
      <c r="M1405">
        <v>799394.29</v>
      </c>
      <c r="N1405" t="s">
        <v>534</v>
      </c>
      <c r="O1405" t="s">
        <v>593</v>
      </c>
      <c r="P1405" s="7">
        <v>42542</v>
      </c>
      <c r="Q1405" s="7" t="s">
        <v>1227</v>
      </c>
      <c r="R1405" s="7">
        <v>1.96</v>
      </c>
    </row>
    <row r="1406" spans="1:18" hidden="1">
      <c r="A1406" t="s">
        <v>506</v>
      </c>
      <c r="B1406" t="s">
        <v>501</v>
      </c>
      <c r="C1406" s="7">
        <v>41262</v>
      </c>
      <c r="D1406" t="s">
        <v>531</v>
      </c>
      <c r="E1406">
        <v>13140001</v>
      </c>
      <c r="F1406" t="s">
        <v>532</v>
      </c>
      <c r="G1406" s="7">
        <v>43023</v>
      </c>
      <c r="H1406" t="s">
        <v>533</v>
      </c>
      <c r="I1406">
        <v>4108.1499999999996</v>
      </c>
      <c r="J1406"/>
      <c r="K1406">
        <v>4108.1499999999996</v>
      </c>
      <c r="L1406">
        <v>3.3835000000000002</v>
      </c>
      <c r="M1406">
        <v>13899.925525000001</v>
      </c>
      <c r="N1406" t="s">
        <v>504</v>
      </c>
      <c r="O1406" t="s">
        <v>535</v>
      </c>
      <c r="P1406" s="7">
        <v>42542</v>
      </c>
      <c r="Q1406" s="7" t="s">
        <v>1866</v>
      </c>
      <c r="R1406" s="7">
        <v>2.0966</v>
      </c>
    </row>
    <row r="1407" spans="1:18" hidden="1">
      <c r="A1407" t="s">
        <v>506</v>
      </c>
      <c r="B1407" t="s">
        <v>501</v>
      </c>
      <c r="C1407" s="7">
        <v>41323</v>
      </c>
      <c r="D1407" t="s">
        <v>531</v>
      </c>
      <c r="E1407">
        <v>13140001</v>
      </c>
      <c r="F1407" t="s">
        <v>592</v>
      </c>
      <c r="G1407" s="7">
        <v>42870</v>
      </c>
      <c r="H1407" t="s">
        <v>503</v>
      </c>
      <c r="I1407">
        <v>46652.42</v>
      </c>
      <c r="J1407"/>
      <c r="K1407">
        <v>46652.42</v>
      </c>
      <c r="L1407">
        <v>1</v>
      </c>
      <c r="M1407">
        <v>46652.42</v>
      </c>
      <c r="N1407" t="s">
        <v>504</v>
      </c>
      <c r="O1407" t="s">
        <v>593</v>
      </c>
      <c r="P1407" s="7">
        <v>42542</v>
      </c>
      <c r="Q1407" s="7" t="s">
        <v>1758</v>
      </c>
      <c r="R1407" s="7">
        <v>1.96</v>
      </c>
    </row>
    <row r="1408" spans="1:18" hidden="1">
      <c r="A1408" t="s">
        <v>506</v>
      </c>
      <c r="B1408" t="s">
        <v>501</v>
      </c>
      <c r="C1408" s="7">
        <v>41613</v>
      </c>
      <c r="D1408" t="s">
        <v>531</v>
      </c>
      <c r="E1408">
        <v>13140001</v>
      </c>
      <c r="F1408" t="s">
        <v>607</v>
      </c>
      <c r="G1408" s="7">
        <v>43266</v>
      </c>
      <c r="H1408" t="s">
        <v>503</v>
      </c>
      <c r="I1408">
        <v>4259.3599999999997</v>
      </c>
      <c r="J1408"/>
      <c r="K1408">
        <v>4259.3599999999997</v>
      </c>
      <c r="L1408">
        <v>1</v>
      </c>
      <c r="M1408">
        <v>4259.3599999999997</v>
      </c>
      <c r="N1408" t="s">
        <v>504</v>
      </c>
      <c r="O1408" t="s">
        <v>608</v>
      </c>
      <c r="P1408" s="7">
        <v>42542</v>
      </c>
      <c r="Q1408" s="7" t="s">
        <v>1924</v>
      </c>
      <c r="R1408" s="7">
        <v>2.3740000000000001</v>
      </c>
    </row>
    <row r="1409" spans="1:18" hidden="1">
      <c r="A1409" t="s">
        <v>506</v>
      </c>
      <c r="B1409" t="s">
        <v>501</v>
      </c>
      <c r="C1409" s="7">
        <v>41669</v>
      </c>
      <c r="D1409" t="s">
        <v>531</v>
      </c>
      <c r="E1409">
        <v>19105002</v>
      </c>
      <c r="F1409" t="s">
        <v>616</v>
      </c>
      <c r="G1409" s="7">
        <v>43235</v>
      </c>
      <c r="H1409" t="s">
        <v>503</v>
      </c>
      <c r="I1409">
        <v>284245.71000000002</v>
      </c>
      <c r="J1409"/>
      <c r="K1409">
        <v>284245.71000000002</v>
      </c>
      <c r="L1409">
        <v>1</v>
      </c>
      <c r="M1409">
        <v>284245.71000000002</v>
      </c>
      <c r="N1409" t="s">
        <v>534</v>
      </c>
      <c r="O1409" t="s">
        <v>617</v>
      </c>
      <c r="P1409" s="7">
        <v>42542</v>
      </c>
      <c r="Q1409" s="7" t="s">
        <v>1632</v>
      </c>
      <c r="R1409" s="7">
        <v>2.4397000000000002</v>
      </c>
    </row>
    <row r="1410" spans="1:18" hidden="1">
      <c r="A1410" t="s">
        <v>506</v>
      </c>
      <c r="B1410" t="s">
        <v>548</v>
      </c>
      <c r="C1410" s="7">
        <v>41865</v>
      </c>
      <c r="D1410" t="s">
        <v>531</v>
      </c>
      <c r="E1410">
        <v>13140001</v>
      </c>
      <c r="F1410" t="s">
        <v>645</v>
      </c>
      <c r="G1410" s="7">
        <v>43235</v>
      </c>
      <c r="H1410" t="s">
        <v>503</v>
      </c>
      <c r="I1410">
        <v>108613.93</v>
      </c>
      <c r="J1410"/>
      <c r="K1410">
        <v>108613.93</v>
      </c>
      <c r="L1410">
        <v>1</v>
      </c>
      <c r="M1410">
        <v>108613.93</v>
      </c>
      <c r="N1410" t="s">
        <v>504</v>
      </c>
      <c r="O1410" t="s">
        <v>646</v>
      </c>
      <c r="P1410" s="7">
        <v>42542</v>
      </c>
      <c r="Q1410" s="7" t="s">
        <v>2116</v>
      </c>
      <c r="R1410" s="7">
        <v>2.2692000000000001</v>
      </c>
    </row>
    <row r="1411" spans="1:18" hidden="1">
      <c r="A1411" t="s">
        <v>506</v>
      </c>
      <c r="B1411" t="s">
        <v>501</v>
      </c>
      <c r="C1411" s="7">
        <v>42109</v>
      </c>
      <c r="D1411" t="s">
        <v>531</v>
      </c>
      <c r="E1411">
        <v>13140001</v>
      </c>
      <c r="F1411" t="s">
        <v>1027</v>
      </c>
      <c r="G1411" s="7">
        <v>43966</v>
      </c>
      <c r="H1411" t="s">
        <v>503</v>
      </c>
      <c r="I1411">
        <v>17204.349999999999</v>
      </c>
      <c r="J1411"/>
      <c r="K1411">
        <v>17204.349999999999</v>
      </c>
      <c r="L1411">
        <v>1</v>
      </c>
      <c r="M1411">
        <v>17204.349999999999</v>
      </c>
      <c r="N1411" t="s">
        <v>504</v>
      </c>
      <c r="O1411" t="s">
        <v>1028</v>
      </c>
      <c r="P1411" s="7">
        <v>42542</v>
      </c>
      <c r="Q1411" s="7" t="s">
        <v>2130</v>
      </c>
      <c r="R1411" s="7">
        <v>3.0880000000000001</v>
      </c>
    </row>
    <row r="1412" spans="1:18" hidden="1">
      <c r="A1412" t="s">
        <v>506</v>
      </c>
      <c r="B1412" t="s">
        <v>501</v>
      </c>
      <c r="C1412" s="7">
        <v>42109</v>
      </c>
      <c r="D1412" t="s">
        <v>531</v>
      </c>
      <c r="E1412">
        <v>13140001</v>
      </c>
      <c r="F1412" t="s">
        <v>1027</v>
      </c>
      <c r="G1412" s="7">
        <v>43235</v>
      </c>
      <c r="H1412" t="s">
        <v>503</v>
      </c>
      <c r="I1412">
        <v>28513.73</v>
      </c>
      <c r="J1412"/>
      <c r="K1412">
        <v>28513.73</v>
      </c>
      <c r="L1412">
        <v>1</v>
      </c>
      <c r="M1412">
        <v>28513.73</v>
      </c>
      <c r="N1412" t="s">
        <v>504</v>
      </c>
      <c r="O1412" t="s">
        <v>1028</v>
      </c>
      <c r="P1412" s="7">
        <v>42542</v>
      </c>
      <c r="Q1412" s="7" t="s">
        <v>1360</v>
      </c>
      <c r="R1412" s="7">
        <v>3.0880000000000001</v>
      </c>
    </row>
    <row r="1413" spans="1:18" hidden="1">
      <c r="A1413" t="s">
        <v>506</v>
      </c>
      <c r="B1413" t="s">
        <v>501</v>
      </c>
      <c r="C1413" s="7">
        <v>42138</v>
      </c>
      <c r="D1413" t="s">
        <v>531</v>
      </c>
      <c r="E1413">
        <v>13140001</v>
      </c>
      <c r="F1413" t="s">
        <v>1087</v>
      </c>
      <c r="G1413" s="7">
        <v>44515</v>
      </c>
      <c r="H1413" t="s">
        <v>503</v>
      </c>
      <c r="I1413">
        <v>17097.18</v>
      </c>
      <c r="J1413"/>
      <c r="K1413">
        <v>17097.18</v>
      </c>
      <c r="L1413">
        <v>1</v>
      </c>
      <c r="M1413">
        <v>17097.18</v>
      </c>
      <c r="N1413" t="s">
        <v>504</v>
      </c>
      <c r="O1413" t="s">
        <v>1088</v>
      </c>
      <c r="P1413" s="7">
        <v>42542</v>
      </c>
      <c r="Q1413" s="7" t="s">
        <v>1529</v>
      </c>
      <c r="R1413" s="7">
        <v>3.0103</v>
      </c>
    </row>
    <row r="1414" spans="1:18">
      <c r="A1414" t="s">
        <v>506</v>
      </c>
      <c r="B1414" t="s">
        <v>501</v>
      </c>
      <c r="C1414" s="7">
        <v>42138</v>
      </c>
      <c r="D1414" t="s">
        <v>531</v>
      </c>
      <c r="E1414">
        <v>19105002</v>
      </c>
      <c r="F1414" t="s">
        <v>1089</v>
      </c>
      <c r="G1414" s="7">
        <v>42840</v>
      </c>
      <c r="H1414" t="s">
        <v>533</v>
      </c>
      <c r="I1414">
        <v>69407.42</v>
      </c>
      <c r="J1414"/>
      <c r="K1414">
        <v>69407.42</v>
      </c>
      <c r="L1414">
        <v>3.3835000000000002</v>
      </c>
      <c r="M1414">
        <v>234840.00557000001</v>
      </c>
      <c r="N1414" t="s">
        <v>534</v>
      </c>
      <c r="O1414" t="s">
        <v>1090</v>
      </c>
      <c r="P1414" s="7">
        <v>42542</v>
      </c>
      <c r="Q1414" s="7" t="s">
        <v>2267</v>
      </c>
      <c r="R1414" s="7">
        <v>3.0103</v>
      </c>
    </row>
    <row r="1415" spans="1:18" hidden="1">
      <c r="A1415" t="s">
        <v>506</v>
      </c>
      <c r="B1415" t="s">
        <v>501</v>
      </c>
      <c r="C1415" s="7">
        <v>42138</v>
      </c>
      <c r="D1415" t="s">
        <v>531</v>
      </c>
      <c r="E1415">
        <v>19105002</v>
      </c>
      <c r="F1415" t="s">
        <v>1089</v>
      </c>
      <c r="G1415" s="7">
        <v>43205</v>
      </c>
      <c r="H1415" t="s">
        <v>533</v>
      </c>
      <c r="I1415">
        <v>69407.42</v>
      </c>
      <c r="J1415"/>
      <c r="K1415">
        <v>69407.42</v>
      </c>
      <c r="L1415">
        <v>3.3835000000000002</v>
      </c>
      <c r="M1415">
        <v>234840.00557000001</v>
      </c>
      <c r="N1415" t="s">
        <v>534</v>
      </c>
      <c r="O1415" t="s">
        <v>1090</v>
      </c>
      <c r="P1415" s="7">
        <v>42542</v>
      </c>
      <c r="Q1415" s="7" t="s">
        <v>2411</v>
      </c>
      <c r="R1415" s="7">
        <v>3.0103</v>
      </c>
    </row>
    <row r="1416" spans="1:18" hidden="1">
      <c r="A1416" t="s">
        <v>506</v>
      </c>
      <c r="B1416" t="s">
        <v>501</v>
      </c>
      <c r="C1416" s="7">
        <v>42138</v>
      </c>
      <c r="D1416" t="s">
        <v>531</v>
      </c>
      <c r="E1416">
        <v>19105002</v>
      </c>
      <c r="F1416" t="s">
        <v>1089</v>
      </c>
      <c r="G1416" s="7">
        <v>43936</v>
      </c>
      <c r="H1416" t="s">
        <v>533</v>
      </c>
      <c r="I1416">
        <v>69407.42</v>
      </c>
      <c r="J1416"/>
      <c r="K1416">
        <v>69407.42</v>
      </c>
      <c r="L1416">
        <v>3.3835000000000002</v>
      </c>
      <c r="M1416">
        <v>234840.00557000001</v>
      </c>
      <c r="N1416" t="s">
        <v>534</v>
      </c>
      <c r="O1416" t="s">
        <v>1090</v>
      </c>
      <c r="P1416" s="7">
        <v>42542</v>
      </c>
      <c r="Q1416" s="7" t="s">
        <v>2412</v>
      </c>
      <c r="R1416" s="7">
        <v>3.0103</v>
      </c>
    </row>
    <row r="1417" spans="1:18" hidden="1">
      <c r="A1417" t="s">
        <v>506</v>
      </c>
      <c r="B1417" t="s">
        <v>501</v>
      </c>
      <c r="C1417" s="7">
        <v>42138</v>
      </c>
      <c r="D1417" t="s">
        <v>531</v>
      </c>
      <c r="E1417">
        <v>13140001</v>
      </c>
      <c r="F1417" t="s">
        <v>1089</v>
      </c>
      <c r="G1417" s="7">
        <v>42840</v>
      </c>
      <c r="H1417" t="s">
        <v>533</v>
      </c>
      <c r="I1417">
        <v>10411.11</v>
      </c>
      <c r="J1417"/>
      <c r="K1417">
        <v>10411.11</v>
      </c>
      <c r="L1417">
        <v>3.3835000000000002</v>
      </c>
      <c r="M1417">
        <v>35225.990684999997</v>
      </c>
      <c r="N1417" t="s">
        <v>504</v>
      </c>
      <c r="O1417" t="s">
        <v>1090</v>
      </c>
      <c r="P1417" s="7">
        <v>42542</v>
      </c>
      <c r="Q1417" s="7" t="s">
        <v>2413</v>
      </c>
      <c r="R1417" s="7">
        <v>3.0103</v>
      </c>
    </row>
    <row r="1418" spans="1:18" hidden="1">
      <c r="A1418" t="s">
        <v>506</v>
      </c>
      <c r="B1418" t="s">
        <v>501</v>
      </c>
      <c r="C1418" s="7">
        <v>42138</v>
      </c>
      <c r="D1418" t="s">
        <v>531</v>
      </c>
      <c r="E1418">
        <v>13140001</v>
      </c>
      <c r="F1418" t="s">
        <v>1089</v>
      </c>
      <c r="G1418" s="7">
        <v>43936</v>
      </c>
      <c r="H1418" t="s">
        <v>533</v>
      </c>
      <c r="I1418">
        <v>4175.97</v>
      </c>
      <c r="J1418"/>
      <c r="K1418">
        <v>4175.97</v>
      </c>
      <c r="L1418">
        <v>3.3835000000000002</v>
      </c>
      <c r="M1418">
        <v>14129.394495</v>
      </c>
      <c r="N1418" t="s">
        <v>504</v>
      </c>
      <c r="O1418" t="s">
        <v>1090</v>
      </c>
      <c r="P1418" s="7">
        <v>42542</v>
      </c>
      <c r="Q1418" s="7" t="s">
        <v>2414</v>
      </c>
      <c r="R1418" s="7">
        <v>3.0103</v>
      </c>
    </row>
    <row r="1419" spans="1:18" hidden="1">
      <c r="A1419" t="s">
        <v>506</v>
      </c>
      <c r="B1419" t="s">
        <v>501</v>
      </c>
      <c r="C1419" s="7">
        <v>42150</v>
      </c>
      <c r="D1419" t="s">
        <v>531</v>
      </c>
      <c r="E1419">
        <v>13140001</v>
      </c>
      <c r="F1419" t="s">
        <v>1099</v>
      </c>
      <c r="G1419" s="7">
        <v>44331</v>
      </c>
      <c r="H1419" t="s">
        <v>503</v>
      </c>
      <c r="I1419">
        <v>11605.96</v>
      </c>
      <c r="J1419"/>
      <c r="K1419">
        <v>11605.96</v>
      </c>
      <c r="L1419">
        <v>1</v>
      </c>
      <c r="M1419">
        <v>11605.96</v>
      </c>
      <c r="N1419" t="s">
        <v>504</v>
      </c>
      <c r="O1419" t="s">
        <v>1100</v>
      </c>
      <c r="P1419" s="7">
        <v>42542</v>
      </c>
      <c r="Q1419" s="7" t="s">
        <v>1686</v>
      </c>
      <c r="R1419" s="7">
        <v>3.1212</v>
      </c>
    </row>
    <row r="1420" spans="1:18">
      <c r="A1420" t="s">
        <v>506</v>
      </c>
      <c r="B1420" t="s">
        <v>501</v>
      </c>
      <c r="C1420" s="7">
        <v>42277</v>
      </c>
      <c r="D1420" t="s">
        <v>531</v>
      </c>
      <c r="E1420">
        <v>19105002</v>
      </c>
      <c r="F1420" t="s">
        <v>2495</v>
      </c>
      <c r="G1420" s="7">
        <v>42988</v>
      </c>
      <c r="H1420" t="s">
        <v>503</v>
      </c>
      <c r="I1420">
        <v>9113.31</v>
      </c>
      <c r="J1420"/>
      <c r="K1420">
        <v>9113.31</v>
      </c>
      <c r="L1420">
        <v>1</v>
      </c>
      <c r="M1420">
        <v>9113.31</v>
      </c>
      <c r="N1420" t="s">
        <v>534</v>
      </c>
      <c r="O1420" t="s">
        <v>2496</v>
      </c>
      <c r="P1420" s="7">
        <v>42542</v>
      </c>
      <c r="Q1420" s="7" t="s">
        <v>2616</v>
      </c>
      <c r="R1420" s="7">
        <v>4.1172000000000004</v>
      </c>
    </row>
    <row r="1421" spans="1:18" hidden="1">
      <c r="A1421" t="s">
        <v>506</v>
      </c>
      <c r="B1421" t="s">
        <v>501</v>
      </c>
      <c r="C1421" s="7">
        <v>41246</v>
      </c>
      <c r="D1421" t="s">
        <v>531</v>
      </c>
      <c r="E1421">
        <v>13140001</v>
      </c>
      <c r="F1421" t="s">
        <v>747</v>
      </c>
      <c r="G1421" s="7">
        <v>42658</v>
      </c>
      <c r="H1421" t="s">
        <v>533</v>
      </c>
      <c r="I1421">
        <v>36990.160000000003</v>
      </c>
      <c r="J1421"/>
      <c r="K1421">
        <v>36990.160000000003</v>
      </c>
      <c r="L1421">
        <v>3.3835000000000002</v>
      </c>
      <c r="M1421">
        <v>125156.20636</v>
      </c>
      <c r="N1421" t="s">
        <v>504</v>
      </c>
      <c r="O1421" t="s">
        <v>748</v>
      </c>
      <c r="P1421" s="7">
        <v>42542</v>
      </c>
      <c r="Q1421" s="7" t="s">
        <v>1723</v>
      </c>
      <c r="R1421" s="7">
        <v>2.1074000000000002</v>
      </c>
    </row>
    <row r="1422" spans="1:18" hidden="1">
      <c r="A1422" t="s">
        <v>506</v>
      </c>
      <c r="B1422" t="s">
        <v>501</v>
      </c>
      <c r="C1422" s="7">
        <v>41435</v>
      </c>
      <c r="D1422" t="s">
        <v>531</v>
      </c>
      <c r="E1422">
        <v>13140001</v>
      </c>
      <c r="F1422" t="s">
        <v>701</v>
      </c>
      <c r="G1422" s="7">
        <v>42658</v>
      </c>
      <c r="H1422" t="s">
        <v>533</v>
      </c>
      <c r="I1422">
        <v>18192.73</v>
      </c>
      <c r="J1422"/>
      <c r="K1422">
        <v>18192.73</v>
      </c>
      <c r="L1422">
        <v>3.3835000000000002</v>
      </c>
      <c r="M1422">
        <v>61555.101954999998</v>
      </c>
      <c r="N1422" t="s">
        <v>504</v>
      </c>
      <c r="O1422" t="s">
        <v>574</v>
      </c>
      <c r="P1422" s="7">
        <v>42542</v>
      </c>
      <c r="Q1422" s="7" t="s">
        <v>2330</v>
      </c>
      <c r="R1422" s="7">
        <v>2.1372</v>
      </c>
    </row>
    <row r="1423" spans="1:18" hidden="1">
      <c r="A1423" t="s">
        <v>506</v>
      </c>
      <c r="B1423" t="s">
        <v>501</v>
      </c>
      <c r="C1423" s="7">
        <v>41435</v>
      </c>
      <c r="D1423" t="s">
        <v>531</v>
      </c>
      <c r="E1423">
        <v>13140001</v>
      </c>
      <c r="F1423" t="s">
        <v>701</v>
      </c>
      <c r="G1423" s="7">
        <v>43023</v>
      </c>
      <c r="H1423" t="s">
        <v>533</v>
      </c>
      <c r="I1423">
        <v>9071.51</v>
      </c>
      <c r="J1423"/>
      <c r="K1423">
        <v>9071.51</v>
      </c>
      <c r="L1423">
        <v>3.3835000000000002</v>
      </c>
      <c r="M1423">
        <v>30693.454085000001</v>
      </c>
      <c r="N1423" t="s">
        <v>504</v>
      </c>
      <c r="O1423" t="s">
        <v>574</v>
      </c>
      <c r="P1423" s="7">
        <v>42542</v>
      </c>
      <c r="Q1423" s="7" t="s">
        <v>2186</v>
      </c>
      <c r="R1423" s="7">
        <v>2.1372</v>
      </c>
    </row>
    <row r="1424" spans="1:18" hidden="1">
      <c r="A1424" t="s">
        <v>506</v>
      </c>
      <c r="B1424" t="s">
        <v>501</v>
      </c>
      <c r="C1424" s="7">
        <v>41508</v>
      </c>
      <c r="D1424" t="s">
        <v>531</v>
      </c>
      <c r="E1424">
        <v>19105002</v>
      </c>
      <c r="F1424" t="s">
        <v>704</v>
      </c>
      <c r="G1424" s="7">
        <v>43631</v>
      </c>
      <c r="H1424" t="s">
        <v>503</v>
      </c>
      <c r="I1424">
        <v>202500</v>
      </c>
      <c r="J1424"/>
      <c r="K1424">
        <v>202500</v>
      </c>
      <c r="L1424">
        <v>1</v>
      </c>
      <c r="M1424">
        <v>202500</v>
      </c>
      <c r="N1424" t="s">
        <v>534</v>
      </c>
      <c r="O1424" t="s">
        <v>705</v>
      </c>
      <c r="P1424" s="7">
        <v>42542</v>
      </c>
      <c r="Q1424" s="7" t="s">
        <v>2196</v>
      </c>
      <c r="R1424" s="7">
        <v>2.4169</v>
      </c>
    </row>
    <row r="1425" spans="1:18" hidden="1">
      <c r="A1425" t="s">
        <v>506</v>
      </c>
      <c r="B1425" t="s">
        <v>501</v>
      </c>
      <c r="C1425" s="7">
        <v>41613</v>
      </c>
      <c r="D1425" t="s">
        <v>531</v>
      </c>
      <c r="E1425">
        <v>19105002</v>
      </c>
      <c r="F1425" t="s">
        <v>607</v>
      </c>
      <c r="G1425" s="7">
        <v>43266</v>
      </c>
      <c r="H1425" s="8" t="s">
        <v>503</v>
      </c>
      <c r="I1425" s="8">
        <v>60000</v>
      </c>
      <c r="K1425" s="8">
        <v>60000</v>
      </c>
      <c r="L1425" s="8">
        <v>1</v>
      </c>
      <c r="M1425" s="8">
        <v>60000</v>
      </c>
      <c r="N1425" t="s">
        <v>534</v>
      </c>
      <c r="O1425" t="s">
        <v>608</v>
      </c>
      <c r="P1425" s="7">
        <v>42542</v>
      </c>
      <c r="Q1425" s="7" t="s">
        <v>2199</v>
      </c>
      <c r="R1425" s="7">
        <v>2.3740000000000001</v>
      </c>
    </row>
    <row r="1426" spans="1:18" hidden="1">
      <c r="A1426" t="s">
        <v>506</v>
      </c>
      <c r="B1426" t="s">
        <v>501</v>
      </c>
      <c r="C1426" s="7">
        <v>41669</v>
      </c>
      <c r="D1426" t="s">
        <v>531</v>
      </c>
      <c r="E1426">
        <v>19105002</v>
      </c>
      <c r="F1426" t="s">
        <v>616</v>
      </c>
      <c r="G1426" s="7">
        <v>44331</v>
      </c>
      <c r="H1426" t="s">
        <v>503</v>
      </c>
      <c r="I1426">
        <v>284245.71000000002</v>
      </c>
      <c r="J1426"/>
      <c r="K1426">
        <v>284245.71000000002</v>
      </c>
      <c r="L1426">
        <v>1</v>
      </c>
      <c r="M1426">
        <v>284245.71000000002</v>
      </c>
      <c r="N1426" t="s">
        <v>534</v>
      </c>
      <c r="O1426" t="s">
        <v>617</v>
      </c>
      <c r="P1426" s="7">
        <v>42542</v>
      </c>
      <c r="Q1426" s="7" t="s">
        <v>2083</v>
      </c>
      <c r="R1426" s="7">
        <v>2.4397000000000002</v>
      </c>
    </row>
    <row r="1427" spans="1:18" hidden="1">
      <c r="A1427" t="s">
        <v>506</v>
      </c>
      <c r="B1427" t="s">
        <v>501</v>
      </c>
      <c r="C1427" s="7">
        <v>41669</v>
      </c>
      <c r="D1427" t="s">
        <v>531</v>
      </c>
      <c r="E1427">
        <v>13140001</v>
      </c>
      <c r="F1427" t="s">
        <v>616</v>
      </c>
      <c r="G1427" s="7">
        <v>44331</v>
      </c>
      <c r="H1427" t="s">
        <v>503</v>
      </c>
      <c r="I1427">
        <v>10089.200000000001</v>
      </c>
      <c r="J1427"/>
      <c r="K1427">
        <v>10089.200000000001</v>
      </c>
      <c r="L1427">
        <v>1</v>
      </c>
      <c r="M1427">
        <v>10089.200000000001</v>
      </c>
      <c r="N1427" t="s">
        <v>504</v>
      </c>
      <c r="O1427" t="s">
        <v>617</v>
      </c>
      <c r="P1427" s="7">
        <v>42542</v>
      </c>
      <c r="Q1427" s="7" t="s">
        <v>1463</v>
      </c>
      <c r="R1427" s="7">
        <v>2.4397000000000002</v>
      </c>
    </row>
    <row r="1428" spans="1:18">
      <c r="A1428" t="s">
        <v>506</v>
      </c>
      <c r="B1428" t="s">
        <v>501</v>
      </c>
      <c r="C1428" s="7">
        <v>41340</v>
      </c>
      <c r="D1428" t="s">
        <v>531</v>
      </c>
      <c r="E1428">
        <v>19105002</v>
      </c>
      <c r="F1428" t="s">
        <v>736</v>
      </c>
      <c r="G1428" s="7">
        <v>42916</v>
      </c>
      <c r="H1428" t="s">
        <v>503</v>
      </c>
      <c r="I1428">
        <v>76497.740000000005</v>
      </c>
      <c r="J1428"/>
      <c r="K1428">
        <v>76497.740000000005</v>
      </c>
      <c r="L1428">
        <v>1</v>
      </c>
      <c r="M1428">
        <v>76497.740000000005</v>
      </c>
      <c r="N1428" t="s">
        <v>534</v>
      </c>
      <c r="O1428" t="s">
        <v>737</v>
      </c>
      <c r="P1428" s="7">
        <v>42542</v>
      </c>
      <c r="Q1428" s="7" t="s">
        <v>1929</v>
      </c>
      <c r="R1428" s="7">
        <v>1.9673</v>
      </c>
    </row>
    <row r="1429" spans="1:18">
      <c r="A1429" t="s">
        <v>506</v>
      </c>
      <c r="B1429" t="s">
        <v>501</v>
      </c>
      <c r="C1429" s="7">
        <v>41759</v>
      </c>
      <c r="D1429" t="s">
        <v>531</v>
      </c>
      <c r="E1429">
        <v>19105002</v>
      </c>
      <c r="F1429" t="s">
        <v>633</v>
      </c>
      <c r="G1429" s="7">
        <v>42840</v>
      </c>
      <c r="H1429" t="s">
        <v>533</v>
      </c>
      <c r="I1429">
        <v>134823.79</v>
      </c>
      <c r="J1429"/>
      <c r="K1429">
        <v>134823.79</v>
      </c>
      <c r="L1429">
        <v>3.3835000000000002</v>
      </c>
      <c r="M1429">
        <v>456176.293465</v>
      </c>
      <c r="N1429" t="s">
        <v>534</v>
      </c>
      <c r="O1429" t="s">
        <v>634</v>
      </c>
      <c r="P1429" s="7">
        <v>42542</v>
      </c>
      <c r="Q1429" s="7" t="s">
        <v>1795</v>
      </c>
      <c r="R1429" s="7">
        <v>2.2199</v>
      </c>
    </row>
    <row r="1430" spans="1:18" hidden="1">
      <c r="A1430" t="s">
        <v>506</v>
      </c>
      <c r="B1430" t="s">
        <v>501</v>
      </c>
      <c r="C1430" s="7">
        <v>41759</v>
      </c>
      <c r="D1430" t="s">
        <v>531</v>
      </c>
      <c r="E1430">
        <v>19105002</v>
      </c>
      <c r="F1430" t="s">
        <v>633</v>
      </c>
      <c r="G1430" s="7">
        <v>43205</v>
      </c>
      <c r="H1430" t="s">
        <v>533</v>
      </c>
      <c r="I1430">
        <v>134823.79</v>
      </c>
      <c r="J1430"/>
      <c r="K1430">
        <v>134823.79</v>
      </c>
      <c r="L1430">
        <v>3.3835000000000002</v>
      </c>
      <c r="M1430">
        <v>456176.293465</v>
      </c>
      <c r="N1430" t="s">
        <v>534</v>
      </c>
      <c r="O1430" t="s">
        <v>634</v>
      </c>
      <c r="P1430" s="7">
        <v>42542</v>
      </c>
      <c r="Q1430" s="7" t="s">
        <v>1647</v>
      </c>
      <c r="R1430" s="7">
        <v>2.2199</v>
      </c>
    </row>
    <row r="1431" spans="1:18">
      <c r="A1431" t="s">
        <v>506</v>
      </c>
      <c r="B1431" t="s">
        <v>548</v>
      </c>
      <c r="C1431" s="7">
        <v>41865</v>
      </c>
      <c r="D1431" t="s">
        <v>531</v>
      </c>
      <c r="E1431">
        <v>19105002</v>
      </c>
      <c r="F1431" t="s">
        <v>645</v>
      </c>
      <c r="G1431" s="7">
        <v>42870</v>
      </c>
      <c r="H1431" t="s">
        <v>503</v>
      </c>
      <c r="I1431">
        <v>752234.99</v>
      </c>
      <c r="J1431">
        <v>239062.5</v>
      </c>
      <c r="K1431">
        <v>513172.49</v>
      </c>
      <c r="L1431">
        <v>1</v>
      </c>
      <c r="M1431">
        <v>513172.49</v>
      </c>
      <c r="N1431" t="s">
        <v>534</v>
      </c>
      <c r="O1431" t="s">
        <v>646</v>
      </c>
      <c r="P1431" s="7">
        <v>42542</v>
      </c>
      <c r="Q1431" s="7" t="s">
        <v>1504</v>
      </c>
      <c r="R1431" s="7">
        <v>2.2692000000000001</v>
      </c>
    </row>
    <row r="1432" spans="1:18" hidden="1">
      <c r="A1432" t="s">
        <v>506</v>
      </c>
      <c r="B1432" t="s">
        <v>548</v>
      </c>
      <c r="C1432" s="7">
        <v>41865</v>
      </c>
      <c r="D1432" t="s">
        <v>531</v>
      </c>
      <c r="E1432">
        <v>19105002</v>
      </c>
      <c r="F1432" t="s">
        <v>645</v>
      </c>
      <c r="G1432" s="7">
        <v>43600</v>
      </c>
      <c r="H1432" t="s">
        <v>503</v>
      </c>
      <c r="I1432">
        <v>752234.99</v>
      </c>
      <c r="J1432">
        <v>239062.5</v>
      </c>
      <c r="K1432">
        <v>513172.49</v>
      </c>
      <c r="L1432">
        <v>1</v>
      </c>
      <c r="M1432">
        <v>513172.49</v>
      </c>
      <c r="N1432" t="s">
        <v>534</v>
      </c>
      <c r="O1432" t="s">
        <v>646</v>
      </c>
      <c r="P1432" s="7">
        <v>42542</v>
      </c>
      <c r="Q1432" s="7" t="s">
        <v>1331</v>
      </c>
      <c r="R1432" s="7">
        <v>2.2692000000000001</v>
      </c>
    </row>
    <row r="1433" spans="1:18" hidden="1">
      <c r="A1433" t="s">
        <v>506</v>
      </c>
      <c r="B1433" t="s">
        <v>501</v>
      </c>
      <c r="C1433" s="7">
        <v>42109</v>
      </c>
      <c r="D1433" t="s">
        <v>531</v>
      </c>
      <c r="E1433">
        <v>13140001</v>
      </c>
      <c r="F1433" t="s">
        <v>1027</v>
      </c>
      <c r="G1433" s="7">
        <v>43784</v>
      </c>
      <c r="H1433" t="s">
        <v>503</v>
      </c>
      <c r="I1433">
        <v>17395.080000000002</v>
      </c>
      <c r="J1433"/>
      <c r="K1433">
        <v>17395.080000000002</v>
      </c>
      <c r="L1433">
        <v>1</v>
      </c>
      <c r="M1433">
        <v>17395.080000000002</v>
      </c>
      <c r="N1433" t="s">
        <v>504</v>
      </c>
      <c r="O1433" t="s">
        <v>1028</v>
      </c>
      <c r="P1433" s="7">
        <v>42542</v>
      </c>
      <c r="Q1433" s="7" t="s">
        <v>2263</v>
      </c>
      <c r="R1433" s="7">
        <v>3.0880000000000001</v>
      </c>
    </row>
    <row r="1434" spans="1:18" hidden="1">
      <c r="A1434" t="s">
        <v>506</v>
      </c>
      <c r="B1434" t="s">
        <v>501</v>
      </c>
      <c r="C1434" s="7">
        <v>42109</v>
      </c>
      <c r="D1434" t="s">
        <v>531</v>
      </c>
      <c r="E1434">
        <v>13140001</v>
      </c>
      <c r="F1434" t="s">
        <v>1027</v>
      </c>
      <c r="G1434" s="7">
        <v>42870</v>
      </c>
      <c r="H1434" t="s">
        <v>503</v>
      </c>
      <c r="I1434">
        <v>34216.47</v>
      </c>
      <c r="J1434"/>
      <c r="K1434">
        <v>34216.47</v>
      </c>
      <c r="L1434">
        <v>1</v>
      </c>
      <c r="M1434">
        <v>34216.47</v>
      </c>
      <c r="N1434" t="s">
        <v>504</v>
      </c>
      <c r="O1434" t="s">
        <v>1028</v>
      </c>
      <c r="P1434" s="7">
        <v>42542</v>
      </c>
      <c r="Q1434" s="7" t="s">
        <v>1519</v>
      </c>
      <c r="R1434" s="7">
        <v>3.0880000000000001</v>
      </c>
    </row>
    <row r="1435" spans="1:18" hidden="1">
      <c r="A1435" t="s">
        <v>506</v>
      </c>
      <c r="B1435" t="s">
        <v>501</v>
      </c>
      <c r="C1435" s="7">
        <v>42138</v>
      </c>
      <c r="D1435" t="s">
        <v>531</v>
      </c>
      <c r="E1435">
        <v>19105002</v>
      </c>
      <c r="F1435" t="s">
        <v>1087</v>
      </c>
      <c r="G1435" s="7">
        <v>44696</v>
      </c>
      <c r="H1435" t="s">
        <v>503</v>
      </c>
      <c r="I1435">
        <v>762008.24</v>
      </c>
      <c r="J1435"/>
      <c r="K1435">
        <v>762008.24</v>
      </c>
      <c r="L1435">
        <v>1</v>
      </c>
      <c r="M1435">
        <v>762008.24</v>
      </c>
      <c r="N1435" t="s">
        <v>534</v>
      </c>
      <c r="O1435" t="s">
        <v>1088</v>
      </c>
      <c r="P1435" s="7">
        <v>42542</v>
      </c>
      <c r="Q1435" s="7" t="s">
        <v>1527</v>
      </c>
      <c r="R1435" s="7">
        <v>3.0103</v>
      </c>
    </row>
    <row r="1436" spans="1:18" hidden="1">
      <c r="A1436" t="s">
        <v>506</v>
      </c>
      <c r="B1436" t="s">
        <v>501</v>
      </c>
      <c r="C1436" s="7">
        <v>42138</v>
      </c>
      <c r="D1436" t="s">
        <v>531</v>
      </c>
      <c r="E1436">
        <v>13140001</v>
      </c>
      <c r="F1436" t="s">
        <v>1087</v>
      </c>
      <c r="G1436" s="7">
        <v>43966</v>
      </c>
      <c r="H1436" t="s">
        <v>503</v>
      </c>
      <c r="I1436">
        <v>50729.14</v>
      </c>
      <c r="J1436"/>
      <c r="K1436">
        <v>50729.14</v>
      </c>
      <c r="L1436">
        <v>1</v>
      </c>
      <c r="M1436">
        <v>50729.14</v>
      </c>
      <c r="N1436" t="s">
        <v>504</v>
      </c>
      <c r="O1436" t="s">
        <v>1088</v>
      </c>
      <c r="P1436" s="7">
        <v>42542</v>
      </c>
      <c r="Q1436" s="7" t="s">
        <v>2136</v>
      </c>
      <c r="R1436" s="7">
        <v>3.0103</v>
      </c>
    </row>
    <row r="1437" spans="1:18" hidden="1">
      <c r="A1437" t="s">
        <v>506</v>
      </c>
      <c r="B1437" t="s">
        <v>501</v>
      </c>
      <c r="C1437" s="7">
        <v>42138</v>
      </c>
      <c r="D1437" t="s">
        <v>531</v>
      </c>
      <c r="E1437">
        <v>19105002</v>
      </c>
      <c r="F1437" t="s">
        <v>1089</v>
      </c>
      <c r="G1437" s="7">
        <v>43570</v>
      </c>
      <c r="H1437" t="s">
        <v>533</v>
      </c>
      <c r="I1437">
        <v>69407.42</v>
      </c>
      <c r="J1437"/>
      <c r="K1437">
        <v>69407.42</v>
      </c>
      <c r="L1437">
        <v>3.3835000000000002</v>
      </c>
      <c r="M1437">
        <v>234840.00557000001</v>
      </c>
      <c r="N1437" t="s">
        <v>534</v>
      </c>
      <c r="O1437" t="s">
        <v>1090</v>
      </c>
      <c r="P1437" s="7">
        <v>42542</v>
      </c>
      <c r="Q1437" s="7" t="s">
        <v>2268</v>
      </c>
      <c r="R1437" s="7">
        <v>3.0103</v>
      </c>
    </row>
    <row r="1438" spans="1:18" hidden="1">
      <c r="A1438" t="s">
        <v>506</v>
      </c>
      <c r="B1438" t="s">
        <v>501</v>
      </c>
      <c r="C1438" s="7">
        <v>42138</v>
      </c>
      <c r="D1438" t="s">
        <v>531</v>
      </c>
      <c r="E1438">
        <v>19105002</v>
      </c>
      <c r="F1438" t="s">
        <v>1091</v>
      </c>
      <c r="G1438" s="7">
        <v>43600</v>
      </c>
      <c r="H1438" t="s">
        <v>503</v>
      </c>
      <c r="I1438">
        <v>267600</v>
      </c>
      <c r="J1438"/>
      <c r="K1438">
        <v>267600</v>
      </c>
      <c r="L1438">
        <v>1</v>
      </c>
      <c r="M1438">
        <v>267600</v>
      </c>
      <c r="N1438" t="s">
        <v>534</v>
      </c>
      <c r="O1438" t="s">
        <v>1092</v>
      </c>
      <c r="P1438" s="7">
        <v>42542</v>
      </c>
      <c r="Q1438" s="7" t="s">
        <v>1837</v>
      </c>
      <c r="R1438" s="7">
        <v>3.0103</v>
      </c>
    </row>
    <row r="1439" spans="1:18" hidden="1">
      <c r="A1439" t="s">
        <v>506</v>
      </c>
      <c r="B1439" t="s">
        <v>501</v>
      </c>
      <c r="C1439" s="7">
        <v>42138</v>
      </c>
      <c r="D1439" t="s">
        <v>531</v>
      </c>
      <c r="E1439">
        <v>19105002</v>
      </c>
      <c r="F1439" t="s">
        <v>1091</v>
      </c>
      <c r="G1439" s="7">
        <v>43966</v>
      </c>
      <c r="H1439" t="s">
        <v>503</v>
      </c>
      <c r="I1439">
        <v>267600</v>
      </c>
      <c r="J1439"/>
      <c r="K1439">
        <v>267600</v>
      </c>
      <c r="L1439">
        <v>1</v>
      </c>
      <c r="M1439">
        <v>267600</v>
      </c>
      <c r="N1439" t="s">
        <v>534</v>
      </c>
      <c r="O1439" t="s">
        <v>1092</v>
      </c>
      <c r="P1439" s="7">
        <v>42542</v>
      </c>
      <c r="Q1439" s="7" t="s">
        <v>2415</v>
      </c>
      <c r="R1439" s="7">
        <v>3.0103</v>
      </c>
    </row>
    <row r="1440" spans="1:18" hidden="1">
      <c r="A1440" t="s">
        <v>506</v>
      </c>
      <c r="B1440" t="s">
        <v>501</v>
      </c>
      <c r="C1440" s="7">
        <v>42150</v>
      </c>
      <c r="D1440" t="s">
        <v>531</v>
      </c>
      <c r="E1440">
        <v>19105002</v>
      </c>
      <c r="F1440" t="s">
        <v>1099</v>
      </c>
      <c r="G1440" s="7">
        <v>43235</v>
      </c>
      <c r="H1440" t="s">
        <v>503</v>
      </c>
      <c r="I1440">
        <v>317850</v>
      </c>
      <c r="J1440"/>
      <c r="K1440">
        <v>317850</v>
      </c>
      <c r="L1440">
        <v>1</v>
      </c>
      <c r="M1440">
        <v>317850</v>
      </c>
      <c r="N1440" t="s">
        <v>534</v>
      </c>
      <c r="O1440" t="s">
        <v>1100</v>
      </c>
      <c r="P1440" s="7">
        <v>42542</v>
      </c>
      <c r="Q1440" s="7" t="s">
        <v>2418</v>
      </c>
      <c r="R1440" s="7">
        <v>3.1212</v>
      </c>
    </row>
    <row r="1441" spans="1:18" hidden="1">
      <c r="A1441" t="s">
        <v>506</v>
      </c>
      <c r="B1441" t="s">
        <v>501</v>
      </c>
      <c r="C1441" s="7">
        <v>42150</v>
      </c>
      <c r="D1441" t="s">
        <v>531</v>
      </c>
      <c r="E1441">
        <v>13140001</v>
      </c>
      <c r="F1441" t="s">
        <v>1099</v>
      </c>
      <c r="G1441" s="7">
        <v>42870</v>
      </c>
      <c r="H1441" t="s">
        <v>503</v>
      </c>
      <c r="I1441">
        <v>58029.84</v>
      </c>
      <c r="J1441"/>
      <c r="K1441">
        <v>58029.84</v>
      </c>
      <c r="L1441">
        <v>1</v>
      </c>
      <c r="M1441">
        <v>58029.84</v>
      </c>
      <c r="N1441" t="s">
        <v>504</v>
      </c>
      <c r="O1441" t="s">
        <v>1100</v>
      </c>
      <c r="P1441" s="7">
        <v>42542</v>
      </c>
      <c r="Q1441" s="7" t="s">
        <v>1533</v>
      </c>
      <c r="R1441" s="7">
        <v>3.1212</v>
      </c>
    </row>
    <row r="1442" spans="1:18">
      <c r="A1442" t="s">
        <v>506</v>
      </c>
      <c r="B1442" t="s">
        <v>501</v>
      </c>
      <c r="C1442" s="7">
        <v>42277</v>
      </c>
      <c r="D1442" t="s">
        <v>531</v>
      </c>
      <c r="E1442">
        <v>19105002</v>
      </c>
      <c r="F1442" t="s">
        <v>2495</v>
      </c>
      <c r="G1442" s="7">
        <v>42745</v>
      </c>
      <c r="H1442" t="s">
        <v>503</v>
      </c>
      <c r="I1442">
        <v>9113.31</v>
      </c>
      <c r="J1442"/>
      <c r="K1442">
        <v>9113.31</v>
      </c>
      <c r="L1442">
        <v>1</v>
      </c>
      <c r="M1442">
        <v>9113.31</v>
      </c>
      <c r="N1442" t="s">
        <v>534</v>
      </c>
      <c r="O1442" t="s">
        <v>2496</v>
      </c>
      <c r="P1442" s="7">
        <v>42542</v>
      </c>
      <c r="Q1442" s="7" t="s">
        <v>2517</v>
      </c>
      <c r="R1442" s="7">
        <v>4.1172000000000004</v>
      </c>
    </row>
    <row r="1443" spans="1:18">
      <c r="A1443" t="s">
        <v>506</v>
      </c>
      <c r="B1443" t="s">
        <v>501</v>
      </c>
      <c r="C1443" s="7">
        <v>42277</v>
      </c>
      <c r="D1443" t="s">
        <v>531</v>
      </c>
      <c r="E1443">
        <v>19105002</v>
      </c>
      <c r="F1443" t="s">
        <v>2495</v>
      </c>
      <c r="G1443" s="7">
        <v>42835</v>
      </c>
      <c r="H1443" t="s">
        <v>503</v>
      </c>
      <c r="I1443">
        <v>9113.31</v>
      </c>
      <c r="J1443"/>
      <c r="K1443">
        <v>9113.31</v>
      </c>
      <c r="L1443">
        <v>1</v>
      </c>
      <c r="M1443">
        <v>9113.31</v>
      </c>
      <c r="N1443" t="s">
        <v>534</v>
      </c>
      <c r="O1443" t="s">
        <v>2496</v>
      </c>
      <c r="P1443" s="7">
        <v>42542</v>
      </c>
      <c r="Q1443" s="7" t="s">
        <v>2614</v>
      </c>
      <c r="R1443" s="7">
        <v>4.1172000000000004</v>
      </c>
    </row>
    <row r="1444" spans="1:18">
      <c r="A1444" t="s">
        <v>506</v>
      </c>
      <c r="B1444" t="s">
        <v>501</v>
      </c>
      <c r="C1444" s="7">
        <v>42277</v>
      </c>
      <c r="D1444" t="s">
        <v>531</v>
      </c>
      <c r="E1444">
        <v>19105002</v>
      </c>
      <c r="F1444" t="s">
        <v>2495</v>
      </c>
      <c r="G1444" s="7">
        <v>43079</v>
      </c>
      <c r="H1444" t="s">
        <v>503</v>
      </c>
      <c r="I1444">
        <v>9113.31</v>
      </c>
      <c r="J1444"/>
      <c r="K1444">
        <v>9113.31</v>
      </c>
      <c r="L1444">
        <v>1</v>
      </c>
      <c r="M1444">
        <v>9113.31</v>
      </c>
      <c r="N1444" t="s">
        <v>534</v>
      </c>
      <c r="O1444" t="s">
        <v>2496</v>
      </c>
      <c r="P1444" s="7">
        <v>42542</v>
      </c>
      <c r="Q1444" s="7" t="s">
        <v>2617</v>
      </c>
      <c r="R1444" s="7">
        <v>4.1172000000000004</v>
      </c>
    </row>
    <row r="1445" spans="1:18" hidden="1">
      <c r="A1445" t="s">
        <v>506</v>
      </c>
      <c r="B1445" t="s">
        <v>501</v>
      </c>
      <c r="C1445" s="7">
        <v>42277</v>
      </c>
      <c r="D1445" t="s">
        <v>531</v>
      </c>
      <c r="E1445">
        <v>19105002</v>
      </c>
      <c r="F1445" t="s">
        <v>2495</v>
      </c>
      <c r="G1445" s="7">
        <v>43110</v>
      </c>
      <c r="H1445" t="s">
        <v>503</v>
      </c>
      <c r="I1445">
        <v>9113.31</v>
      </c>
      <c r="J1445"/>
      <c r="K1445">
        <v>9113.31</v>
      </c>
      <c r="L1445">
        <v>1</v>
      </c>
      <c r="M1445">
        <v>9113.31</v>
      </c>
      <c r="N1445" t="s">
        <v>534</v>
      </c>
      <c r="O1445" t="s">
        <v>2496</v>
      </c>
      <c r="P1445" s="7">
        <v>42542</v>
      </c>
      <c r="Q1445" s="7" t="s">
        <v>2578</v>
      </c>
      <c r="R1445" s="7">
        <v>4.1172000000000004</v>
      </c>
    </row>
    <row r="1446" spans="1:18" hidden="1">
      <c r="A1446" t="s">
        <v>506</v>
      </c>
      <c r="B1446" t="s">
        <v>501</v>
      </c>
      <c r="C1446" s="7">
        <v>42277</v>
      </c>
      <c r="D1446" t="s">
        <v>531</v>
      </c>
      <c r="E1446">
        <v>19105002</v>
      </c>
      <c r="F1446" t="s">
        <v>2495</v>
      </c>
      <c r="G1446" s="7">
        <v>43169</v>
      </c>
      <c r="H1446" t="s">
        <v>503</v>
      </c>
      <c r="I1446">
        <v>9113.31</v>
      </c>
      <c r="J1446"/>
      <c r="K1446">
        <v>9113.31</v>
      </c>
      <c r="L1446">
        <v>1</v>
      </c>
      <c r="M1446">
        <v>9113.31</v>
      </c>
      <c r="N1446" t="s">
        <v>534</v>
      </c>
      <c r="O1446" t="s">
        <v>2496</v>
      </c>
      <c r="P1446" s="7">
        <v>42542</v>
      </c>
      <c r="Q1446" s="7" t="s">
        <v>2618</v>
      </c>
      <c r="R1446" s="7">
        <v>4.1172000000000004</v>
      </c>
    </row>
    <row r="1447" spans="1:18" hidden="1">
      <c r="A1447" t="s">
        <v>506</v>
      </c>
      <c r="B1447" t="s">
        <v>501</v>
      </c>
      <c r="C1447" s="7">
        <v>42277</v>
      </c>
      <c r="D1447" t="s">
        <v>531</v>
      </c>
      <c r="E1447">
        <v>19105002</v>
      </c>
      <c r="F1447" t="s">
        <v>2495</v>
      </c>
      <c r="G1447" s="7">
        <v>43383</v>
      </c>
      <c r="H1447" t="s">
        <v>503</v>
      </c>
      <c r="I1447">
        <v>9113.31</v>
      </c>
      <c r="J1447"/>
      <c r="K1447">
        <v>9113.31</v>
      </c>
      <c r="L1447">
        <v>1</v>
      </c>
      <c r="M1447">
        <v>9113.31</v>
      </c>
      <c r="N1447" t="s">
        <v>534</v>
      </c>
      <c r="O1447" t="s">
        <v>2496</v>
      </c>
      <c r="P1447" s="7">
        <v>42542</v>
      </c>
      <c r="Q1447" s="7" t="s">
        <v>2600</v>
      </c>
      <c r="R1447" s="7">
        <v>4.1172000000000004</v>
      </c>
    </row>
    <row r="1448" spans="1:18" hidden="1">
      <c r="A1448" t="s">
        <v>506</v>
      </c>
      <c r="B1448" t="s">
        <v>501</v>
      </c>
      <c r="C1448" s="7">
        <v>42277</v>
      </c>
      <c r="D1448" t="s">
        <v>531</v>
      </c>
      <c r="E1448">
        <v>19105002</v>
      </c>
      <c r="F1448" t="s">
        <v>2495</v>
      </c>
      <c r="G1448" s="7">
        <v>43414</v>
      </c>
      <c r="H1448" t="s">
        <v>503</v>
      </c>
      <c r="I1448">
        <v>9113.31</v>
      </c>
      <c r="J1448"/>
      <c r="K1448">
        <v>9113.31</v>
      </c>
      <c r="L1448">
        <v>1</v>
      </c>
      <c r="M1448">
        <v>9113.31</v>
      </c>
      <c r="N1448" t="s">
        <v>534</v>
      </c>
      <c r="O1448" t="s">
        <v>2496</v>
      </c>
      <c r="P1448" s="7">
        <v>42542</v>
      </c>
      <c r="Q1448" s="7" t="s">
        <v>2546</v>
      </c>
      <c r="R1448" s="7">
        <v>4.1172000000000004</v>
      </c>
    </row>
    <row r="1449" spans="1:18" hidden="1">
      <c r="A1449" t="s">
        <v>506</v>
      </c>
      <c r="B1449" t="s">
        <v>501</v>
      </c>
      <c r="C1449" s="7">
        <v>42298</v>
      </c>
      <c r="D1449" t="s">
        <v>560</v>
      </c>
      <c r="E1449">
        <v>13140003</v>
      </c>
      <c r="F1449" t="s">
        <v>2558</v>
      </c>
      <c r="G1449" s="7">
        <v>42766</v>
      </c>
      <c r="H1449" t="s">
        <v>533</v>
      </c>
      <c r="I1449">
        <v>326900</v>
      </c>
      <c r="J1449"/>
      <c r="K1449">
        <v>326900</v>
      </c>
      <c r="L1449">
        <v>3.3835000000000002</v>
      </c>
      <c r="M1449">
        <v>1106066.1499999999</v>
      </c>
      <c r="N1449" t="s">
        <v>561</v>
      </c>
      <c r="O1449" t="s">
        <v>2559</v>
      </c>
      <c r="P1449" s="7">
        <v>42542</v>
      </c>
      <c r="Q1449" s="7" t="s">
        <v>2560</v>
      </c>
      <c r="R1449" s="7">
        <v>3.8656000000000001</v>
      </c>
    </row>
    <row r="1450" spans="1:18" hidden="1">
      <c r="A1450" t="s">
        <v>506</v>
      </c>
      <c r="B1450" t="s">
        <v>501</v>
      </c>
      <c r="C1450" s="7">
        <v>41276</v>
      </c>
      <c r="D1450" t="s">
        <v>560</v>
      </c>
      <c r="E1450">
        <v>19105004</v>
      </c>
      <c r="F1450" t="s">
        <v>562</v>
      </c>
      <c r="G1450" s="7">
        <v>42801</v>
      </c>
      <c r="H1450" t="s">
        <v>533</v>
      </c>
      <c r="I1450">
        <v>500000</v>
      </c>
      <c r="J1450"/>
      <c r="K1450">
        <v>500000</v>
      </c>
      <c r="L1450">
        <v>3.3835000000000002</v>
      </c>
      <c r="M1450">
        <v>1691750</v>
      </c>
      <c r="N1450" t="s">
        <v>563</v>
      </c>
      <c r="O1450" t="s">
        <v>564</v>
      </c>
      <c r="P1450" s="7">
        <v>42542</v>
      </c>
      <c r="Q1450" s="7" t="s">
        <v>1438</v>
      </c>
      <c r="R1450" s="7">
        <v>2.0434999999999999</v>
      </c>
    </row>
    <row r="1451" spans="1:18" hidden="1">
      <c r="A1451" t="s">
        <v>506</v>
      </c>
      <c r="B1451" t="s">
        <v>501</v>
      </c>
      <c r="C1451" s="7">
        <v>42444</v>
      </c>
      <c r="D1451" t="s">
        <v>560</v>
      </c>
      <c r="E1451">
        <v>13140003</v>
      </c>
      <c r="F1451" t="s">
        <v>3213</v>
      </c>
      <c r="G1451" s="7">
        <v>43039</v>
      </c>
      <c r="H1451" t="s">
        <v>533</v>
      </c>
      <c r="I1451">
        <v>309375</v>
      </c>
      <c r="J1451"/>
      <c r="K1451">
        <v>309375</v>
      </c>
      <c r="L1451">
        <v>3.3835000000000002</v>
      </c>
      <c r="M1451">
        <v>1046770.3125</v>
      </c>
      <c r="N1451" t="s">
        <v>561</v>
      </c>
      <c r="O1451" t="s">
        <v>3214</v>
      </c>
      <c r="P1451" s="7">
        <v>42542</v>
      </c>
      <c r="Q1451" s="7" t="s">
        <v>3249</v>
      </c>
      <c r="R1451" s="7">
        <v>3.6238999999999999</v>
      </c>
    </row>
    <row r="1452" spans="1:18" hidden="1">
      <c r="A1452" t="s">
        <v>506</v>
      </c>
      <c r="B1452" t="s">
        <v>501</v>
      </c>
      <c r="C1452" s="7">
        <v>42298</v>
      </c>
      <c r="D1452" t="s">
        <v>560</v>
      </c>
      <c r="E1452">
        <v>19105006</v>
      </c>
      <c r="F1452" t="s">
        <v>2558</v>
      </c>
      <c r="G1452" s="7">
        <v>42766</v>
      </c>
      <c r="H1452" t="s">
        <v>533</v>
      </c>
      <c r="I1452">
        <v>4000000</v>
      </c>
      <c r="J1452"/>
      <c r="K1452">
        <v>4000000</v>
      </c>
      <c r="L1452">
        <v>3.3835000000000002</v>
      </c>
      <c r="M1452">
        <v>13534000</v>
      </c>
      <c r="N1452" t="s">
        <v>700</v>
      </c>
      <c r="O1452" t="s">
        <v>2626</v>
      </c>
      <c r="P1452" s="7">
        <v>42542</v>
      </c>
      <c r="Q1452" s="7" t="s">
        <v>2627</v>
      </c>
      <c r="R1452" s="7">
        <v>3.8656000000000001</v>
      </c>
    </row>
    <row r="1453" spans="1:18" hidden="1">
      <c r="A1453" t="s">
        <v>506</v>
      </c>
      <c r="B1453" t="s">
        <v>501</v>
      </c>
      <c r="C1453" s="7">
        <v>42403</v>
      </c>
      <c r="D1453" t="s">
        <v>560</v>
      </c>
      <c r="E1453">
        <v>19105006</v>
      </c>
      <c r="F1453" t="s">
        <v>2558</v>
      </c>
      <c r="G1453" s="7">
        <v>42766</v>
      </c>
      <c r="H1453" t="s">
        <v>533</v>
      </c>
      <c r="I1453">
        <v>2000000</v>
      </c>
      <c r="J1453"/>
      <c r="K1453">
        <v>2000000</v>
      </c>
      <c r="L1453">
        <v>3.3835000000000002</v>
      </c>
      <c r="M1453">
        <v>6767000</v>
      </c>
      <c r="N1453" t="s">
        <v>700</v>
      </c>
      <c r="O1453" t="s">
        <v>3197</v>
      </c>
      <c r="P1453" s="7">
        <v>42542</v>
      </c>
      <c r="Q1453" s="7" t="s">
        <v>3283</v>
      </c>
      <c r="R1453" s="7">
        <v>3.9918999999999998</v>
      </c>
    </row>
    <row r="1454" spans="1:18" hidden="1">
      <c r="A1454" t="s">
        <v>506</v>
      </c>
      <c r="B1454" t="s">
        <v>501</v>
      </c>
      <c r="C1454" s="7">
        <v>41276</v>
      </c>
      <c r="D1454" t="s">
        <v>560</v>
      </c>
      <c r="E1454">
        <v>19105004</v>
      </c>
      <c r="F1454" t="s">
        <v>562</v>
      </c>
      <c r="G1454" s="7">
        <v>42612</v>
      </c>
      <c r="H1454" t="s">
        <v>533</v>
      </c>
      <c r="I1454">
        <v>500000</v>
      </c>
      <c r="J1454"/>
      <c r="K1454">
        <v>500000</v>
      </c>
      <c r="L1454">
        <v>3.3835000000000002</v>
      </c>
      <c r="M1454">
        <v>1691750</v>
      </c>
      <c r="N1454" t="s">
        <v>563</v>
      </c>
      <c r="O1454" t="s">
        <v>564</v>
      </c>
      <c r="P1454" s="7">
        <v>42542</v>
      </c>
      <c r="Q1454" s="7" t="s">
        <v>1258</v>
      </c>
      <c r="R1454" s="7">
        <v>2.0434999999999999</v>
      </c>
    </row>
    <row r="1455" spans="1:18" hidden="1">
      <c r="A1455" t="s">
        <v>506</v>
      </c>
      <c r="B1455" t="s">
        <v>501</v>
      </c>
      <c r="C1455" s="7">
        <v>41276</v>
      </c>
      <c r="D1455" t="s">
        <v>560</v>
      </c>
      <c r="E1455">
        <v>13140002</v>
      </c>
      <c r="F1455" t="s">
        <v>562</v>
      </c>
      <c r="G1455" s="7">
        <v>42612</v>
      </c>
      <c r="H1455" t="s">
        <v>533</v>
      </c>
      <c r="I1455">
        <v>111527.78</v>
      </c>
      <c r="J1455"/>
      <c r="K1455">
        <v>111527.78</v>
      </c>
      <c r="L1455">
        <v>3.3835000000000002</v>
      </c>
      <c r="M1455">
        <v>377354.24362999998</v>
      </c>
      <c r="N1455" t="s">
        <v>565</v>
      </c>
      <c r="O1455" t="s">
        <v>564</v>
      </c>
      <c r="P1455" s="7">
        <v>42542</v>
      </c>
      <c r="Q1455" s="7" t="s">
        <v>1259</v>
      </c>
      <c r="R1455" s="7">
        <v>2.0434999999999999</v>
      </c>
    </row>
    <row r="1456" spans="1:18" hidden="1">
      <c r="A1456" t="s">
        <v>506</v>
      </c>
      <c r="B1456" t="s">
        <v>501</v>
      </c>
      <c r="C1456" s="7">
        <v>41276</v>
      </c>
      <c r="D1456" t="s">
        <v>560</v>
      </c>
      <c r="E1456">
        <v>13140002</v>
      </c>
      <c r="F1456" t="s">
        <v>562</v>
      </c>
      <c r="G1456" s="7">
        <v>42801</v>
      </c>
      <c r="H1456" t="s">
        <v>533</v>
      </c>
      <c r="I1456">
        <v>29027.78</v>
      </c>
      <c r="J1456"/>
      <c r="K1456">
        <v>29027.78</v>
      </c>
      <c r="L1456">
        <v>3.3835000000000002</v>
      </c>
      <c r="M1456">
        <v>98215.493629999997</v>
      </c>
      <c r="N1456" t="s">
        <v>565</v>
      </c>
      <c r="O1456" t="s">
        <v>564</v>
      </c>
      <c r="P1456" s="7">
        <v>42542</v>
      </c>
      <c r="Q1456" s="7" t="s">
        <v>2325</v>
      </c>
      <c r="R1456" s="7">
        <v>2.0434999999999999</v>
      </c>
    </row>
    <row r="1457" spans="1:18" hidden="1">
      <c r="A1457" t="s">
        <v>506</v>
      </c>
      <c r="B1457" t="s">
        <v>501</v>
      </c>
      <c r="C1457" s="7">
        <v>42403</v>
      </c>
      <c r="D1457" t="s">
        <v>560</v>
      </c>
      <c r="E1457">
        <v>13140003</v>
      </c>
      <c r="F1457" t="s">
        <v>2558</v>
      </c>
      <c r="G1457" s="7">
        <v>42766</v>
      </c>
      <c r="H1457" t="s">
        <v>533</v>
      </c>
      <c r="I1457">
        <v>126700</v>
      </c>
      <c r="J1457"/>
      <c r="K1457">
        <v>126700</v>
      </c>
      <c r="L1457">
        <v>3.3835000000000002</v>
      </c>
      <c r="M1457">
        <v>428689.45</v>
      </c>
      <c r="N1457" t="s">
        <v>561</v>
      </c>
      <c r="O1457" t="s">
        <v>3197</v>
      </c>
      <c r="P1457" s="7">
        <v>42542</v>
      </c>
      <c r="Q1457" s="7" t="s">
        <v>3198</v>
      </c>
      <c r="R1457" s="7">
        <v>3.9918999999999998</v>
      </c>
    </row>
    <row r="1458" spans="1:18" hidden="1">
      <c r="A1458" t="s">
        <v>506</v>
      </c>
      <c r="B1458" t="s">
        <v>501</v>
      </c>
      <c r="C1458" s="7">
        <v>42444</v>
      </c>
      <c r="D1458" t="s">
        <v>560</v>
      </c>
      <c r="E1458">
        <v>19105006</v>
      </c>
      <c r="F1458" t="s">
        <v>3213</v>
      </c>
      <c r="G1458" s="7">
        <v>43039</v>
      </c>
      <c r="H1458" t="s">
        <v>533</v>
      </c>
      <c r="I1458">
        <v>2500000</v>
      </c>
      <c r="J1458"/>
      <c r="K1458">
        <v>2500000</v>
      </c>
      <c r="L1458">
        <v>3.3835000000000002</v>
      </c>
      <c r="M1458">
        <v>8458750</v>
      </c>
      <c r="N1458" t="s">
        <v>700</v>
      </c>
      <c r="O1458" t="s">
        <v>3214</v>
      </c>
      <c r="P1458" s="7">
        <v>42542</v>
      </c>
      <c r="Q1458" s="7" t="s">
        <v>3215</v>
      </c>
      <c r="R1458" s="7">
        <v>3.6238999999999999</v>
      </c>
    </row>
    <row r="1459" spans="1:18" hidden="1">
      <c r="A1459" t="s">
        <v>482</v>
      </c>
      <c r="B1459" t="s">
        <v>501</v>
      </c>
      <c r="C1459" s="7">
        <v>41339</v>
      </c>
      <c r="D1459" t="s">
        <v>518</v>
      </c>
      <c r="E1459">
        <v>19105002</v>
      </c>
      <c r="F1459" t="s">
        <v>543</v>
      </c>
      <c r="G1459" s="7">
        <v>42566</v>
      </c>
      <c r="H1459" t="s">
        <v>503</v>
      </c>
      <c r="I1459">
        <v>20000</v>
      </c>
      <c r="J1459"/>
      <c r="K1459">
        <v>20000</v>
      </c>
      <c r="L1459">
        <v>1</v>
      </c>
      <c r="M1459">
        <v>20000</v>
      </c>
      <c r="N1459" t="s">
        <v>545</v>
      </c>
      <c r="O1459" t="s">
        <v>544</v>
      </c>
      <c r="P1459" s="7">
        <v>42542</v>
      </c>
      <c r="Q1459" s="7" t="s">
        <v>2035</v>
      </c>
      <c r="R1459" s="7">
        <v>1.9693000000000001</v>
      </c>
    </row>
    <row r="1460" spans="1:18">
      <c r="A1460" t="s">
        <v>482</v>
      </c>
      <c r="B1460" t="s">
        <v>501</v>
      </c>
      <c r="C1460" s="7">
        <v>41319</v>
      </c>
      <c r="D1460" t="s">
        <v>518</v>
      </c>
      <c r="E1460">
        <v>19105002</v>
      </c>
      <c r="F1460" t="s">
        <v>551</v>
      </c>
      <c r="G1460" s="7">
        <v>42809</v>
      </c>
      <c r="H1460" t="s">
        <v>503</v>
      </c>
      <c r="I1460">
        <v>2833.33</v>
      </c>
      <c r="J1460"/>
      <c r="K1460">
        <v>2833.33</v>
      </c>
      <c r="L1460">
        <v>1</v>
      </c>
      <c r="M1460">
        <v>2833.33</v>
      </c>
      <c r="N1460" t="s">
        <v>545</v>
      </c>
      <c r="O1460" t="s">
        <v>552</v>
      </c>
      <c r="P1460" s="7">
        <v>42542</v>
      </c>
      <c r="Q1460" s="7" t="s">
        <v>2167</v>
      </c>
      <c r="R1460" s="7">
        <v>1.9670000000000001</v>
      </c>
    </row>
    <row r="1461" spans="1:18" hidden="1">
      <c r="A1461" t="s">
        <v>482</v>
      </c>
      <c r="B1461" t="s">
        <v>501</v>
      </c>
      <c r="C1461" s="7">
        <v>41319</v>
      </c>
      <c r="D1461" t="s">
        <v>518</v>
      </c>
      <c r="E1461">
        <v>19105002</v>
      </c>
      <c r="F1461" t="s">
        <v>519</v>
      </c>
      <c r="G1461" s="7">
        <v>42689</v>
      </c>
      <c r="H1461" t="s">
        <v>503</v>
      </c>
      <c r="I1461">
        <v>8000</v>
      </c>
      <c r="J1461"/>
      <c r="K1461">
        <v>8000</v>
      </c>
      <c r="L1461">
        <v>1</v>
      </c>
      <c r="M1461">
        <v>8000</v>
      </c>
      <c r="N1461" t="s">
        <v>545</v>
      </c>
      <c r="O1461" t="s">
        <v>520</v>
      </c>
      <c r="P1461" s="7">
        <v>42542</v>
      </c>
      <c r="Q1461" s="7" t="s">
        <v>2038</v>
      </c>
      <c r="R1461" s="7">
        <v>1.9670000000000001</v>
      </c>
    </row>
    <row r="1462" spans="1:18">
      <c r="A1462" t="s">
        <v>482</v>
      </c>
      <c r="B1462" t="s">
        <v>501</v>
      </c>
      <c r="C1462" s="7">
        <v>41319</v>
      </c>
      <c r="D1462" t="s">
        <v>518</v>
      </c>
      <c r="E1462">
        <v>19105002</v>
      </c>
      <c r="F1462" t="s">
        <v>551</v>
      </c>
      <c r="G1462" s="7">
        <v>42901</v>
      </c>
      <c r="H1462" t="s">
        <v>503</v>
      </c>
      <c r="I1462">
        <v>2833.33</v>
      </c>
      <c r="J1462"/>
      <c r="K1462">
        <v>2833.33</v>
      </c>
      <c r="L1462">
        <v>1</v>
      </c>
      <c r="M1462">
        <v>2833.33</v>
      </c>
      <c r="N1462" t="s">
        <v>545</v>
      </c>
      <c r="O1462" t="s">
        <v>552</v>
      </c>
      <c r="P1462" s="7">
        <v>42542</v>
      </c>
      <c r="Q1462" s="7" t="s">
        <v>1582</v>
      </c>
      <c r="R1462" s="7">
        <v>1.9670000000000001</v>
      </c>
    </row>
    <row r="1463" spans="1:18">
      <c r="A1463" t="s">
        <v>482</v>
      </c>
      <c r="B1463" t="s">
        <v>501</v>
      </c>
      <c r="C1463" s="7">
        <v>41319</v>
      </c>
      <c r="D1463" t="s">
        <v>518</v>
      </c>
      <c r="E1463">
        <v>19105002</v>
      </c>
      <c r="F1463" t="s">
        <v>551</v>
      </c>
      <c r="G1463" s="7">
        <v>43054</v>
      </c>
      <c r="H1463" t="s">
        <v>503</v>
      </c>
      <c r="I1463">
        <v>2833.33</v>
      </c>
      <c r="J1463"/>
      <c r="K1463">
        <v>2833.33</v>
      </c>
      <c r="L1463">
        <v>1</v>
      </c>
      <c r="M1463">
        <v>2833.33</v>
      </c>
      <c r="N1463" t="s">
        <v>545</v>
      </c>
      <c r="O1463" t="s">
        <v>552</v>
      </c>
      <c r="P1463" s="7">
        <v>42542</v>
      </c>
      <c r="Q1463" s="7" t="s">
        <v>2173</v>
      </c>
      <c r="R1463" s="7">
        <v>1.9670000000000001</v>
      </c>
    </row>
    <row r="1464" spans="1:18" hidden="1">
      <c r="A1464" t="s">
        <v>482</v>
      </c>
      <c r="B1464" t="s">
        <v>501</v>
      </c>
      <c r="C1464" s="7">
        <v>41319</v>
      </c>
      <c r="D1464" t="s">
        <v>518</v>
      </c>
      <c r="E1464">
        <v>19105002</v>
      </c>
      <c r="F1464" t="s">
        <v>551</v>
      </c>
      <c r="G1464" s="7">
        <v>42597</v>
      </c>
      <c r="H1464" t="s">
        <v>503</v>
      </c>
      <c r="I1464">
        <v>2833.33</v>
      </c>
      <c r="J1464"/>
      <c r="K1464">
        <v>2833.33</v>
      </c>
      <c r="L1464">
        <v>1</v>
      </c>
      <c r="M1464">
        <v>2833.33</v>
      </c>
      <c r="N1464" t="s">
        <v>545</v>
      </c>
      <c r="O1464" t="s">
        <v>552</v>
      </c>
      <c r="P1464" s="7">
        <v>42542</v>
      </c>
      <c r="Q1464" s="7" t="s">
        <v>1583</v>
      </c>
      <c r="R1464" s="7">
        <v>1.9670000000000001</v>
      </c>
    </row>
    <row r="1465" spans="1:18">
      <c r="A1465" t="s">
        <v>482</v>
      </c>
      <c r="B1465" t="s">
        <v>501</v>
      </c>
      <c r="C1465" s="7">
        <v>41319</v>
      </c>
      <c r="D1465" t="s">
        <v>518</v>
      </c>
      <c r="E1465">
        <v>19105002</v>
      </c>
      <c r="F1465" t="s">
        <v>519</v>
      </c>
      <c r="G1465" s="7">
        <v>42931</v>
      </c>
      <c r="H1465" t="s">
        <v>503</v>
      </c>
      <c r="I1465">
        <v>8000</v>
      </c>
      <c r="J1465"/>
      <c r="K1465">
        <v>8000</v>
      </c>
      <c r="L1465">
        <v>1</v>
      </c>
      <c r="M1465">
        <v>8000</v>
      </c>
      <c r="N1465" t="s">
        <v>545</v>
      </c>
      <c r="O1465" t="s">
        <v>520</v>
      </c>
      <c r="P1465" s="7">
        <v>42542</v>
      </c>
      <c r="Q1465" s="7" t="s">
        <v>2040</v>
      </c>
      <c r="R1465" s="7">
        <v>1.9670000000000001</v>
      </c>
    </row>
    <row r="1466" spans="1:18">
      <c r="A1466" t="s">
        <v>482</v>
      </c>
      <c r="B1466" t="s">
        <v>501</v>
      </c>
      <c r="C1466" s="7">
        <v>41319</v>
      </c>
      <c r="D1466" t="s">
        <v>518</v>
      </c>
      <c r="E1466">
        <v>19105002</v>
      </c>
      <c r="F1466" t="s">
        <v>519</v>
      </c>
      <c r="G1466" s="7">
        <v>42993</v>
      </c>
      <c r="H1466" t="s">
        <v>503</v>
      </c>
      <c r="I1466">
        <v>8000</v>
      </c>
      <c r="J1466"/>
      <c r="K1466">
        <v>8000</v>
      </c>
      <c r="L1466">
        <v>1</v>
      </c>
      <c r="M1466">
        <v>8000</v>
      </c>
      <c r="N1466" t="s">
        <v>545</v>
      </c>
      <c r="O1466" t="s">
        <v>520</v>
      </c>
      <c r="P1466" s="7">
        <v>42542</v>
      </c>
      <c r="Q1466" s="7" t="s">
        <v>1734</v>
      </c>
      <c r="R1466" s="7">
        <v>1.9670000000000001</v>
      </c>
    </row>
    <row r="1467" spans="1:18" hidden="1">
      <c r="A1467" t="s">
        <v>482</v>
      </c>
      <c r="B1467" t="s">
        <v>501</v>
      </c>
      <c r="C1467" s="7">
        <v>41319</v>
      </c>
      <c r="D1467" t="s">
        <v>518</v>
      </c>
      <c r="E1467">
        <v>19105002</v>
      </c>
      <c r="F1467" t="s">
        <v>551</v>
      </c>
      <c r="G1467" s="7">
        <v>42566</v>
      </c>
      <c r="H1467" t="s">
        <v>503</v>
      </c>
      <c r="I1467">
        <v>2833.33</v>
      </c>
      <c r="J1467"/>
      <c r="K1467">
        <v>2833.33</v>
      </c>
      <c r="L1467">
        <v>1</v>
      </c>
      <c r="M1467">
        <v>2833.33</v>
      </c>
      <c r="N1467" t="s">
        <v>545</v>
      </c>
      <c r="O1467" t="s">
        <v>552</v>
      </c>
      <c r="P1467" s="7">
        <v>42542</v>
      </c>
      <c r="Q1467" s="7" t="s">
        <v>2174</v>
      </c>
      <c r="R1467" s="7">
        <v>1.9670000000000001</v>
      </c>
    </row>
    <row r="1468" spans="1:18">
      <c r="A1468" t="s">
        <v>482</v>
      </c>
      <c r="B1468" t="s">
        <v>501</v>
      </c>
      <c r="C1468" s="7">
        <v>41319</v>
      </c>
      <c r="D1468" t="s">
        <v>518</v>
      </c>
      <c r="E1468">
        <v>19105002</v>
      </c>
      <c r="F1468" t="s">
        <v>551</v>
      </c>
      <c r="G1468" s="7">
        <v>42750</v>
      </c>
      <c r="H1468" t="s">
        <v>503</v>
      </c>
      <c r="I1468">
        <v>2833.33</v>
      </c>
      <c r="J1468"/>
      <c r="K1468">
        <v>2833.33</v>
      </c>
      <c r="L1468">
        <v>1</v>
      </c>
      <c r="M1468">
        <v>2833.33</v>
      </c>
      <c r="N1468" t="s">
        <v>545</v>
      </c>
      <c r="O1468" t="s">
        <v>552</v>
      </c>
      <c r="P1468" s="7">
        <v>42542</v>
      </c>
      <c r="Q1468" s="7" t="s">
        <v>1252</v>
      </c>
      <c r="R1468" s="7">
        <v>1.9670000000000001</v>
      </c>
    </row>
    <row r="1469" spans="1:18" hidden="1">
      <c r="A1469" t="s">
        <v>482</v>
      </c>
      <c r="B1469" t="s">
        <v>501</v>
      </c>
      <c r="C1469" s="7">
        <v>41319</v>
      </c>
      <c r="D1469" t="s">
        <v>518</v>
      </c>
      <c r="E1469">
        <v>13140001</v>
      </c>
      <c r="F1469" t="s">
        <v>551</v>
      </c>
      <c r="G1469" s="7">
        <v>42628</v>
      </c>
      <c r="H1469" t="s">
        <v>503</v>
      </c>
      <c r="I1469">
        <v>101.1</v>
      </c>
      <c r="J1469"/>
      <c r="K1469">
        <v>101.1</v>
      </c>
      <c r="L1469">
        <v>1</v>
      </c>
      <c r="M1469">
        <v>101.1</v>
      </c>
      <c r="N1469" t="s">
        <v>504</v>
      </c>
      <c r="O1469" t="s">
        <v>552</v>
      </c>
      <c r="P1469" s="7">
        <v>42542</v>
      </c>
      <c r="Q1469" s="7" t="s">
        <v>1737</v>
      </c>
      <c r="R1469" s="7">
        <v>1.9670000000000001</v>
      </c>
    </row>
    <row r="1470" spans="1:18" hidden="1">
      <c r="A1470" t="s">
        <v>482</v>
      </c>
      <c r="B1470" t="s">
        <v>501</v>
      </c>
      <c r="C1470" s="7">
        <v>41319</v>
      </c>
      <c r="D1470" t="s">
        <v>518</v>
      </c>
      <c r="E1470">
        <v>13140001</v>
      </c>
      <c r="F1470" t="s">
        <v>551</v>
      </c>
      <c r="G1470" s="7">
        <v>42689</v>
      </c>
      <c r="H1470" t="s">
        <v>503</v>
      </c>
      <c r="I1470">
        <v>89.2</v>
      </c>
      <c r="J1470"/>
      <c r="K1470">
        <v>89.2</v>
      </c>
      <c r="L1470">
        <v>1</v>
      </c>
      <c r="M1470">
        <v>89.2</v>
      </c>
      <c r="N1470" t="s">
        <v>504</v>
      </c>
      <c r="O1470" t="s">
        <v>552</v>
      </c>
      <c r="P1470" s="7">
        <v>42542</v>
      </c>
      <c r="Q1470" s="7" t="s">
        <v>2320</v>
      </c>
      <c r="R1470" s="7">
        <v>1.9670000000000001</v>
      </c>
    </row>
    <row r="1471" spans="1:18" hidden="1">
      <c r="A1471" t="s">
        <v>482</v>
      </c>
      <c r="B1471" t="s">
        <v>501</v>
      </c>
      <c r="C1471" s="7">
        <v>41319</v>
      </c>
      <c r="D1471" t="s">
        <v>518</v>
      </c>
      <c r="E1471">
        <v>13140001</v>
      </c>
      <c r="F1471" t="s">
        <v>551</v>
      </c>
      <c r="G1471" s="7">
        <v>42809</v>
      </c>
      <c r="H1471" t="s">
        <v>503</v>
      </c>
      <c r="I1471">
        <v>59.09</v>
      </c>
      <c r="J1471"/>
      <c r="K1471">
        <v>59.09</v>
      </c>
      <c r="L1471">
        <v>1</v>
      </c>
      <c r="M1471">
        <v>59.09</v>
      </c>
      <c r="N1471" t="s">
        <v>504</v>
      </c>
      <c r="O1471" t="s">
        <v>552</v>
      </c>
      <c r="P1471" s="7">
        <v>42542</v>
      </c>
      <c r="Q1471" s="7" t="s">
        <v>1593</v>
      </c>
      <c r="R1471" s="7">
        <v>1.9670000000000001</v>
      </c>
    </row>
    <row r="1472" spans="1:18" hidden="1">
      <c r="A1472" t="s">
        <v>482</v>
      </c>
      <c r="B1472" t="s">
        <v>501</v>
      </c>
      <c r="C1472" s="7">
        <v>41319</v>
      </c>
      <c r="D1472" t="s">
        <v>518</v>
      </c>
      <c r="E1472">
        <v>13140001</v>
      </c>
      <c r="F1472" t="s">
        <v>519</v>
      </c>
      <c r="G1472" s="7">
        <v>43054</v>
      </c>
      <c r="H1472" t="s">
        <v>503</v>
      </c>
      <c r="I1472">
        <v>50.37</v>
      </c>
      <c r="J1472"/>
      <c r="K1472">
        <v>50.37</v>
      </c>
      <c r="L1472">
        <v>1</v>
      </c>
      <c r="M1472">
        <v>50.37</v>
      </c>
      <c r="N1472" t="s">
        <v>504</v>
      </c>
      <c r="O1472" t="s">
        <v>520</v>
      </c>
      <c r="P1472" s="7">
        <v>42542</v>
      </c>
      <c r="Q1472" s="7" t="s">
        <v>2059</v>
      </c>
      <c r="R1472" s="7">
        <v>1.9670000000000001</v>
      </c>
    </row>
    <row r="1473" spans="1:18" hidden="1">
      <c r="A1473" t="s">
        <v>482</v>
      </c>
      <c r="B1473" t="s">
        <v>501</v>
      </c>
      <c r="C1473" s="7">
        <v>41319</v>
      </c>
      <c r="D1473" t="s">
        <v>518</v>
      </c>
      <c r="E1473">
        <v>13140001</v>
      </c>
      <c r="F1473" t="s">
        <v>519</v>
      </c>
      <c r="G1473" s="7">
        <v>43084</v>
      </c>
      <c r="H1473" t="s">
        <v>503</v>
      </c>
      <c r="I1473">
        <v>32.51</v>
      </c>
      <c r="J1473"/>
      <c r="K1473">
        <v>32.51</v>
      </c>
      <c r="L1473">
        <v>1</v>
      </c>
      <c r="M1473">
        <v>32.51</v>
      </c>
      <c r="N1473" t="s">
        <v>504</v>
      </c>
      <c r="O1473" t="s">
        <v>520</v>
      </c>
      <c r="P1473" s="7">
        <v>42542</v>
      </c>
      <c r="Q1473" s="7" t="s">
        <v>1891</v>
      </c>
      <c r="R1473" s="7">
        <v>1.9670000000000001</v>
      </c>
    </row>
    <row r="1474" spans="1:18" hidden="1">
      <c r="A1474" t="s">
        <v>482</v>
      </c>
      <c r="B1474" t="s">
        <v>501</v>
      </c>
      <c r="C1474" s="7">
        <v>41339</v>
      </c>
      <c r="D1474" t="s">
        <v>518</v>
      </c>
      <c r="E1474">
        <v>13140001</v>
      </c>
      <c r="F1474" t="s">
        <v>543</v>
      </c>
      <c r="G1474" s="7">
        <v>42809</v>
      </c>
      <c r="H1474" t="s">
        <v>503</v>
      </c>
      <c r="I1474">
        <v>379.2</v>
      </c>
      <c r="J1474"/>
      <c r="K1474">
        <v>379.2</v>
      </c>
      <c r="L1474">
        <v>1</v>
      </c>
      <c r="M1474">
        <v>379.2</v>
      </c>
      <c r="N1474" t="s">
        <v>504</v>
      </c>
      <c r="O1474" t="s">
        <v>544</v>
      </c>
      <c r="P1474" s="7">
        <v>42542</v>
      </c>
      <c r="Q1474" s="7" t="s">
        <v>1268</v>
      </c>
      <c r="R1474" s="7">
        <v>1.9693000000000001</v>
      </c>
    </row>
    <row r="1475" spans="1:18" hidden="1">
      <c r="A1475" t="s">
        <v>482</v>
      </c>
      <c r="B1475" t="s">
        <v>501</v>
      </c>
      <c r="C1475" s="7">
        <v>41339</v>
      </c>
      <c r="D1475" t="s">
        <v>518</v>
      </c>
      <c r="E1475">
        <v>13140001</v>
      </c>
      <c r="F1475" t="s">
        <v>543</v>
      </c>
      <c r="G1475" s="7">
        <v>43084</v>
      </c>
      <c r="H1475" t="s">
        <v>503</v>
      </c>
      <c r="I1475">
        <v>41.2</v>
      </c>
      <c r="J1475"/>
      <c r="K1475">
        <v>41.2</v>
      </c>
      <c r="L1475">
        <v>1</v>
      </c>
      <c r="M1475">
        <v>41.2</v>
      </c>
      <c r="N1475" t="s">
        <v>504</v>
      </c>
      <c r="O1475" t="s">
        <v>544</v>
      </c>
      <c r="P1475" s="7">
        <v>42542</v>
      </c>
      <c r="Q1475" s="7" t="s">
        <v>1279</v>
      </c>
      <c r="R1475" s="7">
        <v>1.9693000000000001</v>
      </c>
    </row>
    <row r="1476" spans="1:18" hidden="1">
      <c r="A1476" t="s">
        <v>482</v>
      </c>
      <c r="B1476" t="s">
        <v>501</v>
      </c>
      <c r="C1476" s="7">
        <v>41319</v>
      </c>
      <c r="D1476" t="s">
        <v>518</v>
      </c>
      <c r="E1476">
        <v>13140001</v>
      </c>
      <c r="F1476" t="s">
        <v>519</v>
      </c>
      <c r="G1476" s="7">
        <v>42628</v>
      </c>
      <c r="H1476" t="s">
        <v>503</v>
      </c>
      <c r="I1476">
        <v>285.47000000000003</v>
      </c>
      <c r="J1476"/>
      <c r="K1476">
        <v>285.47000000000003</v>
      </c>
      <c r="L1476">
        <v>1</v>
      </c>
      <c r="M1476">
        <v>285.47000000000003</v>
      </c>
      <c r="N1476" t="s">
        <v>504</v>
      </c>
      <c r="O1476" t="s">
        <v>520</v>
      </c>
      <c r="P1476" s="7">
        <v>42542</v>
      </c>
      <c r="Q1476" s="7" t="s">
        <v>2288</v>
      </c>
      <c r="R1476" s="7">
        <v>1.9670000000000001</v>
      </c>
    </row>
    <row r="1477" spans="1:18" hidden="1">
      <c r="A1477" t="s">
        <v>482</v>
      </c>
      <c r="B1477" t="s">
        <v>501</v>
      </c>
      <c r="C1477" s="7">
        <v>41339</v>
      </c>
      <c r="D1477" t="s">
        <v>518</v>
      </c>
      <c r="E1477">
        <v>19105002</v>
      </c>
      <c r="F1477" t="s">
        <v>543</v>
      </c>
      <c r="G1477" s="7">
        <v>42536</v>
      </c>
      <c r="H1477" t="s">
        <v>503</v>
      </c>
      <c r="I1477">
        <v>20000</v>
      </c>
      <c r="J1477"/>
      <c r="K1477">
        <v>20000</v>
      </c>
      <c r="L1477">
        <v>1</v>
      </c>
      <c r="M1477">
        <v>20000</v>
      </c>
      <c r="N1477" t="s">
        <v>545</v>
      </c>
      <c r="O1477" t="s">
        <v>544</v>
      </c>
      <c r="P1477" s="7">
        <v>42542</v>
      </c>
      <c r="Q1477" s="7" t="s">
        <v>1576</v>
      </c>
      <c r="R1477" s="7">
        <v>1.9693000000000001</v>
      </c>
    </row>
    <row r="1478" spans="1:18" hidden="1">
      <c r="A1478" t="s">
        <v>482</v>
      </c>
      <c r="B1478" t="s">
        <v>501</v>
      </c>
      <c r="C1478" s="7">
        <v>41339</v>
      </c>
      <c r="D1478" t="s">
        <v>518</v>
      </c>
      <c r="E1478">
        <v>19105002</v>
      </c>
      <c r="F1478" t="s">
        <v>543</v>
      </c>
      <c r="G1478" s="7">
        <v>42628</v>
      </c>
      <c r="H1478" t="s">
        <v>503</v>
      </c>
      <c r="I1478">
        <v>20000</v>
      </c>
      <c r="J1478"/>
      <c r="K1478">
        <v>20000</v>
      </c>
      <c r="L1478">
        <v>1</v>
      </c>
      <c r="M1478">
        <v>20000</v>
      </c>
      <c r="N1478" t="s">
        <v>545</v>
      </c>
      <c r="O1478" t="s">
        <v>544</v>
      </c>
      <c r="P1478" s="7">
        <v>42542</v>
      </c>
      <c r="Q1478" s="7" t="s">
        <v>1727</v>
      </c>
      <c r="R1478" s="7">
        <v>1.9693000000000001</v>
      </c>
    </row>
    <row r="1479" spans="1:18">
      <c r="A1479" t="s">
        <v>482</v>
      </c>
      <c r="B1479" t="s">
        <v>501</v>
      </c>
      <c r="C1479" s="7">
        <v>41319</v>
      </c>
      <c r="D1479" t="s">
        <v>518</v>
      </c>
      <c r="E1479">
        <v>19105002</v>
      </c>
      <c r="F1479" t="s">
        <v>519</v>
      </c>
      <c r="G1479" s="7">
        <v>42781</v>
      </c>
      <c r="H1479" t="s">
        <v>503</v>
      </c>
      <c r="I1479">
        <v>8000</v>
      </c>
      <c r="J1479"/>
      <c r="K1479">
        <v>8000</v>
      </c>
      <c r="L1479">
        <v>1</v>
      </c>
      <c r="M1479">
        <v>8000</v>
      </c>
      <c r="N1479" t="s">
        <v>545</v>
      </c>
      <c r="O1479" t="s">
        <v>520</v>
      </c>
      <c r="P1479" s="7">
        <v>42542</v>
      </c>
      <c r="Q1479" s="7" t="s">
        <v>1879</v>
      </c>
      <c r="R1479" s="7">
        <v>1.9670000000000001</v>
      </c>
    </row>
    <row r="1480" spans="1:18">
      <c r="A1480" t="s">
        <v>482</v>
      </c>
      <c r="B1480" t="s">
        <v>501</v>
      </c>
      <c r="C1480" s="7">
        <v>41319</v>
      </c>
      <c r="D1480" t="s">
        <v>518</v>
      </c>
      <c r="E1480">
        <v>19105002</v>
      </c>
      <c r="F1480" t="s">
        <v>519</v>
      </c>
      <c r="G1480" s="7">
        <v>42840</v>
      </c>
      <c r="H1480" t="s">
        <v>503</v>
      </c>
      <c r="I1480">
        <v>8000</v>
      </c>
      <c r="J1480"/>
      <c r="K1480">
        <v>8000</v>
      </c>
      <c r="L1480">
        <v>1</v>
      </c>
      <c r="M1480">
        <v>8000</v>
      </c>
      <c r="N1480" t="s">
        <v>545</v>
      </c>
      <c r="O1480" t="s">
        <v>520</v>
      </c>
      <c r="P1480" s="7">
        <v>42542</v>
      </c>
      <c r="Q1480" s="7" t="s">
        <v>1245</v>
      </c>
      <c r="R1480" s="7">
        <v>1.9670000000000001</v>
      </c>
    </row>
    <row r="1481" spans="1:18" hidden="1">
      <c r="A1481" t="s">
        <v>482</v>
      </c>
      <c r="B1481" t="s">
        <v>501</v>
      </c>
      <c r="C1481" s="7">
        <v>41319</v>
      </c>
      <c r="D1481" t="s">
        <v>518</v>
      </c>
      <c r="E1481">
        <v>19105002</v>
      </c>
      <c r="F1481" t="s">
        <v>551</v>
      </c>
      <c r="G1481" s="7">
        <v>42658</v>
      </c>
      <c r="H1481" t="s">
        <v>503</v>
      </c>
      <c r="I1481">
        <v>2833.33</v>
      </c>
      <c r="J1481"/>
      <c r="K1481">
        <v>2833.33</v>
      </c>
      <c r="L1481">
        <v>1</v>
      </c>
      <c r="M1481">
        <v>2833.33</v>
      </c>
      <c r="N1481" t="s">
        <v>545</v>
      </c>
      <c r="O1481" t="s">
        <v>552</v>
      </c>
      <c r="P1481" s="7">
        <v>42542</v>
      </c>
      <c r="Q1481" s="7" t="s">
        <v>2047</v>
      </c>
      <c r="R1481" s="7">
        <v>1.9670000000000001</v>
      </c>
    </row>
    <row r="1482" spans="1:18" hidden="1">
      <c r="A1482" t="s">
        <v>482</v>
      </c>
      <c r="B1482" t="s">
        <v>501</v>
      </c>
      <c r="C1482" s="7">
        <v>41339</v>
      </c>
      <c r="D1482" t="s">
        <v>518</v>
      </c>
      <c r="E1482">
        <v>13140001</v>
      </c>
      <c r="F1482" t="s">
        <v>543</v>
      </c>
      <c r="G1482" s="7">
        <v>42901</v>
      </c>
      <c r="H1482" t="s">
        <v>503</v>
      </c>
      <c r="I1482">
        <v>293.86</v>
      </c>
      <c r="J1482"/>
      <c r="K1482">
        <v>293.86</v>
      </c>
      <c r="L1482">
        <v>1</v>
      </c>
      <c r="M1482">
        <v>293.86</v>
      </c>
      <c r="N1482" t="s">
        <v>504</v>
      </c>
      <c r="O1482" t="s">
        <v>544</v>
      </c>
      <c r="P1482" s="7">
        <v>42542</v>
      </c>
      <c r="Q1482" s="7" t="s">
        <v>2178</v>
      </c>
      <c r="R1482" s="7">
        <v>1.9693000000000001</v>
      </c>
    </row>
    <row r="1483" spans="1:18" hidden="1">
      <c r="A1483" t="s">
        <v>482</v>
      </c>
      <c r="B1483" t="s">
        <v>501</v>
      </c>
      <c r="C1483" s="7">
        <v>41319</v>
      </c>
      <c r="D1483" t="s">
        <v>518</v>
      </c>
      <c r="E1483">
        <v>13140001</v>
      </c>
      <c r="F1483" t="s">
        <v>551</v>
      </c>
      <c r="G1483" s="7">
        <v>42719</v>
      </c>
      <c r="H1483" t="s">
        <v>503</v>
      </c>
      <c r="I1483">
        <v>80.599999999999994</v>
      </c>
      <c r="J1483"/>
      <c r="K1483">
        <v>80.599999999999994</v>
      </c>
      <c r="L1483">
        <v>1</v>
      </c>
      <c r="M1483">
        <v>80.599999999999994</v>
      </c>
      <c r="N1483" t="s">
        <v>504</v>
      </c>
      <c r="O1483" t="s">
        <v>552</v>
      </c>
      <c r="P1483" s="7">
        <v>42542</v>
      </c>
      <c r="Q1483" s="7" t="s">
        <v>1592</v>
      </c>
      <c r="R1483" s="7">
        <v>1.9670000000000001</v>
      </c>
    </row>
    <row r="1484" spans="1:18" hidden="1">
      <c r="A1484" t="s">
        <v>482</v>
      </c>
      <c r="B1484" t="s">
        <v>501</v>
      </c>
      <c r="C1484" s="7">
        <v>41319</v>
      </c>
      <c r="D1484" t="s">
        <v>518</v>
      </c>
      <c r="E1484">
        <v>13140001</v>
      </c>
      <c r="F1484" t="s">
        <v>551</v>
      </c>
      <c r="G1484" s="7">
        <v>42781</v>
      </c>
      <c r="H1484" t="s">
        <v>503</v>
      </c>
      <c r="I1484">
        <v>71.36</v>
      </c>
      <c r="J1484"/>
      <c r="K1484">
        <v>71.36</v>
      </c>
      <c r="L1484">
        <v>1</v>
      </c>
      <c r="M1484">
        <v>71.36</v>
      </c>
      <c r="N1484" t="s">
        <v>504</v>
      </c>
      <c r="O1484" t="s">
        <v>552</v>
      </c>
      <c r="P1484" s="7">
        <v>42542</v>
      </c>
      <c r="Q1484" s="7" t="s">
        <v>2052</v>
      </c>
      <c r="R1484" s="7">
        <v>1.9670000000000001</v>
      </c>
    </row>
    <row r="1485" spans="1:18" hidden="1">
      <c r="A1485" t="s">
        <v>482</v>
      </c>
      <c r="B1485" t="s">
        <v>501</v>
      </c>
      <c r="C1485" s="7">
        <v>41319</v>
      </c>
      <c r="D1485" t="s">
        <v>518</v>
      </c>
      <c r="E1485">
        <v>13140001</v>
      </c>
      <c r="F1485" t="s">
        <v>551</v>
      </c>
      <c r="G1485" s="7">
        <v>42870</v>
      </c>
      <c r="H1485" t="s">
        <v>503</v>
      </c>
      <c r="I1485">
        <v>51.81</v>
      </c>
      <c r="J1485"/>
      <c r="K1485">
        <v>51.81</v>
      </c>
      <c r="L1485">
        <v>1</v>
      </c>
      <c r="M1485">
        <v>51.81</v>
      </c>
      <c r="N1485" t="s">
        <v>504</v>
      </c>
      <c r="O1485" t="s">
        <v>552</v>
      </c>
      <c r="P1485" s="7">
        <v>42542</v>
      </c>
      <c r="Q1485" s="7" t="s">
        <v>1595</v>
      </c>
      <c r="R1485" s="7">
        <v>1.9670000000000001</v>
      </c>
    </row>
    <row r="1486" spans="1:18" hidden="1">
      <c r="A1486" t="s">
        <v>482</v>
      </c>
      <c r="B1486" t="s">
        <v>501</v>
      </c>
      <c r="C1486" s="7">
        <v>41319</v>
      </c>
      <c r="D1486" t="s">
        <v>518</v>
      </c>
      <c r="E1486">
        <v>13140001</v>
      </c>
      <c r="F1486" t="s">
        <v>551</v>
      </c>
      <c r="G1486" s="7">
        <v>43023</v>
      </c>
      <c r="H1486" t="s">
        <v>503</v>
      </c>
      <c r="I1486">
        <v>23.02</v>
      </c>
      <c r="J1486"/>
      <c r="K1486">
        <v>23.02</v>
      </c>
      <c r="L1486">
        <v>1</v>
      </c>
      <c r="M1486">
        <v>23.02</v>
      </c>
      <c r="N1486" t="s">
        <v>504</v>
      </c>
      <c r="O1486" t="s">
        <v>552</v>
      </c>
      <c r="P1486" s="7">
        <v>42542</v>
      </c>
      <c r="Q1486" s="7" t="s">
        <v>2054</v>
      </c>
      <c r="R1486" s="7">
        <v>1.9670000000000001</v>
      </c>
    </row>
    <row r="1487" spans="1:18" hidden="1">
      <c r="A1487" t="s">
        <v>482</v>
      </c>
      <c r="B1487" t="s">
        <v>501</v>
      </c>
      <c r="C1487" s="7">
        <v>41339</v>
      </c>
      <c r="D1487" t="s">
        <v>518</v>
      </c>
      <c r="E1487">
        <v>13140001</v>
      </c>
      <c r="F1487" t="s">
        <v>543</v>
      </c>
      <c r="G1487" s="7">
        <v>42536</v>
      </c>
      <c r="H1487" t="s">
        <v>503</v>
      </c>
      <c r="I1487">
        <v>797.62</v>
      </c>
      <c r="J1487"/>
      <c r="K1487">
        <v>797.62</v>
      </c>
      <c r="L1487">
        <v>1</v>
      </c>
      <c r="M1487">
        <v>797.62</v>
      </c>
      <c r="N1487" t="s">
        <v>504</v>
      </c>
      <c r="O1487" t="s">
        <v>544</v>
      </c>
      <c r="P1487" s="7">
        <v>42542</v>
      </c>
      <c r="Q1487" s="7" t="s">
        <v>1262</v>
      </c>
      <c r="R1487" s="7">
        <v>1.9693000000000001</v>
      </c>
    </row>
    <row r="1488" spans="1:18" hidden="1">
      <c r="A1488" t="s">
        <v>482</v>
      </c>
      <c r="B1488" t="s">
        <v>501</v>
      </c>
      <c r="C1488" s="7">
        <v>41339</v>
      </c>
      <c r="D1488" t="s">
        <v>518</v>
      </c>
      <c r="E1488">
        <v>13140001</v>
      </c>
      <c r="F1488" t="s">
        <v>543</v>
      </c>
      <c r="G1488" s="7">
        <v>42719</v>
      </c>
      <c r="H1488" t="s">
        <v>503</v>
      </c>
      <c r="I1488">
        <v>528.32000000000005</v>
      </c>
      <c r="J1488"/>
      <c r="K1488">
        <v>528.32000000000005</v>
      </c>
      <c r="L1488">
        <v>1</v>
      </c>
      <c r="M1488">
        <v>528.32000000000005</v>
      </c>
      <c r="N1488" t="s">
        <v>504</v>
      </c>
      <c r="O1488" t="s">
        <v>544</v>
      </c>
      <c r="P1488" s="7">
        <v>42542</v>
      </c>
      <c r="Q1488" s="7" t="s">
        <v>2058</v>
      </c>
      <c r="R1488" s="7">
        <v>1.9693000000000001</v>
      </c>
    </row>
    <row r="1489" spans="1:18" hidden="1">
      <c r="A1489" t="s">
        <v>482</v>
      </c>
      <c r="B1489" t="s">
        <v>501</v>
      </c>
      <c r="C1489" s="7">
        <v>41319</v>
      </c>
      <c r="D1489" t="s">
        <v>518</v>
      </c>
      <c r="E1489">
        <v>13140001</v>
      </c>
      <c r="F1489" t="s">
        <v>519</v>
      </c>
      <c r="G1489" s="7">
        <v>42870</v>
      </c>
      <c r="H1489" t="s">
        <v>503</v>
      </c>
      <c r="I1489">
        <v>146.31</v>
      </c>
      <c r="J1489"/>
      <c r="K1489">
        <v>146.31</v>
      </c>
      <c r="L1489">
        <v>1</v>
      </c>
      <c r="M1489">
        <v>146.31</v>
      </c>
      <c r="N1489" t="s">
        <v>504</v>
      </c>
      <c r="O1489" t="s">
        <v>520</v>
      </c>
      <c r="P1489" s="7">
        <v>42542</v>
      </c>
      <c r="Q1489" s="7" t="s">
        <v>1890</v>
      </c>
      <c r="R1489" s="7">
        <v>1.9670000000000001</v>
      </c>
    </row>
    <row r="1490" spans="1:18" hidden="1">
      <c r="A1490" t="s">
        <v>482</v>
      </c>
      <c r="B1490" t="s">
        <v>501</v>
      </c>
      <c r="C1490" s="7">
        <v>41339</v>
      </c>
      <c r="D1490" t="s">
        <v>518</v>
      </c>
      <c r="E1490">
        <v>13140001</v>
      </c>
      <c r="F1490" t="s">
        <v>543</v>
      </c>
      <c r="G1490" s="7">
        <v>42781</v>
      </c>
      <c r="H1490" t="s">
        <v>503</v>
      </c>
      <c r="I1490">
        <v>461.78</v>
      </c>
      <c r="J1490"/>
      <c r="K1490">
        <v>461.78</v>
      </c>
      <c r="L1490">
        <v>1</v>
      </c>
      <c r="M1490">
        <v>461.78</v>
      </c>
      <c r="N1490" t="s">
        <v>504</v>
      </c>
      <c r="O1490" t="s">
        <v>544</v>
      </c>
      <c r="P1490" s="7">
        <v>42542</v>
      </c>
      <c r="Q1490" s="7" t="s">
        <v>1267</v>
      </c>
      <c r="R1490" s="7">
        <v>1.9693000000000001</v>
      </c>
    </row>
    <row r="1491" spans="1:18" hidden="1">
      <c r="A1491" t="s">
        <v>482</v>
      </c>
      <c r="B1491" t="s">
        <v>501</v>
      </c>
      <c r="C1491" s="7">
        <v>41339</v>
      </c>
      <c r="D1491" t="s">
        <v>518</v>
      </c>
      <c r="E1491">
        <v>13140001</v>
      </c>
      <c r="F1491" t="s">
        <v>543</v>
      </c>
      <c r="G1491" s="7">
        <v>43023</v>
      </c>
      <c r="H1491" t="s">
        <v>503</v>
      </c>
      <c r="I1491">
        <v>123.59</v>
      </c>
      <c r="J1491"/>
      <c r="K1491">
        <v>123.59</v>
      </c>
      <c r="L1491">
        <v>1</v>
      </c>
      <c r="M1491">
        <v>123.59</v>
      </c>
      <c r="N1491" t="s">
        <v>504</v>
      </c>
      <c r="O1491" t="s">
        <v>544</v>
      </c>
      <c r="P1491" s="7">
        <v>42542</v>
      </c>
      <c r="Q1491" s="7" t="s">
        <v>1278</v>
      </c>
      <c r="R1491" s="7">
        <v>1.9693000000000001</v>
      </c>
    </row>
    <row r="1492" spans="1:18">
      <c r="A1492" t="s">
        <v>482</v>
      </c>
      <c r="B1492" t="s">
        <v>501</v>
      </c>
      <c r="C1492" s="7">
        <v>41339</v>
      </c>
      <c r="D1492" t="s">
        <v>518</v>
      </c>
      <c r="E1492">
        <v>19105002</v>
      </c>
      <c r="F1492" t="s">
        <v>543</v>
      </c>
      <c r="G1492" s="7">
        <v>42809</v>
      </c>
      <c r="H1492" t="s">
        <v>503</v>
      </c>
      <c r="I1492">
        <v>20000</v>
      </c>
      <c r="J1492"/>
      <c r="K1492">
        <v>20000</v>
      </c>
      <c r="L1492">
        <v>1</v>
      </c>
      <c r="M1492">
        <v>20000</v>
      </c>
      <c r="N1492" t="s">
        <v>545</v>
      </c>
      <c r="O1492" t="s">
        <v>544</v>
      </c>
      <c r="P1492" s="7">
        <v>42542</v>
      </c>
      <c r="Q1492" s="7" t="s">
        <v>1872</v>
      </c>
      <c r="R1492" s="7">
        <v>1.9693000000000001</v>
      </c>
    </row>
    <row r="1493" spans="1:18">
      <c r="A1493" t="s">
        <v>482</v>
      </c>
      <c r="B1493" t="s">
        <v>501</v>
      </c>
      <c r="C1493" s="7">
        <v>41339</v>
      </c>
      <c r="D1493" t="s">
        <v>518</v>
      </c>
      <c r="E1493">
        <v>19105002</v>
      </c>
      <c r="F1493" t="s">
        <v>543</v>
      </c>
      <c r="G1493" s="7">
        <v>42931</v>
      </c>
      <c r="H1493" t="s">
        <v>503</v>
      </c>
      <c r="I1493">
        <v>20000</v>
      </c>
      <c r="J1493"/>
      <c r="K1493">
        <v>20000</v>
      </c>
      <c r="L1493">
        <v>1</v>
      </c>
      <c r="M1493">
        <v>20000</v>
      </c>
      <c r="N1493" t="s">
        <v>545</v>
      </c>
      <c r="O1493" t="s">
        <v>544</v>
      </c>
      <c r="P1493" s="7">
        <v>42542</v>
      </c>
      <c r="Q1493" s="7" t="s">
        <v>1575</v>
      </c>
      <c r="R1493" s="7">
        <v>1.9693000000000001</v>
      </c>
    </row>
    <row r="1494" spans="1:18">
      <c r="A1494" t="s">
        <v>482</v>
      </c>
      <c r="B1494" t="s">
        <v>501</v>
      </c>
      <c r="C1494" s="7">
        <v>41339</v>
      </c>
      <c r="D1494" t="s">
        <v>518</v>
      </c>
      <c r="E1494">
        <v>19105002</v>
      </c>
      <c r="F1494" t="s">
        <v>543</v>
      </c>
      <c r="G1494" s="7">
        <v>43054</v>
      </c>
      <c r="H1494" t="s">
        <v>503</v>
      </c>
      <c r="I1494">
        <v>20000</v>
      </c>
      <c r="J1494"/>
      <c r="K1494">
        <v>20000</v>
      </c>
      <c r="L1494">
        <v>1</v>
      </c>
      <c r="M1494">
        <v>20000</v>
      </c>
      <c r="N1494" t="s">
        <v>545</v>
      </c>
      <c r="O1494" t="s">
        <v>544</v>
      </c>
      <c r="P1494" s="7">
        <v>42542</v>
      </c>
      <c r="Q1494" s="7" t="s">
        <v>2034</v>
      </c>
      <c r="R1494" s="7">
        <v>1.9693000000000001</v>
      </c>
    </row>
    <row r="1495" spans="1:18" hidden="1">
      <c r="A1495" t="s">
        <v>482</v>
      </c>
      <c r="B1495" t="s">
        <v>501</v>
      </c>
      <c r="C1495" s="7">
        <v>41339</v>
      </c>
      <c r="D1495" t="s">
        <v>518</v>
      </c>
      <c r="E1495">
        <v>19105002</v>
      </c>
      <c r="F1495" t="s">
        <v>543</v>
      </c>
      <c r="G1495" s="7">
        <v>42719</v>
      </c>
      <c r="H1495" t="s">
        <v>503</v>
      </c>
      <c r="I1495">
        <v>20000</v>
      </c>
      <c r="J1495"/>
      <c r="K1495">
        <v>20000</v>
      </c>
      <c r="L1495">
        <v>1</v>
      </c>
      <c r="M1495">
        <v>20000</v>
      </c>
      <c r="N1495" t="s">
        <v>545</v>
      </c>
      <c r="O1495" t="s">
        <v>544</v>
      </c>
      <c r="P1495" s="7">
        <v>42542</v>
      </c>
      <c r="Q1495" s="7" t="s">
        <v>1423</v>
      </c>
      <c r="R1495" s="7">
        <v>1.9693000000000001</v>
      </c>
    </row>
    <row r="1496" spans="1:18">
      <c r="A1496" t="s">
        <v>482</v>
      </c>
      <c r="B1496" t="s">
        <v>501</v>
      </c>
      <c r="C1496" s="7">
        <v>41319</v>
      </c>
      <c r="D1496" t="s">
        <v>518</v>
      </c>
      <c r="E1496">
        <v>19105002</v>
      </c>
      <c r="F1496" t="s">
        <v>519</v>
      </c>
      <c r="G1496" s="7">
        <v>42809</v>
      </c>
      <c r="H1496" t="s">
        <v>503</v>
      </c>
      <c r="I1496">
        <v>8000</v>
      </c>
      <c r="J1496"/>
      <c r="K1496">
        <v>8000</v>
      </c>
      <c r="L1496">
        <v>1</v>
      </c>
      <c r="M1496">
        <v>8000</v>
      </c>
      <c r="N1496" t="s">
        <v>545</v>
      </c>
      <c r="O1496" t="s">
        <v>520</v>
      </c>
      <c r="P1496" s="7">
        <v>42542</v>
      </c>
      <c r="Q1496" s="7" t="s">
        <v>1880</v>
      </c>
      <c r="R1496" s="7">
        <v>1.9670000000000001</v>
      </c>
    </row>
    <row r="1497" spans="1:18" hidden="1">
      <c r="A1497" t="s">
        <v>482</v>
      </c>
      <c r="B1497" t="s">
        <v>501</v>
      </c>
      <c r="C1497" s="7">
        <v>41319</v>
      </c>
      <c r="D1497" t="s">
        <v>518</v>
      </c>
      <c r="E1497">
        <v>19105002</v>
      </c>
      <c r="F1497" t="s">
        <v>551</v>
      </c>
      <c r="G1497" s="7">
        <v>42719</v>
      </c>
      <c r="H1497" t="s">
        <v>503</v>
      </c>
      <c r="I1497">
        <v>2833.33</v>
      </c>
      <c r="J1497"/>
      <c r="K1497">
        <v>2833.33</v>
      </c>
      <c r="L1497">
        <v>1</v>
      </c>
      <c r="M1497">
        <v>2833.33</v>
      </c>
      <c r="N1497" t="s">
        <v>545</v>
      </c>
      <c r="O1497" t="s">
        <v>552</v>
      </c>
      <c r="P1497" s="7">
        <v>42542</v>
      </c>
      <c r="Q1497" s="7" t="s">
        <v>2048</v>
      </c>
      <c r="R1497" s="7">
        <v>1.9670000000000001</v>
      </c>
    </row>
    <row r="1498" spans="1:18" hidden="1">
      <c r="A1498" t="s">
        <v>482</v>
      </c>
      <c r="B1498" t="s">
        <v>501</v>
      </c>
      <c r="C1498" s="7">
        <v>41319</v>
      </c>
      <c r="D1498" t="s">
        <v>518</v>
      </c>
      <c r="E1498">
        <v>13140001</v>
      </c>
      <c r="F1498" t="s">
        <v>551</v>
      </c>
      <c r="G1498" s="7">
        <v>42566</v>
      </c>
      <c r="H1498" t="s">
        <v>503</v>
      </c>
      <c r="I1498">
        <v>109.39</v>
      </c>
      <c r="J1498"/>
      <c r="K1498">
        <v>109.39</v>
      </c>
      <c r="L1498">
        <v>1</v>
      </c>
      <c r="M1498">
        <v>109.39</v>
      </c>
      <c r="N1498" t="s">
        <v>504</v>
      </c>
      <c r="O1498" t="s">
        <v>552</v>
      </c>
      <c r="P1498" s="7">
        <v>42542</v>
      </c>
      <c r="Q1498" s="7" t="s">
        <v>1256</v>
      </c>
      <c r="R1498" s="7">
        <v>1.9670000000000001</v>
      </c>
    </row>
    <row r="1499" spans="1:18" hidden="1">
      <c r="A1499" t="s">
        <v>482</v>
      </c>
      <c r="B1499" t="s">
        <v>501</v>
      </c>
      <c r="C1499" s="7">
        <v>41319</v>
      </c>
      <c r="D1499" t="s">
        <v>518</v>
      </c>
      <c r="E1499">
        <v>13140001</v>
      </c>
      <c r="F1499" t="s">
        <v>551</v>
      </c>
      <c r="G1499" s="7">
        <v>42597</v>
      </c>
      <c r="H1499" t="s">
        <v>503</v>
      </c>
      <c r="I1499">
        <v>107.05</v>
      </c>
      <c r="J1499"/>
      <c r="K1499">
        <v>107.05</v>
      </c>
      <c r="L1499">
        <v>1</v>
      </c>
      <c r="M1499">
        <v>107.05</v>
      </c>
      <c r="N1499" t="s">
        <v>504</v>
      </c>
      <c r="O1499" t="s">
        <v>552</v>
      </c>
      <c r="P1499" s="7">
        <v>42542</v>
      </c>
      <c r="Q1499" s="7" t="s">
        <v>2319</v>
      </c>
      <c r="R1499" s="7">
        <v>1.9670000000000001</v>
      </c>
    </row>
    <row r="1500" spans="1:18" hidden="1">
      <c r="A1500" t="s">
        <v>482</v>
      </c>
      <c r="B1500" t="s">
        <v>501</v>
      </c>
      <c r="C1500" s="7">
        <v>41319</v>
      </c>
      <c r="D1500" t="s">
        <v>518</v>
      </c>
      <c r="E1500">
        <v>13140001</v>
      </c>
      <c r="F1500" t="s">
        <v>551</v>
      </c>
      <c r="G1500" s="7">
        <v>42750</v>
      </c>
      <c r="H1500" t="s">
        <v>503</v>
      </c>
      <c r="I1500">
        <v>77.31</v>
      </c>
      <c r="J1500"/>
      <c r="K1500">
        <v>77.31</v>
      </c>
      <c r="L1500">
        <v>1</v>
      </c>
      <c r="M1500">
        <v>77.31</v>
      </c>
      <c r="N1500" t="s">
        <v>504</v>
      </c>
      <c r="O1500" t="s">
        <v>552</v>
      </c>
      <c r="P1500" s="7">
        <v>42542</v>
      </c>
      <c r="Q1500" s="7" t="s">
        <v>2051</v>
      </c>
      <c r="R1500" s="7">
        <v>1.9670000000000001</v>
      </c>
    </row>
    <row r="1501" spans="1:18" hidden="1">
      <c r="A1501" t="s">
        <v>482</v>
      </c>
      <c r="B1501" t="s">
        <v>501</v>
      </c>
      <c r="C1501" s="7">
        <v>41339</v>
      </c>
      <c r="D1501" t="s">
        <v>518</v>
      </c>
      <c r="E1501">
        <v>13140001</v>
      </c>
      <c r="F1501" t="s">
        <v>543</v>
      </c>
      <c r="G1501" s="7">
        <v>42870</v>
      </c>
      <c r="H1501" t="s">
        <v>503</v>
      </c>
      <c r="I1501">
        <v>325.12</v>
      </c>
      <c r="J1501"/>
      <c r="K1501">
        <v>325.12</v>
      </c>
      <c r="L1501">
        <v>1</v>
      </c>
      <c r="M1501">
        <v>325.12</v>
      </c>
      <c r="N1501" t="s">
        <v>504</v>
      </c>
      <c r="O1501" t="s">
        <v>544</v>
      </c>
      <c r="P1501" s="7">
        <v>42542</v>
      </c>
      <c r="Q1501" s="7" t="s">
        <v>2184</v>
      </c>
      <c r="R1501" s="7">
        <v>1.9693000000000001</v>
      </c>
    </row>
    <row r="1502" spans="1:18" hidden="1">
      <c r="A1502" t="s">
        <v>482</v>
      </c>
      <c r="B1502" t="s">
        <v>501</v>
      </c>
      <c r="C1502" s="7">
        <v>41339</v>
      </c>
      <c r="D1502" t="s">
        <v>518</v>
      </c>
      <c r="E1502">
        <v>13140001</v>
      </c>
      <c r="F1502" t="s">
        <v>543</v>
      </c>
      <c r="G1502" s="7">
        <v>43054</v>
      </c>
      <c r="H1502" t="s">
        <v>503</v>
      </c>
      <c r="I1502">
        <v>85.14</v>
      </c>
      <c r="J1502"/>
      <c r="K1502">
        <v>85.14</v>
      </c>
      <c r="L1502">
        <v>1</v>
      </c>
      <c r="M1502">
        <v>85.14</v>
      </c>
      <c r="N1502" t="s">
        <v>504</v>
      </c>
      <c r="O1502" t="s">
        <v>544</v>
      </c>
      <c r="P1502" s="7">
        <v>42542</v>
      </c>
      <c r="Q1502" s="7" t="s">
        <v>2063</v>
      </c>
      <c r="R1502" s="7">
        <v>1.9693000000000001</v>
      </c>
    </row>
    <row r="1503" spans="1:18">
      <c r="A1503" t="s">
        <v>482</v>
      </c>
      <c r="B1503" t="s">
        <v>501</v>
      </c>
      <c r="C1503" s="7">
        <v>41339</v>
      </c>
      <c r="D1503" t="s">
        <v>518</v>
      </c>
      <c r="E1503">
        <v>19105002</v>
      </c>
      <c r="F1503" t="s">
        <v>543</v>
      </c>
      <c r="G1503" s="7">
        <v>43084</v>
      </c>
      <c r="H1503" t="s">
        <v>503</v>
      </c>
      <c r="I1503">
        <v>20000</v>
      </c>
      <c r="J1503"/>
      <c r="K1503">
        <v>20000</v>
      </c>
      <c r="L1503">
        <v>1</v>
      </c>
      <c r="M1503">
        <v>20000</v>
      </c>
      <c r="N1503" t="s">
        <v>545</v>
      </c>
      <c r="O1503" t="s">
        <v>544</v>
      </c>
      <c r="P1503" s="7">
        <v>42542</v>
      </c>
      <c r="Q1503" s="7" t="s">
        <v>2305</v>
      </c>
      <c r="R1503" s="7">
        <v>1.9693000000000001</v>
      </c>
    </row>
    <row r="1504" spans="1:18" hidden="1">
      <c r="A1504" t="s">
        <v>482</v>
      </c>
      <c r="B1504" t="s">
        <v>501</v>
      </c>
      <c r="C1504" s="7">
        <v>41319</v>
      </c>
      <c r="D1504" t="s">
        <v>518</v>
      </c>
      <c r="E1504">
        <v>19105002</v>
      </c>
      <c r="F1504" t="s">
        <v>519</v>
      </c>
      <c r="G1504" s="7">
        <v>42719</v>
      </c>
      <c r="H1504" t="s">
        <v>503</v>
      </c>
      <c r="I1504">
        <v>8000</v>
      </c>
      <c r="J1504"/>
      <c r="K1504">
        <v>8000</v>
      </c>
      <c r="L1504">
        <v>1</v>
      </c>
      <c r="M1504">
        <v>8000</v>
      </c>
      <c r="N1504" t="s">
        <v>545</v>
      </c>
      <c r="O1504" t="s">
        <v>520</v>
      </c>
      <c r="P1504" s="7">
        <v>42542</v>
      </c>
      <c r="Q1504" s="7" t="s">
        <v>1877</v>
      </c>
      <c r="R1504" s="7">
        <v>1.9670000000000001</v>
      </c>
    </row>
    <row r="1505" spans="1:18">
      <c r="A1505" t="s">
        <v>482</v>
      </c>
      <c r="B1505" t="s">
        <v>501</v>
      </c>
      <c r="C1505" s="7">
        <v>41319</v>
      </c>
      <c r="D1505" t="s">
        <v>518</v>
      </c>
      <c r="E1505">
        <v>19105002</v>
      </c>
      <c r="F1505" t="s">
        <v>551</v>
      </c>
      <c r="G1505" s="7">
        <v>42962</v>
      </c>
      <c r="H1505" t="s">
        <v>503</v>
      </c>
      <c r="I1505">
        <v>2833.33</v>
      </c>
      <c r="J1505"/>
      <c r="K1505">
        <v>2833.33</v>
      </c>
      <c r="L1505">
        <v>1</v>
      </c>
      <c r="M1505">
        <v>2833.33</v>
      </c>
      <c r="N1505" t="s">
        <v>545</v>
      </c>
      <c r="O1505" t="s">
        <v>552</v>
      </c>
      <c r="P1505" s="7">
        <v>42542</v>
      </c>
      <c r="Q1505" s="7" t="s">
        <v>1881</v>
      </c>
      <c r="R1505" s="7">
        <v>1.9670000000000001</v>
      </c>
    </row>
    <row r="1506" spans="1:18">
      <c r="A1506" t="s">
        <v>482</v>
      </c>
      <c r="B1506" t="s">
        <v>501</v>
      </c>
      <c r="C1506" s="7">
        <v>41319</v>
      </c>
      <c r="D1506" t="s">
        <v>518</v>
      </c>
      <c r="E1506">
        <v>19105002</v>
      </c>
      <c r="F1506" t="s">
        <v>519</v>
      </c>
      <c r="G1506" s="7">
        <v>43084</v>
      </c>
      <c r="H1506" t="s">
        <v>503</v>
      </c>
      <c r="I1506">
        <v>8000</v>
      </c>
      <c r="J1506"/>
      <c r="K1506">
        <v>8000</v>
      </c>
      <c r="L1506">
        <v>1</v>
      </c>
      <c r="M1506">
        <v>8000</v>
      </c>
      <c r="N1506" t="s">
        <v>545</v>
      </c>
      <c r="O1506" t="s">
        <v>520</v>
      </c>
      <c r="P1506" s="7">
        <v>42542</v>
      </c>
      <c r="Q1506" s="7" t="s">
        <v>2042</v>
      </c>
      <c r="R1506" s="7">
        <v>1.9670000000000001</v>
      </c>
    </row>
    <row r="1507" spans="1:18" hidden="1">
      <c r="A1507" t="s">
        <v>482</v>
      </c>
      <c r="B1507" t="s">
        <v>501</v>
      </c>
      <c r="C1507" s="7">
        <v>41319</v>
      </c>
      <c r="D1507" t="s">
        <v>518</v>
      </c>
      <c r="E1507">
        <v>13140001</v>
      </c>
      <c r="F1507" t="s">
        <v>551</v>
      </c>
      <c r="G1507" s="7">
        <v>42658</v>
      </c>
      <c r="H1507" t="s">
        <v>503</v>
      </c>
      <c r="I1507">
        <v>92.12</v>
      </c>
      <c r="J1507"/>
      <c r="K1507">
        <v>92.12</v>
      </c>
      <c r="L1507">
        <v>1</v>
      </c>
      <c r="M1507">
        <v>92.12</v>
      </c>
      <c r="N1507" t="s">
        <v>504</v>
      </c>
      <c r="O1507" t="s">
        <v>552</v>
      </c>
      <c r="P1507" s="7">
        <v>42542</v>
      </c>
      <c r="Q1507" s="7" t="s">
        <v>1738</v>
      </c>
      <c r="R1507" s="7">
        <v>1.9670000000000001</v>
      </c>
    </row>
    <row r="1508" spans="1:18" hidden="1">
      <c r="A1508" t="s">
        <v>482</v>
      </c>
      <c r="B1508" t="s">
        <v>501</v>
      </c>
      <c r="C1508" s="7">
        <v>41319</v>
      </c>
      <c r="D1508" t="s">
        <v>518</v>
      </c>
      <c r="E1508">
        <v>13140001</v>
      </c>
      <c r="F1508" t="s">
        <v>551</v>
      </c>
      <c r="G1508" s="7">
        <v>43054</v>
      </c>
      <c r="H1508" t="s">
        <v>503</v>
      </c>
      <c r="I1508">
        <v>17.84</v>
      </c>
      <c r="J1508"/>
      <c r="K1508">
        <v>17.84</v>
      </c>
      <c r="L1508">
        <v>1</v>
      </c>
      <c r="M1508">
        <v>17.84</v>
      </c>
      <c r="N1508" t="s">
        <v>504</v>
      </c>
      <c r="O1508" t="s">
        <v>552</v>
      </c>
      <c r="P1508" s="7">
        <v>42542</v>
      </c>
      <c r="Q1508" s="7" t="s">
        <v>1885</v>
      </c>
      <c r="R1508" s="7">
        <v>1.9670000000000001</v>
      </c>
    </row>
    <row r="1509" spans="1:18" hidden="1">
      <c r="A1509" t="s">
        <v>482</v>
      </c>
      <c r="B1509" t="s">
        <v>501</v>
      </c>
      <c r="C1509" s="7">
        <v>41319</v>
      </c>
      <c r="D1509" t="s">
        <v>518</v>
      </c>
      <c r="E1509">
        <v>13140001</v>
      </c>
      <c r="F1509" t="s">
        <v>519</v>
      </c>
      <c r="G1509" s="7">
        <v>42750</v>
      </c>
      <c r="H1509" t="s">
        <v>503</v>
      </c>
      <c r="I1509">
        <v>218.3</v>
      </c>
      <c r="J1509"/>
      <c r="K1509">
        <v>218.3</v>
      </c>
      <c r="L1509">
        <v>1</v>
      </c>
      <c r="M1509">
        <v>218.3</v>
      </c>
      <c r="N1509" t="s">
        <v>504</v>
      </c>
      <c r="O1509" t="s">
        <v>520</v>
      </c>
      <c r="P1509" s="7">
        <v>42542</v>
      </c>
      <c r="Q1509" s="7" t="s">
        <v>2327</v>
      </c>
      <c r="R1509" s="7">
        <v>1.9670000000000001</v>
      </c>
    </row>
    <row r="1510" spans="1:18" hidden="1">
      <c r="A1510" t="s">
        <v>482</v>
      </c>
      <c r="B1510" t="s">
        <v>501</v>
      </c>
      <c r="C1510" s="7">
        <v>41319</v>
      </c>
      <c r="D1510" t="s">
        <v>518</v>
      </c>
      <c r="E1510">
        <v>13140001</v>
      </c>
      <c r="F1510" t="s">
        <v>519</v>
      </c>
      <c r="G1510" s="7">
        <v>42962</v>
      </c>
      <c r="H1510" t="s">
        <v>503</v>
      </c>
      <c r="I1510">
        <v>100.75</v>
      </c>
      <c r="J1510"/>
      <c r="K1510">
        <v>100.75</v>
      </c>
      <c r="L1510">
        <v>1</v>
      </c>
      <c r="M1510">
        <v>100.75</v>
      </c>
      <c r="N1510" t="s">
        <v>504</v>
      </c>
      <c r="O1510" t="s">
        <v>520</v>
      </c>
      <c r="P1510" s="7">
        <v>42542</v>
      </c>
      <c r="Q1510" s="7" t="s">
        <v>2182</v>
      </c>
      <c r="R1510" s="7">
        <v>1.9670000000000001</v>
      </c>
    </row>
    <row r="1511" spans="1:18">
      <c r="A1511" t="s">
        <v>482</v>
      </c>
      <c r="B1511" t="s">
        <v>501</v>
      </c>
      <c r="C1511" s="7">
        <v>41339</v>
      </c>
      <c r="D1511" t="s">
        <v>518</v>
      </c>
      <c r="E1511">
        <v>19105002</v>
      </c>
      <c r="F1511" t="s">
        <v>543</v>
      </c>
      <c r="G1511" s="7">
        <v>42901</v>
      </c>
      <c r="H1511" t="s">
        <v>503</v>
      </c>
      <c r="I1511">
        <v>20000</v>
      </c>
      <c r="J1511"/>
      <c r="K1511">
        <v>20000</v>
      </c>
      <c r="L1511">
        <v>1</v>
      </c>
      <c r="M1511">
        <v>20000</v>
      </c>
      <c r="N1511" t="s">
        <v>545</v>
      </c>
      <c r="O1511" t="s">
        <v>544</v>
      </c>
      <c r="P1511" s="7">
        <v>42542</v>
      </c>
      <c r="Q1511" s="7" t="s">
        <v>1726</v>
      </c>
      <c r="R1511" s="7">
        <v>1.9693000000000001</v>
      </c>
    </row>
    <row r="1512" spans="1:18">
      <c r="A1512" t="s">
        <v>482</v>
      </c>
      <c r="B1512" t="s">
        <v>501</v>
      </c>
      <c r="C1512" s="7">
        <v>41339</v>
      </c>
      <c r="D1512" t="s">
        <v>518</v>
      </c>
      <c r="E1512">
        <v>19105002</v>
      </c>
      <c r="F1512" t="s">
        <v>543</v>
      </c>
      <c r="G1512" s="7">
        <v>42962</v>
      </c>
      <c r="H1512" t="s">
        <v>503</v>
      </c>
      <c r="I1512">
        <v>20000</v>
      </c>
      <c r="J1512"/>
      <c r="K1512">
        <v>20000</v>
      </c>
      <c r="L1512">
        <v>1</v>
      </c>
      <c r="M1512">
        <v>20000</v>
      </c>
      <c r="N1512" t="s">
        <v>545</v>
      </c>
      <c r="O1512" t="s">
        <v>544</v>
      </c>
      <c r="P1512" s="7">
        <v>42542</v>
      </c>
      <c r="Q1512" s="7" t="s">
        <v>1873</v>
      </c>
      <c r="R1512" s="7">
        <v>1.9693000000000001</v>
      </c>
    </row>
    <row r="1513" spans="1:18">
      <c r="A1513" t="s">
        <v>482</v>
      </c>
      <c r="B1513" t="s">
        <v>501</v>
      </c>
      <c r="C1513" s="7">
        <v>41339</v>
      </c>
      <c r="D1513" t="s">
        <v>518</v>
      </c>
      <c r="E1513">
        <v>19105002</v>
      </c>
      <c r="F1513" t="s">
        <v>543</v>
      </c>
      <c r="G1513" s="7">
        <v>42993</v>
      </c>
      <c r="H1513" t="s">
        <v>503</v>
      </c>
      <c r="I1513">
        <v>20000</v>
      </c>
      <c r="J1513"/>
      <c r="K1513">
        <v>20000</v>
      </c>
      <c r="L1513">
        <v>1</v>
      </c>
      <c r="M1513">
        <v>20000</v>
      </c>
      <c r="N1513" t="s">
        <v>545</v>
      </c>
      <c r="O1513" t="s">
        <v>544</v>
      </c>
      <c r="P1513" s="7">
        <v>42542</v>
      </c>
      <c r="Q1513" s="7" t="s">
        <v>2165</v>
      </c>
      <c r="R1513" s="7">
        <v>1.9693000000000001</v>
      </c>
    </row>
    <row r="1514" spans="1:18" hidden="1">
      <c r="A1514" t="s">
        <v>482</v>
      </c>
      <c r="B1514" t="s">
        <v>501</v>
      </c>
      <c r="C1514" s="7">
        <v>41339</v>
      </c>
      <c r="D1514" t="s">
        <v>518</v>
      </c>
      <c r="E1514">
        <v>19105002</v>
      </c>
      <c r="F1514" t="s">
        <v>543</v>
      </c>
      <c r="G1514" s="7">
        <v>42597</v>
      </c>
      <c r="H1514" t="s">
        <v>503</v>
      </c>
      <c r="I1514">
        <v>20000</v>
      </c>
      <c r="J1514"/>
      <c r="K1514">
        <v>20000</v>
      </c>
      <c r="L1514">
        <v>1</v>
      </c>
      <c r="M1514">
        <v>20000</v>
      </c>
      <c r="N1514" t="s">
        <v>545</v>
      </c>
      <c r="O1514" t="s">
        <v>544</v>
      </c>
      <c r="P1514" s="7">
        <v>42542</v>
      </c>
      <c r="Q1514" s="7" t="s">
        <v>1419</v>
      </c>
      <c r="R1514" s="7">
        <v>1.9693000000000001</v>
      </c>
    </row>
    <row r="1515" spans="1:18">
      <c r="A1515" t="s">
        <v>482</v>
      </c>
      <c r="B1515" t="s">
        <v>501</v>
      </c>
      <c r="C1515" s="7">
        <v>41319</v>
      </c>
      <c r="D1515" t="s">
        <v>518</v>
      </c>
      <c r="E1515">
        <v>19105002</v>
      </c>
      <c r="F1515" t="s">
        <v>551</v>
      </c>
      <c r="G1515" s="7">
        <v>42840</v>
      </c>
      <c r="H1515" t="s">
        <v>503</v>
      </c>
      <c r="I1515">
        <v>2833.33</v>
      </c>
      <c r="J1515"/>
      <c r="K1515">
        <v>2833.33</v>
      </c>
      <c r="L1515">
        <v>1</v>
      </c>
      <c r="M1515">
        <v>2833.33</v>
      </c>
      <c r="N1515" t="s">
        <v>545</v>
      </c>
      <c r="O1515" t="s">
        <v>552</v>
      </c>
      <c r="P1515" s="7">
        <v>42542</v>
      </c>
      <c r="Q1515" s="7" t="s">
        <v>1875</v>
      </c>
      <c r="R1515" s="7">
        <v>1.9670000000000001</v>
      </c>
    </row>
    <row r="1516" spans="1:18">
      <c r="A1516" t="s">
        <v>482</v>
      </c>
      <c r="B1516" t="s">
        <v>501</v>
      </c>
      <c r="C1516" s="7">
        <v>41319</v>
      </c>
      <c r="D1516" t="s">
        <v>518</v>
      </c>
      <c r="E1516">
        <v>19105002</v>
      </c>
      <c r="F1516" t="s">
        <v>551</v>
      </c>
      <c r="G1516" s="7">
        <v>42993</v>
      </c>
      <c r="H1516" t="s">
        <v>503</v>
      </c>
      <c r="I1516">
        <v>2833.33</v>
      </c>
      <c r="J1516"/>
      <c r="K1516">
        <v>2833.33</v>
      </c>
      <c r="L1516">
        <v>1</v>
      </c>
      <c r="M1516">
        <v>2833.33</v>
      </c>
      <c r="N1516" t="s">
        <v>545</v>
      </c>
      <c r="O1516" t="s">
        <v>552</v>
      </c>
      <c r="P1516" s="7">
        <v>42542</v>
      </c>
      <c r="Q1516" s="7" t="s">
        <v>1429</v>
      </c>
      <c r="R1516" s="7">
        <v>1.9670000000000001</v>
      </c>
    </row>
    <row r="1517" spans="1:18">
      <c r="A1517" t="s">
        <v>482</v>
      </c>
      <c r="B1517" t="s">
        <v>501</v>
      </c>
      <c r="C1517" s="7">
        <v>41319</v>
      </c>
      <c r="D1517" t="s">
        <v>518</v>
      </c>
      <c r="E1517">
        <v>19105002</v>
      </c>
      <c r="F1517" t="s">
        <v>551</v>
      </c>
      <c r="G1517" s="7">
        <v>43084</v>
      </c>
      <c r="H1517" t="s">
        <v>503</v>
      </c>
      <c r="I1517">
        <v>2833.33</v>
      </c>
      <c r="J1517"/>
      <c r="K1517">
        <v>2833.33</v>
      </c>
      <c r="L1517">
        <v>1</v>
      </c>
      <c r="M1517">
        <v>2833.33</v>
      </c>
      <c r="N1517" t="s">
        <v>545</v>
      </c>
      <c r="O1517" t="s">
        <v>552</v>
      </c>
      <c r="P1517" s="7">
        <v>42542</v>
      </c>
      <c r="Q1517" s="7" t="s">
        <v>1733</v>
      </c>
      <c r="R1517" s="7">
        <v>1.9670000000000001</v>
      </c>
    </row>
    <row r="1518" spans="1:18">
      <c r="A1518" t="s">
        <v>482</v>
      </c>
      <c r="B1518" t="s">
        <v>501</v>
      </c>
      <c r="C1518" s="7">
        <v>41319</v>
      </c>
      <c r="D1518" t="s">
        <v>518</v>
      </c>
      <c r="E1518">
        <v>19105002</v>
      </c>
      <c r="F1518" t="s">
        <v>519</v>
      </c>
      <c r="G1518" s="7">
        <v>42870</v>
      </c>
      <c r="H1518" t="s">
        <v>503</v>
      </c>
      <c r="I1518">
        <v>8000</v>
      </c>
      <c r="J1518"/>
      <c r="K1518">
        <v>8000</v>
      </c>
      <c r="L1518">
        <v>1</v>
      </c>
      <c r="M1518">
        <v>8000</v>
      </c>
      <c r="N1518" t="s">
        <v>545</v>
      </c>
      <c r="O1518" t="s">
        <v>520</v>
      </c>
      <c r="P1518" s="7">
        <v>42542</v>
      </c>
      <c r="Q1518" s="7" t="s">
        <v>1584</v>
      </c>
      <c r="R1518" s="7">
        <v>1.9670000000000001</v>
      </c>
    </row>
    <row r="1519" spans="1:18" hidden="1">
      <c r="A1519" t="s">
        <v>482</v>
      </c>
      <c r="B1519" t="s">
        <v>501</v>
      </c>
      <c r="C1519" s="7">
        <v>41319</v>
      </c>
      <c r="D1519" t="s">
        <v>518</v>
      </c>
      <c r="E1519">
        <v>19105002</v>
      </c>
      <c r="F1519" t="s">
        <v>551</v>
      </c>
      <c r="G1519" s="7">
        <v>42628</v>
      </c>
      <c r="H1519" t="s">
        <v>503</v>
      </c>
      <c r="I1519">
        <v>2833.33</v>
      </c>
      <c r="J1519"/>
      <c r="K1519">
        <v>2833.33</v>
      </c>
      <c r="L1519">
        <v>1</v>
      </c>
      <c r="M1519">
        <v>2833.33</v>
      </c>
      <c r="N1519" t="s">
        <v>545</v>
      </c>
      <c r="O1519" t="s">
        <v>552</v>
      </c>
      <c r="P1519" s="7">
        <v>42542</v>
      </c>
      <c r="Q1519" s="7" t="s">
        <v>1587</v>
      </c>
      <c r="R1519" s="7">
        <v>1.9670000000000001</v>
      </c>
    </row>
    <row r="1520" spans="1:18">
      <c r="A1520" t="s">
        <v>482</v>
      </c>
      <c r="B1520" t="s">
        <v>501</v>
      </c>
      <c r="C1520" s="7">
        <v>41319</v>
      </c>
      <c r="D1520" t="s">
        <v>518</v>
      </c>
      <c r="E1520">
        <v>19105002</v>
      </c>
      <c r="F1520" t="s">
        <v>551</v>
      </c>
      <c r="G1520" s="7">
        <v>42781</v>
      </c>
      <c r="H1520" t="s">
        <v>503</v>
      </c>
      <c r="I1520">
        <v>2833.33</v>
      </c>
      <c r="J1520"/>
      <c r="K1520">
        <v>2833.33</v>
      </c>
      <c r="L1520">
        <v>1</v>
      </c>
      <c r="M1520">
        <v>2833.33</v>
      </c>
      <c r="N1520" t="s">
        <v>545</v>
      </c>
      <c r="O1520" t="s">
        <v>552</v>
      </c>
      <c r="P1520" s="7">
        <v>42542</v>
      </c>
      <c r="Q1520" s="7" t="s">
        <v>1588</v>
      </c>
      <c r="R1520" s="7">
        <v>1.9670000000000001</v>
      </c>
    </row>
    <row r="1521" spans="1:18" hidden="1">
      <c r="A1521" t="s">
        <v>482</v>
      </c>
      <c r="B1521" t="s">
        <v>501</v>
      </c>
      <c r="C1521" s="7">
        <v>41319</v>
      </c>
      <c r="D1521" t="s">
        <v>518</v>
      </c>
      <c r="E1521">
        <v>13140001</v>
      </c>
      <c r="F1521" t="s">
        <v>551</v>
      </c>
      <c r="G1521" s="7">
        <v>42840</v>
      </c>
      <c r="H1521" t="s">
        <v>503</v>
      </c>
      <c r="I1521">
        <v>59.48</v>
      </c>
      <c r="J1521"/>
      <c r="K1521">
        <v>59.48</v>
      </c>
      <c r="L1521">
        <v>1</v>
      </c>
      <c r="M1521">
        <v>59.48</v>
      </c>
      <c r="N1521" t="s">
        <v>504</v>
      </c>
      <c r="O1521" t="s">
        <v>552</v>
      </c>
      <c r="P1521" s="7">
        <v>42542</v>
      </c>
      <c r="Q1521" s="7" t="s">
        <v>1594</v>
      </c>
      <c r="R1521" s="7">
        <v>1.9670000000000001</v>
      </c>
    </row>
    <row r="1522" spans="1:18" hidden="1">
      <c r="A1522" t="s">
        <v>482</v>
      </c>
      <c r="B1522" t="s">
        <v>501</v>
      </c>
      <c r="C1522" s="7">
        <v>41339</v>
      </c>
      <c r="D1522" t="s">
        <v>518</v>
      </c>
      <c r="E1522">
        <v>13140001</v>
      </c>
      <c r="F1522" t="s">
        <v>543</v>
      </c>
      <c r="G1522" s="7">
        <v>42566</v>
      </c>
      <c r="H1522" t="s">
        <v>503</v>
      </c>
      <c r="I1522">
        <v>731.52</v>
      </c>
      <c r="J1522"/>
      <c r="K1522">
        <v>731.52</v>
      </c>
      <c r="L1522">
        <v>1</v>
      </c>
      <c r="M1522">
        <v>731.52</v>
      </c>
      <c r="N1522" t="s">
        <v>504</v>
      </c>
      <c r="O1522" t="s">
        <v>544</v>
      </c>
      <c r="P1522" s="7">
        <v>42542</v>
      </c>
      <c r="Q1522" s="7" t="s">
        <v>1739</v>
      </c>
      <c r="R1522" s="7">
        <v>1.9693000000000001</v>
      </c>
    </row>
    <row r="1523" spans="1:18" hidden="1">
      <c r="A1523" t="s">
        <v>482</v>
      </c>
      <c r="B1523" t="s">
        <v>501</v>
      </c>
      <c r="C1523" s="7">
        <v>41339</v>
      </c>
      <c r="D1523" t="s">
        <v>518</v>
      </c>
      <c r="E1523">
        <v>13140001</v>
      </c>
      <c r="F1523" t="s">
        <v>543</v>
      </c>
      <c r="G1523" s="7">
        <v>42658</v>
      </c>
      <c r="H1523" t="s">
        <v>503</v>
      </c>
      <c r="I1523">
        <v>609.6</v>
      </c>
      <c r="J1523"/>
      <c r="K1523">
        <v>609.6</v>
      </c>
      <c r="L1523">
        <v>1</v>
      </c>
      <c r="M1523">
        <v>609.6</v>
      </c>
      <c r="N1523" t="s">
        <v>504</v>
      </c>
      <c r="O1523" t="s">
        <v>544</v>
      </c>
      <c r="P1523" s="7">
        <v>42542</v>
      </c>
      <c r="Q1523" s="7" t="s">
        <v>1888</v>
      </c>
      <c r="R1523" s="7">
        <v>1.9693000000000001</v>
      </c>
    </row>
    <row r="1524" spans="1:18" hidden="1">
      <c r="A1524" t="s">
        <v>482</v>
      </c>
      <c r="B1524" t="s">
        <v>501</v>
      </c>
      <c r="C1524" s="7">
        <v>41319</v>
      </c>
      <c r="D1524" t="s">
        <v>518</v>
      </c>
      <c r="E1524">
        <v>13140001</v>
      </c>
      <c r="F1524" t="s">
        <v>519</v>
      </c>
      <c r="G1524" s="7">
        <v>42993</v>
      </c>
      <c r="H1524" t="s">
        <v>503</v>
      </c>
      <c r="I1524">
        <v>83.96</v>
      </c>
      <c r="J1524"/>
      <c r="K1524">
        <v>83.96</v>
      </c>
      <c r="L1524">
        <v>1</v>
      </c>
      <c r="M1524">
        <v>83.96</v>
      </c>
      <c r="N1524" t="s">
        <v>504</v>
      </c>
      <c r="O1524" t="s">
        <v>520</v>
      </c>
      <c r="P1524" s="7">
        <v>42542</v>
      </c>
      <c r="Q1524" s="7" t="s">
        <v>1441</v>
      </c>
      <c r="R1524" s="7">
        <v>1.9670000000000001</v>
      </c>
    </row>
    <row r="1525" spans="1:18">
      <c r="A1525" t="s">
        <v>482</v>
      </c>
      <c r="B1525" t="s">
        <v>501</v>
      </c>
      <c r="C1525" s="7">
        <v>41339</v>
      </c>
      <c r="D1525" t="s">
        <v>518</v>
      </c>
      <c r="E1525">
        <v>19105002</v>
      </c>
      <c r="F1525" t="s">
        <v>543</v>
      </c>
      <c r="G1525" s="7">
        <v>42781</v>
      </c>
      <c r="H1525" t="s">
        <v>503</v>
      </c>
      <c r="I1525">
        <v>20000</v>
      </c>
      <c r="J1525"/>
      <c r="K1525">
        <v>20000</v>
      </c>
      <c r="L1525">
        <v>1</v>
      </c>
      <c r="M1525">
        <v>20000</v>
      </c>
      <c r="N1525" t="s">
        <v>545</v>
      </c>
      <c r="O1525" t="s">
        <v>544</v>
      </c>
      <c r="P1525" s="7">
        <v>42542</v>
      </c>
      <c r="Q1525" s="7" t="s">
        <v>1725</v>
      </c>
      <c r="R1525" s="7">
        <v>1.9693000000000001</v>
      </c>
    </row>
    <row r="1526" spans="1:18">
      <c r="A1526" t="s">
        <v>482</v>
      </c>
      <c r="B1526" t="s">
        <v>501</v>
      </c>
      <c r="C1526" s="7">
        <v>41339</v>
      </c>
      <c r="D1526" t="s">
        <v>518</v>
      </c>
      <c r="E1526">
        <v>19105002</v>
      </c>
      <c r="F1526" t="s">
        <v>543</v>
      </c>
      <c r="G1526" s="7">
        <v>42870</v>
      </c>
      <c r="H1526" t="s">
        <v>503</v>
      </c>
      <c r="I1526">
        <v>20000</v>
      </c>
      <c r="J1526"/>
      <c r="K1526">
        <v>20000</v>
      </c>
      <c r="L1526">
        <v>1</v>
      </c>
      <c r="M1526">
        <v>20000</v>
      </c>
      <c r="N1526" t="s">
        <v>545</v>
      </c>
      <c r="O1526" t="s">
        <v>544</v>
      </c>
      <c r="P1526" s="7">
        <v>42542</v>
      </c>
      <c r="Q1526" s="7" t="s">
        <v>2303</v>
      </c>
      <c r="R1526" s="7">
        <v>1.9693000000000001</v>
      </c>
    </row>
    <row r="1527" spans="1:18" hidden="1">
      <c r="A1527" t="s">
        <v>482</v>
      </c>
      <c r="B1527" t="s">
        <v>501</v>
      </c>
      <c r="C1527" s="7">
        <v>41319</v>
      </c>
      <c r="D1527" t="s">
        <v>518</v>
      </c>
      <c r="E1527">
        <v>19105002</v>
      </c>
      <c r="F1527" t="s">
        <v>519</v>
      </c>
      <c r="G1527" s="7">
        <v>42597</v>
      </c>
      <c r="H1527" t="s">
        <v>503</v>
      </c>
      <c r="I1527">
        <v>8000</v>
      </c>
      <c r="J1527"/>
      <c r="K1527">
        <v>8000</v>
      </c>
      <c r="L1527">
        <v>1</v>
      </c>
      <c r="M1527">
        <v>8000</v>
      </c>
      <c r="N1527" t="s">
        <v>545</v>
      </c>
      <c r="O1527" t="s">
        <v>520</v>
      </c>
      <c r="P1527" s="7">
        <v>42542</v>
      </c>
      <c r="Q1527" s="7" t="s">
        <v>1580</v>
      </c>
      <c r="R1527" s="7">
        <v>1.9670000000000001</v>
      </c>
    </row>
    <row r="1528" spans="1:18" hidden="1">
      <c r="A1528" t="s">
        <v>482</v>
      </c>
      <c r="B1528" t="s">
        <v>501</v>
      </c>
      <c r="C1528" s="7">
        <v>41319</v>
      </c>
      <c r="D1528" t="s">
        <v>518</v>
      </c>
      <c r="E1528">
        <v>19105002</v>
      </c>
      <c r="F1528" t="s">
        <v>519</v>
      </c>
      <c r="G1528" s="7">
        <v>42628</v>
      </c>
      <c r="H1528" t="s">
        <v>503</v>
      </c>
      <c r="I1528">
        <v>8000</v>
      </c>
      <c r="J1528"/>
      <c r="K1528">
        <v>8000</v>
      </c>
      <c r="L1528">
        <v>1</v>
      </c>
      <c r="M1528">
        <v>8000</v>
      </c>
      <c r="N1528" t="s">
        <v>545</v>
      </c>
      <c r="O1528" t="s">
        <v>520</v>
      </c>
      <c r="P1528" s="7">
        <v>42542</v>
      </c>
      <c r="Q1528" s="7" t="s">
        <v>1243</v>
      </c>
      <c r="R1528" s="7">
        <v>1.9670000000000001</v>
      </c>
    </row>
    <row r="1529" spans="1:18" hidden="1">
      <c r="A1529" t="s">
        <v>482</v>
      </c>
      <c r="B1529" t="s">
        <v>501</v>
      </c>
      <c r="C1529" s="7">
        <v>41319</v>
      </c>
      <c r="D1529" t="s">
        <v>518</v>
      </c>
      <c r="E1529">
        <v>19105002</v>
      </c>
      <c r="F1529" t="s">
        <v>519</v>
      </c>
      <c r="G1529" s="7">
        <v>42658</v>
      </c>
      <c r="H1529" t="s">
        <v>503</v>
      </c>
      <c r="I1529">
        <v>8000</v>
      </c>
      <c r="J1529"/>
      <c r="K1529">
        <v>8000</v>
      </c>
      <c r="L1529">
        <v>1</v>
      </c>
      <c r="M1529">
        <v>8000</v>
      </c>
      <c r="N1529" t="s">
        <v>545</v>
      </c>
      <c r="O1529" t="s">
        <v>520</v>
      </c>
      <c r="P1529" s="7">
        <v>42542</v>
      </c>
      <c r="Q1529" s="7" t="s">
        <v>1244</v>
      </c>
      <c r="R1529" s="7">
        <v>1.9670000000000001</v>
      </c>
    </row>
    <row r="1530" spans="1:18">
      <c r="A1530" t="s">
        <v>482</v>
      </c>
      <c r="B1530" t="s">
        <v>501</v>
      </c>
      <c r="C1530" s="7">
        <v>41319</v>
      </c>
      <c r="D1530" t="s">
        <v>518</v>
      </c>
      <c r="E1530">
        <v>19105002</v>
      </c>
      <c r="F1530" t="s">
        <v>551</v>
      </c>
      <c r="G1530" s="7">
        <v>42870</v>
      </c>
      <c r="H1530" t="s">
        <v>503</v>
      </c>
      <c r="I1530">
        <v>2833.33</v>
      </c>
      <c r="J1530"/>
      <c r="K1530">
        <v>2833.33</v>
      </c>
      <c r="L1530">
        <v>1</v>
      </c>
      <c r="M1530">
        <v>2833.33</v>
      </c>
      <c r="N1530" t="s">
        <v>545</v>
      </c>
      <c r="O1530" t="s">
        <v>552</v>
      </c>
      <c r="P1530" s="7">
        <v>42542</v>
      </c>
      <c r="Q1530" s="7" t="s">
        <v>2171</v>
      </c>
      <c r="R1530" s="7">
        <v>1.9670000000000001</v>
      </c>
    </row>
    <row r="1531" spans="1:18">
      <c r="A1531" t="s">
        <v>482</v>
      </c>
      <c r="B1531" t="s">
        <v>501</v>
      </c>
      <c r="C1531" s="7">
        <v>41319</v>
      </c>
      <c r="D1531" t="s">
        <v>518</v>
      </c>
      <c r="E1531">
        <v>19105002</v>
      </c>
      <c r="F1531" t="s">
        <v>551</v>
      </c>
      <c r="G1531" s="7">
        <v>42931</v>
      </c>
      <c r="H1531" t="s">
        <v>503</v>
      </c>
      <c r="I1531">
        <v>2833.33</v>
      </c>
      <c r="J1531"/>
      <c r="K1531">
        <v>2833.33</v>
      </c>
      <c r="L1531">
        <v>1</v>
      </c>
      <c r="M1531">
        <v>2833.33</v>
      </c>
      <c r="N1531" t="s">
        <v>545</v>
      </c>
      <c r="O1531" t="s">
        <v>552</v>
      </c>
      <c r="P1531" s="7">
        <v>42542</v>
      </c>
      <c r="Q1531" s="7" t="s">
        <v>2172</v>
      </c>
      <c r="R1531" s="7">
        <v>1.9670000000000001</v>
      </c>
    </row>
    <row r="1532" spans="1:18">
      <c r="A1532" t="s">
        <v>482</v>
      </c>
      <c r="B1532" t="s">
        <v>501</v>
      </c>
      <c r="C1532" s="7">
        <v>41319</v>
      </c>
      <c r="D1532" t="s">
        <v>518</v>
      </c>
      <c r="E1532">
        <v>19105002</v>
      </c>
      <c r="F1532" t="s">
        <v>519</v>
      </c>
      <c r="G1532" s="7">
        <v>43054</v>
      </c>
      <c r="H1532" t="s">
        <v>503</v>
      </c>
      <c r="I1532">
        <v>8000</v>
      </c>
      <c r="J1532"/>
      <c r="K1532">
        <v>8000</v>
      </c>
      <c r="L1532">
        <v>1</v>
      </c>
      <c r="M1532">
        <v>8000</v>
      </c>
      <c r="N1532" t="s">
        <v>545</v>
      </c>
      <c r="O1532" t="s">
        <v>520</v>
      </c>
      <c r="P1532" s="7">
        <v>42542</v>
      </c>
      <c r="Q1532" s="7" t="s">
        <v>2041</v>
      </c>
      <c r="R1532" s="7">
        <v>1.9670000000000001</v>
      </c>
    </row>
    <row r="1533" spans="1:18" hidden="1">
      <c r="A1533" t="s">
        <v>482</v>
      </c>
      <c r="B1533" t="s">
        <v>501</v>
      </c>
      <c r="C1533" s="7">
        <v>41319</v>
      </c>
      <c r="D1533" t="s">
        <v>518</v>
      </c>
      <c r="E1533">
        <v>19105002</v>
      </c>
      <c r="F1533" t="s">
        <v>551</v>
      </c>
      <c r="G1533" s="7">
        <v>42536</v>
      </c>
      <c r="H1533" t="s">
        <v>503</v>
      </c>
      <c r="I1533">
        <v>2833.33</v>
      </c>
      <c r="J1533"/>
      <c r="K1533">
        <v>2833.33</v>
      </c>
      <c r="L1533">
        <v>1</v>
      </c>
      <c r="M1533">
        <v>2833.33</v>
      </c>
      <c r="N1533" t="s">
        <v>545</v>
      </c>
      <c r="O1533" t="s">
        <v>552</v>
      </c>
      <c r="P1533" s="7">
        <v>42542</v>
      </c>
      <c r="Q1533" s="7" t="s">
        <v>1432</v>
      </c>
      <c r="R1533" s="7">
        <v>1.9670000000000001</v>
      </c>
    </row>
    <row r="1534" spans="1:18" hidden="1">
      <c r="A1534" t="s">
        <v>482</v>
      </c>
      <c r="B1534" t="s">
        <v>501</v>
      </c>
      <c r="C1534" s="7">
        <v>41319</v>
      </c>
      <c r="D1534" t="s">
        <v>518</v>
      </c>
      <c r="E1534">
        <v>19105002</v>
      </c>
      <c r="F1534" t="s">
        <v>551</v>
      </c>
      <c r="G1534" s="7">
        <v>42689</v>
      </c>
      <c r="H1534" t="s">
        <v>503</v>
      </c>
      <c r="I1534">
        <v>2833.33</v>
      </c>
      <c r="J1534"/>
      <c r="K1534">
        <v>2833.33</v>
      </c>
      <c r="L1534">
        <v>1</v>
      </c>
      <c r="M1534">
        <v>2833.33</v>
      </c>
      <c r="N1534" t="s">
        <v>545</v>
      </c>
      <c r="O1534" t="s">
        <v>552</v>
      </c>
      <c r="P1534" s="7">
        <v>42542</v>
      </c>
      <c r="Q1534" s="7" t="s">
        <v>2317</v>
      </c>
      <c r="R1534" s="7">
        <v>1.9670000000000001</v>
      </c>
    </row>
    <row r="1535" spans="1:18" hidden="1">
      <c r="A1535" t="s">
        <v>482</v>
      </c>
      <c r="B1535" t="s">
        <v>501</v>
      </c>
      <c r="C1535" s="7">
        <v>41319</v>
      </c>
      <c r="D1535" t="s">
        <v>518</v>
      </c>
      <c r="E1535">
        <v>13140001</v>
      </c>
      <c r="F1535" t="s">
        <v>551</v>
      </c>
      <c r="G1535" s="7">
        <v>42536</v>
      </c>
      <c r="H1535" t="s">
        <v>503</v>
      </c>
      <c r="I1535">
        <v>118.94</v>
      </c>
      <c r="J1535"/>
      <c r="K1535">
        <v>118.94</v>
      </c>
      <c r="L1535">
        <v>1</v>
      </c>
      <c r="M1535">
        <v>118.94</v>
      </c>
      <c r="N1535" t="s">
        <v>504</v>
      </c>
      <c r="O1535" t="s">
        <v>552</v>
      </c>
      <c r="P1535" s="7">
        <v>42542</v>
      </c>
      <c r="Q1535" s="7" t="s">
        <v>1255</v>
      </c>
      <c r="R1535" s="7">
        <v>1.9670000000000001</v>
      </c>
    </row>
    <row r="1536" spans="1:18" hidden="1">
      <c r="A1536" t="s">
        <v>482</v>
      </c>
      <c r="B1536" t="s">
        <v>501</v>
      </c>
      <c r="C1536" s="7">
        <v>41319</v>
      </c>
      <c r="D1536" t="s">
        <v>518</v>
      </c>
      <c r="E1536">
        <v>13140001</v>
      </c>
      <c r="F1536" t="s">
        <v>551</v>
      </c>
      <c r="G1536" s="7">
        <v>42962</v>
      </c>
      <c r="H1536" t="s">
        <v>503</v>
      </c>
      <c r="I1536">
        <v>35.69</v>
      </c>
      <c r="J1536"/>
      <c r="K1536">
        <v>35.69</v>
      </c>
      <c r="L1536">
        <v>1</v>
      </c>
      <c r="M1536">
        <v>35.69</v>
      </c>
      <c r="N1536" t="s">
        <v>504</v>
      </c>
      <c r="O1536" t="s">
        <v>552</v>
      </c>
      <c r="P1536" s="7">
        <v>42542</v>
      </c>
      <c r="Q1536" s="7" t="s">
        <v>2321</v>
      </c>
      <c r="R1536" s="7">
        <v>1.9670000000000001</v>
      </c>
    </row>
    <row r="1537" spans="1:18" hidden="1">
      <c r="A1537" t="s">
        <v>482</v>
      </c>
      <c r="B1537" t="s">
        <v>501</v>
      </c>
      <c r="C1537" s="7">
        <v>41339</v>
      </c>
      <c r="D1537" t="s">
        <v>518</v>
      </c>
      <c r="E1537">
        <v>13140001</v>
      </c>
      <c r="F1537" t="s">
        <v>543</v>
      </c>
      <c r="G1537" s="7">
        <v>42750</v>
      </c>
      <c r="H1537" t="s">
        <v>503</v>
      </c>
      <c r="I1537">
        <v>503.76</v>
      </c>
      <c r="J1537"/>
      <c r="K1537">
        <v>503.76</v>
      </c>
      <c r="L1537">
        <v>1</v>
      </c>
      <c r="M1537">
        <v>503.76</v>
      </c>
      <c r="N1537" t="s">
        <v>504</v>
      </c>
      <c r="O1537" t="s">
        <v>544</v>
      </c>
      <c r="P1537" s="7">
        <v>42542</v>
      </c>
      <c r="Q1537" s="7" t="s">
        <v>2326</v>
      </c>
      <c r="R1537" s="7">
        <v>1.9693000000000001</v>
      </c>
    </row>
    <row r="1538" spans="1:18" hidden="1">
      <c r="A1538" t="s">
        <v>482</v>
      </c>
      <c r="B1538" t="s">
        <v>501</v>
      </c>
      <c r="C1538" s="7">
        <v>41319</v>
      </c>
      <c r="D1538" t="s">
        <v>518</v>
      </c>
      <c r="E1538">
        <v>13140001</v>
      </c>
      <c r="F1538" t="s">
        <v>519</v>
      </c>
      <c r="G1538" s="7">
        <v>42809</v>
      </c>
      <c r="H1538" t="s">
        <v>503</v>
      </c>
      <c r="I1538">
        <v>166.85</v>
      </c>
      <c r="J1538"/>
      <c r="K1538">
        <v>166.85</v>
      </c>
      <c r="L1538">
        <v>1</v>
      </c>
      <c r="M1538">
        <v>166.85</v>
      </c>
      <c r="N1538" t="s">
        <v>504</v>
      </c>
      <c r="O1538" t="s">
        <v>520</v>
      </c>
      <c r="P1538" s="7">
        <v>42542</v>
      </c>
      <c r="Q1538" s="7" t="s">
        <v>1599</v>
      </c>
      <c r="R1538" s="7">
        <v>1.9670000000000001</v>
      </c>
    </row>
    <row r="1539" spans="1:18" hidden="1">
      <c r="A1539" t="s">
        <v>482</v>
      </c>
      <c r="B1539" t="s">
        <v>501</v>
      </c>
      <c r="C1539" s="7">
        <v>41319</v>
      </c>
      <c r="D1539" t="s">
        <v>518</v>
      </c>
      <c r="E1539">
        <v>13140001</v>
      </c>
      <c r="F1539" t="s">
        <v>519</v>
      </c>
      <c r="G1539" s="7">
        <v>43023</v>
      </c>
      <c r="H1539" t="s">
        <v>503</v>
      </c>
      <c r="I1539">
        <v>65.03</v>
      </c>
      <c r="J1539"/>
      <c r="K1539">
        <v>65.03</v>
      </c>
      <c r="L1539">
        <v>1</v>
      </c>
      <c r="M1539">
        <v>65.03</v>
      </c>
      <c r="N1539" t="s">
        <v>504</v>
      </c>
      <c r="O1539" t="s">
        <v>520</v>
      </c>
      <c r="P1539" s="7">
        <v>42542</v>
      </c>
      <c r="Q1539" s="7" t="s">
        <v>2183</v>
      </c>
      <c r="R1539" s="7">
        <v>1.9670000000000001</v>
      </c>
    </row>
    <row r="1540" spans="1:18" hidden="1">
      <c r="A1540" t="s">
        <v>482</v>
      </c>
      <c r="B1540" t="s">
        <v>501</v>
      </c>
      <c r="C1540" s="7">
        <v>41339</v>
      </c>
      <c r="D1540" t="s">
        <v>518</v>
      </c>
      <c r="E1540">
        <v>13140001</v>
      </c>
      <c r="F1540" t="s">
        <v>543</v>
      </c>
      <c r="G1540" s="7">
        <v>42993</v>
      </c>
      <c r="H1540" t="s">
        <v>503</v>
      </c>
      <c r="I1540">
        <v>170.29</v>
      </c>
      <c r="J1540"/>
      <c r="K1540">
        <v>170.29</v>
      </c>
      <c r="L1540">
        <v>1</v>
      </c>
      <c r="M1540">
        <v>170.29</v>
      </c>
      <c r="N1540" t="s">
        <v>504</v>
      </c>
      <c r="O1540" t="s">
        <v>544</v>
      </c>
      <c r="P1540" s="7">
        <v>42542</v>
      </c>
      <c r="Q1540" s="7" t="s">
        <v>2338</v>
      </c>
      <c r="R1540" s="7">
        <v>1.9693000000000001</v>
      </c>
    </row>
    <row r="1541" spans="1:18" hidden="1">
      <c r="A1541" t="s">
        <v>482</v>
      </c>
      <c r="B1541" t="s">
        <v>501</v>
      </c>
      <c r="C1541" s="7">
        <v>41319</v>
      </c>
      <c r="D1541" t="s">
        <v>518</v>
      </c>
      <c r="E1541">
        <v>13140001</v>
      </c>
      <c r="F1541" t="s">
        <v>519</v>
      </c>
      <c r="G1541" s="7">
        <v>42536</v>
      </c>
      <c r="H1541" t="s">
        <v>503</v>
      </c>
      <c r="I1541">
        <v>335.84</v>
      </c>
      <c r="J1541"/>
      <c r="K1541">
        <v>335.84</v>
      </c>
      <c r="L1541">
        <v>1</v>
      </c>
      <c r="M1541">
        <v>335.84</v>
      </c>
      <c r="N1541" t="s">
        <v>504</v>
      </c>
      <c r="O1541" t="s">
        <v>520</v>
      </c>
      <c r="P1541" s="7">
        <v>42542</v>
      </c>
      <c r="Q1541" s="7" t="s">
        <v>1406</v>
      </c>
      <c r="R1541" s="7">
        <v>1.9670000000000001</v>
      </c>
    </row>
    <row r="1542" spans="1:18" hidden="1">
      <c r="A1542" t="s">
        <v>482</v>
      </c>
      <c r="B1542" t="s">
        <v>501</v>
      </c>
      <c r="C1542" s="7">
        <v>41319</v>
      </c>
      <c r="D1542" t="s">
        <v>518</v>
      </c>
      <c r="E1542">
        <v>13140001</v>
      </c>
      <c r="F1542" t="s">
        <v>519</v>
      </c>
      <c r="G1542" s="7">
        <v>42597</v>
      </c>
      <c r="H1542" t="s">
        <v>503</v>
      </c>
      <c r="I1542">
        <v>302.25</v>
      </c>
      <c r="J1542"/>
      <c r="K1542">
        <v>302.25</v>
      </c>
      <c r="L1542">
        <v>1</v>
      </c>
      <c r="M1542">
        <v>302.25</v>
      </c>
      <c r="N1542" t="s">
        <v>504</v>
      </c>
      <c r="O1542" t="s">
        <v>520</v>
      </c>
      <c r="P1542" s="7">
        <v>42542</v>
      </c>
      <c r="Q1542" s="7" t="s">
        <v>1225</v>
      </c>
      <c r="R1542" s="7">
        <v>1.9670000000000001</v>
      </c>
    </row>
    <row r="1543" spans="1:18">
      <c r="A1543" t="s">
        <v>482</v>
      </c>
      <c r="B1543" t="s">
        <v>501</v>
      </c>
      <c r="C1543" s="7">
        <v>41339</v>
      </c>
      <c r="D1543" t="s">
        <v>518</v>
      </c>
      <c r="E1543">
        <v>19105002</v>
      </c>
      <c r="F1543" t="s">
        <v>543</v>
      </c>
      <c r="G1543" s="7">
        <v>42840</v>
      </c>
      <c r="H1543" t="s">
        <v>503</v>
      </c>
      <c r="I1543">
        <v>20000</v>
      </c>
      <c r="J1543"/>
      <c r="K1543">
        <v>20000</v>
      </c>
      <c r="L1543">
        <v>1</v>
      </c>
      <c r="M1543">
        <v>20000</v>
      </c>
      <c r="N1543" t="s">
        <v>545</v>
      </c>
      <c r="O1543" t="s">
        <v>544</v>
      </c>
      <c r="P1543" s="7">
        <v>42542</v>
      </c>
      <c r="Q1543" s="7" t="s">
        <v>1574</v>
      </c>
      <c r="R1543" s="7">
        <v>1.9693000000000001</v>
      </c>
    </row>
    <row r="1544" spans="1:18">
      <c r="A1544" t="s">
        <v>482</v>
      </c>
      <c r="B1544" t="s">
        <v>501</v>
      </c>
      <c r="C1544" s="7">
        <v>41339</v>
      </c>
      <c r="D1544" t="s">
        <v>518</v>
      </c>
      <c r="E1544">
        <v>19105002</v>
      </c>
      <c r="F1544" t="s">
        <v>543</v>
      </c>
      <c r="G1544" s="7">
        <v>43023</v>
      </c>
      <c r="H1544" t="s">
        <v>503</v>
      </c>
      <c r="I1544">
        <v>20000</v>
      </c>
      <c r="J1544"/>
      <c r="K1544">
        <v>20000</v>
      </c>
      <c r="L1544">
        <v>1</v>
      </c>
      <c r="M1544">
        <v>20000</v>
      </c>
      <c r="N1544" t="s">
        <v>545</v>
      </c>
      <c r="O1544" t="s">
        <v>544</v>
      </c>
      <c r="P1544" s="7">
        <v>42542</v>
      </c>
      <c r="Q1544" s="7" t="s">
        <v>2304</v>
      </c>
      <c r="R1544" s="7">
        <v>1.9693000000000001</v>
      </c>
    </row>
    <row r="1545" spans="1:18" hidden="1">
      <c r="A1545" t="s">
        <v>482</v>
      </c>
      <c r="B1545" t="s">
        <v>501</v>
      </c>
      <c r="C1545" s="7">
        <v>41339</v>
      </c>
      <c r="D1545" t="s">
        <v>518</v>
      </c>
      <c r="E1545">
        <v>19105002</v>
      </c>
      <c r="F1545" t="s">
        <v>543</v>
      </c>
      <c r="G1545" s="7">
        <v>42658</v>
      </c>
      <c r="H1545" t="s">
        <v>503</v>
      </c>
      <c r="I1545">
        <v>20000</v>
      </c>
      <c r="J1545"/>
      <c r="K1545">
        <v>20000</v>
      </c>
      <c r="L1545">
        <v>1</v>
      </c>
      <c r="M1545">
        <v>20000</v>
      </c>
      <c r="N1545" t="s">
        <v>545</v>
      </c>
      <c r="O1545" t="s">
        <v>544</v>
      </c>
      <c r="P1545" s="7">
        <v>42542</v>
      </c>
      <c r="Q1545" s="7" t="s">
        <v>1577</v>
      </c>
      <c r="R1545" s="7">
        <v>1.9693000000000001</v>
      </c>
    </row>
    <row r="1546" spans="1:18" hidden="1">
      <c r="A1546" t="s">
        <v>482</v>
      </c>
      <c r="B1546" t="s">
        <v>501</v>
      </c>
      <c r="C1546" s="7">
        <v>41339</v>
      </c>
      <c r="D1546" t="s">
        <v>518</v>
      </c>
      <c r="E1546">
        <v>19105002</v>
      </c>
      <c r="F1546" t="s">
        <v>543</v>
      </c>
      <c r="G1546" s="7">
        <v>42689</v>
      </c>
      <c r="H1546" t="s">
        <v>503</v>
      </c>
      <c r="I1546">
        <v>20000</v>
      </c>
      <c r="J1546"/>
      <c r="K1546">
        <v>20000</v>
      </c>
      <c r="L1546">
        <v>1</v>
      </c>
      <c r="M1546">
        <v>20000</v>
      </c>
      <c r="N1546" t="s">
        <v>545</v>
      </c>
      <c r="O1546" t="s">
        <v>544</v>
      </c>
      <c r="P1546" s="7">
        <v>42542</v>
      </c>
      <c r="Q1546" s="7" t="s">
        <v>1420</v>
      </c>
      <c r="R1546" s="7">
        <v>1.9693000000000001</v>
      </c>
    </row>
    <row r="1547" spans="1:18" hidden="1">
      <c r="A1547" t="s">
        <v>482</v>
      </c>
      <c r="B1547" t="s">
        <v>501</v>
      </c>
      <c r="C1547" s="7">
        <v>41319</v>
      </c>
      <c r="D1547" t="s">
        <v>518</v>
      </c>
      <c r="E1547">
        <v>19105002</v>
      </c>
      <c r="F1547" t="s">
        <v>519</v>
      </c>
      <c r="G1547" s="7">
        <v>42566</v>
      </c>
      <c r="H1547" t="s">
        <v>503</v>
      </c>
      <c r="I1547">
        <v>8000</v>
      </c>
      <c r="J1547"/>
      <c r="K1547">
        <v>8000</v>
      </c>
      <c r="L1547">
        <v>1</v>
      </c>
      <c r="M1547">
        <v>8000</v>
      </c>
      <c r="N1547" t="s">
        <v>545</v>
      </c>
      <c r="O1547" t="s">
        <v>520</v>
      </c>
      <c r="P1547" s="7">
        <v>42542</v>
      </c>
      <c r="Q1547" s="7" t="s">
        <v>1579</v>
      </c>
      <c r="R1547" s="7">
        <v>1.9670000000000001</v>
      </c>
    </row>
    <row r="1548" spans="1:18">
      <c r="A1548" t="s">
        <v>482</v>
      </c>
      <c r="B1548" t="s">
        <v>501</v>
      </c>
      <c r="C1548" s="7">
        <v>41319</v>
      </c>
      <c r="D1548" t="s">
        <v>518</v>
      </c>
      <c r="E1548">
        <v>19105002</v>
      </c>
      <c r="F1548" t="s">
        <v>519</v>
      </c>
      <c r="G1548" s="7">
        <v>42750</v>
      </c>
      <c r="H1548" t="s">
        <v>503</v>
      </c>
      <c r="I1548">
        <v>8000</v>
      </c>
      <c r="J1548"/>
      <c r="K1548">
        <v>8000</v>
      </c>
      <c r="L1548">
        <v>1</v>
      </c>
      <c r="M1548">
        <v>8000</v>
      </c>
      <c r="N1548" t="s">
        <v>545</v>
      </c>
      <c r="O1548" t="s">
        <v>520</v>
      </c>
      <c r="P1548" s="7">
        <v>42542</v>
      </c>
      <c r="Q1548" s="7" t="s">
        <v>1878</v>
      </c>
      <c r="R1548" s="7">
        <v>1.9670000000000001</v>
      </c>
    </row>
    <row r="1549" spans="1:18">
      <c r="A1549" t="s">
        <v>482</v>
      </c>
      <c r="B1549" t="s">
        <v>501</v>
      </c>
      <c r="C1549" s="7">
        <v>41319</v>
      </c>
      <c r="D1549" t="s">
        <v>518</v>
      </c>
      <c r="E1549">
        <v>19105002</v>
      </c>
      <c r="F1549" t="s">
        <v>551</v>
      </c>
      <c r="G1549" s="7">
        <v>43023</v>
      </c>
      <c r="H1549" t="s">
        <v>503</v>
      </c>
      <c r="I1549">
        <v>2833.33</v>
      </c>
      <c r="J1549"/>
      <c r="K1549">
        <v>2833.33</v>
      </c>
      <c r="L1549">
        <v>1</v>
      </c>
      <c r="M1549">
        <v>2833.33</v>
      </c>
      <c r="N1549" t="s">
        <v>545</v>
      </c>
      <c r="O1549" t="s">
        <v>552</v>
      </c>
      <c r="P1549" s="7">
        <v>42542</v>
      </c>
      <c r="Q1549" s="7" t="s">
        <v>1430</v>
      </c>
      <c r="R1549" s="7">
        <v>1.9670000000000001</v>
      </c>
    </row>
    <row r="1550" spans="1:18">
      <c r="A1550" t="s">
        <v>482</v>
      </c>
      <c r="B1550" t="s">
        <v>501</v>
      </c>
      <c r="C1550" s="7">
        <v>41319</v>
      </c>
      <c r="D1550" t="s">
        <v>518</v>
      </c>
      <c r="E1550">
        <v>19105002</v>
      </c>
      <c r="F1550" t="s">
        <v>519</v>
      </c>
      <c r="G1550" s="7">
        <v>42901</v>
      </c>
      <c r="H1550" t="s">
        <v>503</v>
      </c>
      <c r="I1550">
        <v>8000</v>
      </c>
      <c r="J1550"/>
      <c r="K1550">
        <v>8000</v>
      </c>
      <c r="L1550">
        <v>1</v>
      </c>
      <c r="M1550">
        <v>8000</v>
      </c>
      <c r="N1550" t="s">
        <v>545</v>
      </c>
      <c r="O1550" t="s">
        <v>520</v>
      </c>
      <c r="P1550" s="7">
        <v>42542</v>
      </c>
      <c r="Q1550" s="7" t="s">
        <v>1246</v>
      </c>
      <c r="R1550" s="7">
        <v>1.9670000000000001</v>
      </c>
    </row>
    <row r="1551" spans="1:18">
      <c r="A1551" t="s">
        <v>482</v>
      </c>
      <c r="B1551" t="s">
        <v>501</v>
      </c>
      <c r="C1551" s="7">
        <v>41319</v>
      </c>
      <c r="D1551" t="s">
        <v>518</v>
      </c>
      <c r="E1551">
        <v>19105002</v>
      </c>
      <c r="F1551" t="s">
        <v>519</v>
      </c>
      <c r="G1551" s="7">
        <v>43023</v>
      </c>
      <c r="H1551" t="s">
        <v>503</v>
      </c>
      <c r="I1551">
        <v>8000</v>
      </c>
      <c r="J1551"/>
      <c r="K1551">
        <v>8000</v>
      </c>
      <c r="L1551">
        <v>1</v>
      </c>
      <c r="M1551">
        <v>8000</v>
      </c>
      <c r="N1551" t="s">
        <v>545</v>
      </c>
      <c r="O1551" t="s">
        <v>520</v>
      </c>
      <c r="P1551" s="7">
        <v>42542</v>
      </c>
      <c r="Q1551" s="7" t="s">
        <v>1735</v>
      </c>
      <c r="R1551" s="7">
        <v>1.9670000000000001</v>
      </c>
    </row>
    <row r="1552" spans="1:18" hidden="1">
      <c r="A1552" t="s">
        <v>482</v>
      </c>
      <c r="B1552" t="s">
        <v>501</v>
      </c>
      <c r="C1552" s="7">
        <v>41339</v>
      </c>
      <c r="D1552" t="s">
        <v>518</v>
      </c>
      <c r="E1552">
        <v>13140001</v>
      </c>
      <c r="F1552" t="s">
        <v>543</v>
      </c>
      <c r="G1552" s="7">
        <v>42962</v>
      </c>
      <c r="H1552" t="s">
        <v>503</v>
      </c>
      <c r="I1552">
        <v>209.9</v>
      </c>
      <c r="J1552"/>
      <c r="K1552">
        <v>209.9</v>
      </c>
      <c r="L1552">
        <v>1</v>
      </c>
      <c r="M1552">
        <v>209.9</v>
      </c>
      <c r="N1552" t="s">
        <v>504</v>
      </c>
      <c r="O1552" t="s">
        <v>544</v>
      </c>
      <c r="P1552" s="7">
        <v>42542</v>
      </c>
      <c r="Q1552" s="7" t="s">
        <v>1589</v>
      </c>
      <c r="R1552" s="7">
        <v>1.9693000000000001</v>
      </c>
    </row>
    <row r="1553" spans="1:18" hidden="1">
      <c r="A1553" t="s">
        <v>482</v>
      </c>
      <c r="B1553" t="s">
        <v>501</v>
      </c>
      <c r="C1553" s="7">
        <v>41319</v>
      </c>
      <c r="D1553" t="s">
        <v>518</v>
      </c>
      <c r="E1553">
        <v>13140001</v>
      </c>
      <c r="F1553" t="s">
        <v>551</v>
      </c>
      <c r="G1553" s="7">
        <v>42901</v>
      </c>
      <c r="H1553" t="s">
        <v>503</v>
      </c>
      <c r="I1553">
        <v>47.58</v>
      </c>
      <c r="J1553"/>
      <c r="K1553">
        <v>47.58</v>
      </c>
      <c r="L1553">
        <v>1</v>
      </c>
      <c r="M1553">
        <v>47.58</v>
      </c>
      <c r="N1553" t="s">
        <v>504</v>
      </c>
      <c r="O1553" t="s">
        <v>552</v>
      </c>
      <c r="P1553" s="7">
        <v>42542</v>
      </c>
      <c r="Q1553" s="7" t="s">
        <v>1257</v>
      </c>
      <c r="R1553" s="7">
        <v>1.9670000000000001</v>
      </c>
    </row>
    <row r="1554" spans="1:18" hidden="1">
      <c r="A1554" t="s">
        <v>482</v>
      </c>
      <c r="B1554" t="s">
        <v>501</v>
      </c>
      <c r="C1554" s="7">
        <v>41319</v>
      </c>
      <c r="D1554" t="s">
        <v>518</v>
      </c>
      <c r="E1554">
        <v>13140001</v>
      </c>
      <c r="F1554" t="s">
        <v>551</v>
      </c>
      <c r="G1554" s="7">
        <v>43084</v>
      </c>
      <c r="H1554" t="s">
        <v>503</v>
      </c>
      <c r="I1554">
        <v>11.52</v>
      </c>
      <c r="J1554"/>
      <c r="K1554">
        <v>11.52</v>
      </c>
      <c r="L1554">
        <v>1</v>
      </c>
      <c r="M1554">
        <v>11.52</v>
      </c>
      <c r="N1554" t="s">
        <v>504</v>
      </c>
      <c r="O1554" t="s">
        <v>552</v>
      </c>
      <c r="P1554" s="7">
        <v>42542</v>
      </c>
      <c r="Q1554" s="7" t="s">
        <v>2322</v>
      </c>
      <c r="R1554" s="7">
        <v>1.9670000000000001</v>
      </c>
    </row>
    <row r="1555" spans="1:18" hidden="1">
      <c r="A1555" t="s">
        <v>482</v>
      </c>
      <c r="B1555" t="s">
        <v>501</v>
      </c>
      <c r="C1555" s="7">
        <v>41339</v>
      </c>
      <c r="D1555" t="s">
        <v>518</v>
      </c>
      <c r="E1555">
        <v>13140001</v>
      </c>
      <c r="F1555" t="s">
        <v>543</v>
      </c>
      <c r="G1555" s="7">
        <v>42597</v>
      </c>
      <c r="H1555" t="s">
        <v>503</v>
      </c>
      <c r="I1555">
        <v>713.66</v>
      </c>
      <c r="J1555"/>
      <c r="K1555">
        <v>713.66</v>
      </c>
      <c r="L1555">
        <v>1</v>
      </c>
      <c r="M1555">
        <v>713.66</v>
      </c>
      <c r="N1555" t="s">
        <v>504</v>
      </c>
      <c r="O1555" t="s">
        <v>544</v>
      </c>
      <c r="P1555" s="7">
        <v>42542</v>
      </c>
      <c r="Q1555" s="7" t="s">
        <v>1263</v>
      </c>
      <c r="R1555" s="7">
        <v>1.9693000000000001</v>
      </c>
    </row>
    <row r="1556" spans="1:18" hidden="1">
      <c r="A1556" t="s">
        <v>482</v>
      </c>
      <c r="B1556" t="s">
        <v>501</v>
      </c>
      <c r="C1556" s="7">
        <v>41319</v>
      </c>
      <c r="D1556" t="s">
        <v>518</v>
      </c>
      <c r="E1556">
        <v>13140001</v>
      </c>
      <c r="F1556" t="s">
        <v>519</v>
      </c>
      <c r="G1556" s="7">
        <v>42719</v>
      </c>
      <c r="H1556" t="s">
        <v>503</v>
      </c>
      <c r="I1556">
        <v>227.58</v>
      </c>
      <c r="J1556"/>
      <c r="K1556">
        <v>227.58</v>
      </c>
      <c r="L1556">
        <v>1</v>
      </c>
      <c r="M1556">
        <v>227.58</v>
      </c>
      <c r="N1556" t="s">
        <v>504</v>
      </c>
      <c r="O1556" t="s">
        <v>520</v>
      </c>
      <c r="P1556" s="7">
        <v>42542</v>
      </c>
      <c r="Q1556" s="7" t="s">
        <v>1265</v>
      </c>
      <c r="R1556" s="7">
        <v>1.9670000000000001</v>
      </c>
    </row>
    <row r="1557" spans="1:18" hidden="1">
      <c r="A1557" t="s">
        <v>482</v>
      </c>
      <c r="B1557" t="s">
        <v>501</v>
      </c>
      <c r="C1557" s="7">
        <v>41319</v>
      </c>
      <c r="D1557" t="s">
        <v>518</v>
      </c>
      <c r="E1557">
        <v>13140001</v>
      </c>
      <c r="F1557" t="s">
        <v>519</v>
      </c>
      <c r="G1557" s="7">
        <v>42781</v>
      </c>
      <c r="H1557" t="s">
        <v>503</v>
      </c>
      <c r="I1557">
        <v>201.5</v>
      </c>
      <c r="J1557"/>
      <c r="K1557">
        <v>201.5</v>
      </c>
      <c r="L1557">
        <v>1</v>
      </c>
      <c r="M1557">
        <v>201.5</v>
      </c>
      <c r="N1557" t="s">
        <v>504</v>
      </c>
      <c r="O1557" t="s">
        <v>520</v>
      </c>
      <c r="P1557" s="7">
        <v>42542</v>
      </c>
      <c r="Q1557" s="7" t="s">
        <v>1266</v>
      </c>
      <c r="R1557" s="7">
        <v>1.9670000000000001</v>
      </c>
    </row>
    <row r="1558" spans="1:18" hidden="1">
      <c r="A1558" t="s">
        <v>482</v>
      </c>
      <c r="B1558" t="s">
        <v>501</v>
      </c>
      <c r="C1558" s="7">
        <v>41319</v>
      </c>
      <c r="D1558" t="s">
        <v>518</v>
      </c>
      <c r="E1558">
        <v>13140001</v>
      </c>
      <c r="F1558" t="s">
        <v>519</v>
      </c>
      <c r="G1558" s="7">
        <v>42901</v>
      </c>
      <c r="H1558" t="s">
        <v>503</v>
      </c>
      <c r="I1558">
        <v>134.34</v>
      </c>
      <c r="J1558"/>
      <c r="K1558">
        <v>134.34</v>
      </c>
      <c r="L1558">
        <v>1</v>
      </c>
      <c r="M1558">
        <v>134.34</v>
      </c>
      <c r="N1558" t="s">
        <v>504</v>
      </c>
      <c r="O1558" t="s">
        <v>520</v>
      </c>
      <c r="P1558" s="7">
        <v>42542</v>
      </c>
      <c r="Q1558" s="7" t="s">
        <v>2181</v>
      </c>
      <c r="R1558" s="7">
        <v>1.9670000000000001</v>
      </c>
    </row>
    <row r="1559" spans="1:18" hidden="1">
      <c r="A1559" t="s">
        <v>482</v>
      </c>
      <c r="B1559" t="s">
        <v>501</v>
      </c>
      <c r="C1559" s="7">
        <v>41319</v>
      </c>
      <c r="D1559" t="s">
        <v>518</v>
      </c>
      <c r="E1559">
        <v>13140001</v>
      </c>
      <c r="F1559" t="s">
        <v>519</v>
      </c>
      <c r="G1559" s="7">
        <v>42931</v>
      </c>
      <c r="H1559" t="s">
        <v>503</v>
      </c>
      <c r="I1559">
        <v>113.79</v>
      </c>
      <c r="J1559"/>
      <c r="K1559">
        <v>113.79</v>
      </c>
      <c r="L1559">
        <v>1</v>
      </c>
      <c r="M1559">
        <v>113.79</v>
      </c>
      <c r="N1559" t="s">
        <v>504</v>
      </c>
      <c r="O1559" t="s">
        <v>520</v>
      </c>
      <c r="P1559" s="7">
        <v>42542</v>
      </c>
      <c r="Q1559" s="7" t="s">
        <v>1440</v>
      </c>
      <c r="R1559" s="7">
        <v>1.9670000000000001</v>
      </c>
    </row>
    <row r="1560" spans="1:18" hidden="1">
      <c r="A1560" t="s">
        <v>482</v>
      </c>
      <c r="B1560" t="s">
        <v>501</v>
      </c>
      <c r="C1560" s="7">
        <v>41319</v>
      </c>
      <c r="D1560" t="s">
        <v>518</v>
      </c>
      <c r="E1560">
        <v>13140001</v>
      </c>
      <c r="F1560" t="s">
        <v>519</v>
      </c>
      <c r="G1560" s="7">
        <v>42566</v>
      </c>
      <c r="H1560" t="s">
        <v>503</v>
      </c>
      <c r="I1560">
        <v>308.86</v>
      </c>
      <c r="J1560"/>
      <c r="K1560">
        <v>308.86</v>
      </c>
      <c r="L1560">
        <v>1</v>
      </c>
      <c r="M1560">
        <v>308.86</v>
      </c>
      <c r="N1560" t="s">
        <v>504</v>
      </c>
      <c r="O1560" t="s">
        <v>520</v>
      </c>
      <c r="P1560" s="7">
        <v>42542</v>
      </c>
      <c r="Q1560" s="7" t="s">
        <v>2287</v>
      </c>
      <c r="R1560" s="7">
        <v>1.9670000000000001</v>
      </c>
    </row>
    <row r="1561" spans="1:18" hidden="1">
      <c r="A1561" t="s">
        <v>482</v>
      </c>
      <c r="B1561" t="s">
        <v>501</v>
      </c>
      <c r="C1561" s="7">
        <v>41319</v>
      </c>
      <c r="D1561" t="s">
        <v>518</v>
      </c>
      <c r="E1561">
        <v>13140001</v>
      </c>
      <c r="F1561" t="s">
        <v>519</v>
      </c>
      <c r="G1561" s="7">
        <v>42658</v>
      </c>
      <c r="H1561" t="s">
        <v>503</v>
      </c>
      <c r="I1561">
        <v>260.08999999999997</v>
      </c>
      <c r="J1561"/>
      <c r="K1561">
        <v>260.08999999999997</v>
      </c>
      <c r="L1561">
        <v>1</v>
      </c>
      <c r="M1561">
        <v>260.08999999999997</v>
      </c>
      <c r="N1561" t="s">
        <v>504</v>
      </c>
      <c r="O1561" t="s">
        <v>520</v>
      </c>
      <c r="P1561" s="7">
        <v>42542</v>
      </c>
      <c r="Q1561" s="7" t="s">
        <v>2157</v>
      </c>
      <c r="R1561" s="7">
        <v>1.9670000000000001</v>
      </c>
    </row>
    <row r="1562" spans="1:18">
      <c r="A1562" t="s">
        <v>482</v>
      </c>
      <c r="B1562" t="s">
        <v>501</v>
      </c>
      <c r="C1562" s="7">
        <v>41339</v>
      </c>
      <c r="D1562" t="s">
        <v>518</v>
      </c>
      <c r="E1562">
        <v>19105002</v>
      </c>
      <c r="F1562" t="s">
        <v>543</v>
      </c>
      <c r="G1562" s="7">
        <v>42750</v>
      </c>
      <c r="H1562" t="s">
        <v>503</v>
      </c>
      <c r="I1562">
        <v>20000</v>
      </c>
      <c r="J1562"/>
      <c r="K1562">
        <v>20000</v>
      </c>
      <c r="L1562">
        <v>1</v>
      </c>
      <c r="M1562">
        <v>20000</v>
      </c>
      <c r="N1562" t="s">
        <v>545</v>
      </c>
      <c r="O1562" t="s">
        <v>544</v>
      </c>
      <c r="P1562" s="7">
        <v>42542</v>
      </c>
      <c r="Q1562" s="7" t="s">
        <v>1417</v>
      </c>
      <c r="R1562" s="7">
        <v>1.9693000000000001</v>
      </c>
    </row>
    <row r="1563" spans="1:18" hidden="1">
      <c r="A1563" t="s">
        <v>482</v>
      </c>
      <c r="B1563" t="s">
        <v>501</v>
      </c>
      <c r="C1563" s="7">
        <v>41319</v>
      </c>
      <c r="D1563" t="s">
        <v>518</v>
      </c>
      <c r="E1563">
        <v>13140001</v>
      </c>
      <c r="F1563" t="s">
        <v>519</v>
      </c>
      <c r="G1563" s="7">
        <v>42689</v>
      </c>
      <c r="H1563" t="s">
        <v>503</v>
      </c>
      <c r="I1563">
        <v>251.88</v>
      </c>
      <c r="J1563"/>
      <c r="K1563">
        <v>251.88</v>
      </c>
      <c r="L1563">
        <v>1</v>
      </c>
      <c r="M1563">
        <v>251.88</v>
      </c>
      <c r="N1563" t="s">
        <v>504</v>
      </c>
      <c r="O1563" t="s">
        <v>520</v>
      </c>
      <c r="P1563" s="7">
        <v>42542</v>
      </c>
      <c r="Q1563" s="7" t="s">
        <v>1422</v>
      </c>
      <c r="R1563" s="7">
        <v>1.9670000000000001</v>
      </c>
    </row>
    <row r="1564" spans="1:18" hidden="1">
      <c r="A1564" t="s">
        <v>482</v>
      </c>
      <c r="B1564" t="s">
        <v>501</v>
      </c>
      <c r="C1564" s="7">
        <v>41319</v>
      </c>
      <c r="D1564" t="s">
        <v>518</v>
      </c>
      <c r="E1564">
        <v>19105002</v>
      </c>
      <c r="F1564" t="s">
        <v>519</v>
      </c>
      <c r="G1564" s="7">
        <v>42536</v>
      </c>
      <c r="H1564" t="s">
        <v>503</v>
      </c>
      <c r="I1564">
        <v>8000</v>
      </c>
      <c r="J1564"/>
      <c r="K1564">
        <v>8000</v>
      </c>
      <c r="L1564">
        <v>1</v>
      </c>
      <c r="M1564">
        <v>8000</v>
      </c>
      <c r="N1564" t="s">
        <v>545</v>
      </c>
      <c r="O1564" t="s">
        <v>520</v>
      </c>
      <c r="P1564" s="7">
        <v>42542</v>
      </c>
      <c r="Q1564" s="7" t="s">
        <v>2170</v>
      </c>
      <c r="R1564" s="7">
        <v>1.9670000000000001</v>
      </c>
    </row>
    <row r="1565" spans="1:18">
      <c r="A1565" t="s">
        <v>482</v>
      </c>
      <c r="B1565" t="s">
        <v>501</v>
      </c>
      <c r="C1565" s="7">
        <v>41319</v>
      </c>
      <c r="D1565" t="s">
        <v>518</v>
      </c>
      <c r="E1565">
        <v>19105002</v>
      </c>
      <c r="F1565" t="s">
        <v>519</v>
      </c>
      <c r="G1565" s="7">
        <v>42962</v>
      </c>
      <c r="H1565" t="s">
        <v>503</v>
      </c>
      <c r="I1565">
        <v>8000</v>
      </c>
      <c r="J1565"/>
      <c r="K1565">
        <v>8000</v>
      </c>
      <c r="L1565">
        <v>1</v>
      </c>
      <c r="M1565">
        <v>8000</v>
      </c>
      <c r="N1565" t="s">
        <v>545</v>
      </c>
      <c r="O1565" t="s">
        <v>520</v>
      </c>
      <c r="P1565" s="7">
        <v>42542</v>
      </c>
      <c r="Q1565" s="7" t="s">
        <v>2312</v>
      </c>
      <c r="R1565" s="7">
        <v>1.9670000000000001</v>
      </c>
    </row>
    <row r="1566" spans="1:18" hidden="1">
      <c r="A1566" t="s">
        <v>482</v>
      </c>
      <c r="B1566" t="s">
        <v>501</v>
      </c>
      <c r="C1566" s="7">
        <v>41339</v>
      </c>
      <c r="D1566" t="s">
        <v>518</v>
      </c>
      <c r="E1566">
        <v>13140001</v>
      </c>
      <c r="F1566" t="s">
        <v>543</v>
      </c>
      <c r="G1566" s="7">
        <v>42931</v>
      </c>
      <c r="H1566" t="s">
        <v>503</v>
      </c>
      <c r="I1566">
        <v>243.84</v>
      </c>
      <c r="J1566"/>
      <c r="K1566">
        <v>243.84</v>
      </c>
      <c r="L1566">
        <v>1</v>
      </c>
      <c r="M1566">
        <v>243.84</v>
      </c>
      <c r="N1566" t="s">
        <v>504</v>
      </c>
      <c r="O1566" t="s">
        <v>544</v>
      </c>
      <c r="P1566" s="7">
        <v>42542</v>
      </c>
      <c r="Q1566" s="7" t="s">
        <v>2318</v>
      </c>
      <c r="R1566" s="7">
        <v>1.9693000000000001</v>
      </c>
    </row>
    <row r="1567" spans="1:18" hidden="1">
      <c r="A1567" t="s">
        <v>482</v>
      </c>
      <c r="B1567" t="s">
        <v>501</v>
      </c>
      <c r="C1567" s="7">
        <v>41319</v>
      </c>
      <c r="D1567" t="s">
        <v>518</v>
      </c>
      <c r="E1567">
        <v>13140001</v>
      </c>
      <c r="F1567" t="s">
        <v>551</v>
      </c>
      <c r="G1567" s="7">
        <v>42931</v>
      </c>
      <c r="H1567" t="s">
        <v>503</v>
      </c>
      <c r="I1567">
        <v>40.31</v>
      </c>
      <c r="J1567"/>
      <c r="K1567">
        <v>40.31</v>
      </c>
      <c r="L1567">
        <v>1</v>
      </c>
      <c r="M1567">
        <v>40.31</v>
      </c>
      <c r="N1567" t="s">
        <v>504</v>
      </c>
      <c r="O1567" t="s">
        <v>552</v>
      </c>
      <c r="P1567" s="7">
        <v>42542</v>
      </c>
      <c r="Q1567" s="7" t="s">
        <v>1435</v>
      </c>
      <c r="R1567" s="7">
        <v>1.9670000000000001</v>
      </c>
    </row>
    <row r="1568" spans="1:18" hidden="1">
      <c r="A1568" t="s">
        <v>482</v>
      </c>
      <c r="B1568" t="s">
        <v>501</v>
      </c>
      <c r="C1568" s="7">
        <v>41319</v>
      </c>
      <c r="D1568" t="s">
        <v>518</v>
      </c>
      <c r="E1568">
        <v>13140001</v>
      </c>
      <c r="F1568" t="s">
        <v>551</v>
      </c>
      <c r="G1568" s="7">
        <v>42993</v>
      </c>
      <c r="H1568" t="s">
        <v>503</v>
      </c>
      <c r="I1568">
        <v>29.74</v>
      </c>
      <c r="J1568"/>
      <c r="K1568">
        <v>29.74</v>
      </c>
      <c r="L1568">
        <v>1</v>
      </c>
      <c r="M1568">
        <v>29.74</v>
      </c>
      <c r="N1568" t="s">
        <v>504</v>
      </c>
      <c r="O1568" t="s">
        <v>552</v>
      </c>
      <c r="P1568" s="7">
        <v>42542</v>
      </c>
      <c r="Q1568" s="7" t="s">
        <v>2053</v>
      </c>
      <c r="R1568" s="7">
        <v>1.9670000000000001</v>
      </c>
    </row>
    <row r="1569" spans="1:18" hidden="1">
      <c r="A1569" t="s">
        <v>482</v>
      </c>
      <c r="B1569" t="s">
        <v>501</v>
      </c>
      <c r="C1569" s="7">
        <v>41339</v>
      </c>
      <c r="D1569" t="s">
        <v>518</v>
      </c>
      <c r="E1569">
        <v>13140001</v>
      </c>
      <c r="F1569" t="s">
        <v>543</v>
      </c>
      <c r="G1569" s="7">
        <v>42628</v>
      </c>
      <c r="H1569" t="s">
        <v>503</v>
      </c>
      <c r="I1569">
        <v>671.68</v>
      </c>
      <c r="J1569"/>
      <c r="K1569">
        <v>671.68</v>
      </c>
      <c r="L1569">
        <v>1</v>
      </c>
      <c r="M1569">
        <v>671.68</v>
      </c>
      <c r="N1569" t="s">
        <v>504</v>
      </c>
      <c r="O1569" t="s">
        <v>544</v>
      </c>
      <c r="P1569" s="7">
        <v>42542</v>
      </c>
      <c r="Q1569" s="7" t="s">
        <v>1439</v>
      </c>
      <c r="R1569" s="7">
        <v>1.9693000000000001</v>
      </c>
    </row>
    <row r="1570" spans="1:18" hidden="1">
      <c r="A1570" t="s">
        <v>482</v>
      </c>
      <c r="B1570" t="s">
        <v>501</v>
      </c>
      <c r="C1570" s="7">
        <v>41339</v>
      </c>
      <c r="D1570" t="s">
        <v>518</v>
      </c>
      <c r="E1570">
        <v>13140001</v>
      </c>
      <c r="F1570" t="s">
        <v>543</v>
      </c>
      <c r="G1570" s="7">
        <v>42689</v>
      </c>
      <c r="H1570" t="s">
        <v>503</v>
      </c>
      <c r="I1570">
        <v>587.72</v>
      </c>
      <c r="J1570"/>
      <c r="K1570">
        <v>587.72</v>
      </c>
      <c r="L1570">
        <v>1</v>
      </c>
      <c r="M1570">
        <v>587.72</v>
      </c>
      <c r="N1570" t="s">
        <v>504</v>
      </c>
      <c r="O1570" t="s">
        <v>544</v>
      </c>
      <c r="P1570" s="7">
        <v>42542</v>
      </c>
      <c r="Q1570" s="7" t="s">
        <v>1264</v>
      </c>
      <c r="R1570" s="7">
        <v>1.9693000000000001</v>
      </c>
    </row>
    <row r="1571" spans="1:18" hidden="1">
      <c r="A1571" t="s">
        <v>482</v>
      </c>
      <c r="B1571" t="s">
        <v>501</v>
      </c>
      <c r="C1571" s="7">
        <v>41319</v>
      </c>
      <c r="D1571" t="s">
        <v>518</v>
      </c>
      <c r="E1571">
        <v>13140001</v>
      </c>
      <c r="F1571" t="s">
        <v>519</v>
      </c>
      <c r="G1571" s="7">
        <v>42840</v>
      </c>
      <c r="H1571" t="s">
        <v>503</v>
      </c>
      <c r="I1571">
        <v>167.92</v>
      </c>
      <c r="J1571"/>
      <c r="K1571">
        <v>167.92</v>
      </c>
      <c r="L1571">
        <v>1</v>
      </c>
      <c r="M1571">
        <v>167.92</v>
      </c>
      <c r="N1571" t="s">
        <v>504</v>
      </c>
      <c r="O1571" t="s">
        <v>520</v>
      </c>
      <c r="P1571" s="7">
        <v>42542</v>
      </c>
      <c r="Q1571" s="7" t="s">
        <v>1889</v>
      </c>
      <c r="R1571" s="7">
        <v>1.9670000000000001</v>
      </c>
    </row>
    <row r="1572" spans="1:18" hidden="1">
      <c r="A1572" t="s">
        <v>482</v>
      </c>
      <c r="B1572" t="s">
        <v>501</v>
      </c>
      <c r="C1572" s="7">
        <v>41339</v>
      </c>
      <c r="D1572" t="s">
        <v>518</v>
      </c>
      <c r="E1572">
        <v>13140001</v>
      </c>
      <c r="F1572" t="s">
        <v>543</v>
      </c>
      <c r="G1572" s="7">
        <v>42840</v>
      </c>
      <c r="H1572" t="s">
        <v>503</v>
      </c>
      <c r="I1572">
        <v>377.82</v>
      </c>
      <c r="J1572"/>
      <c r="K1572">
        <v>377.82</v>
      </c>
      <c r="L1572">
        <v>1</v>
      </c>
      <c r="M1572">
        <v>377.82</v>
      </c>
      <c r="N1572" t="s">
        <v>504</v>
      </c>
      <c r="O1572" t="s">
        <v>544</v>
      </c>
      <c r="P1572" s="7">
        <v>42542</v>
      </c>
      <c r="Q1572" s="7" t="s">
        <v>1740</v>
      </c>
      <c r="R1572" s="7">
        <v>1.9693000000000001</v>
      </c>
    </row>
    <row r="1573" spans="1:18" hidden="1">
      <c r="A1573" t="s">
        <v>506</v>
      </c>
      <c r="B1573" t="s">
        <v>641</v>
      </c>
      <c r="C1573" s="7">
        <v>42535</v>
      </c>
      <c r="D1573" t="s">
        <v>2923</v>
      </c>
      <c r="E1573">
        <v>13115016</v>
      </c>
      <c r="F1573" t="s">
        <v>6228</v>
      </c>
      <c r="G1573" s="7">
        <v>42549</v>
      </c>
      <c r="H1573" t="s">
        <v>503</v>
      </c>
      <c r="I1573">
        <v>17.399999999999999</v>
      </c>
      <c r="J1573">
        <v>0</v>
      </c>
      <c r="K1573">
        <v>17.399999999999999</v>
      </c>
      <c r="L1573">
        <v>1</v>
      </c>
      <c r="M1573">
        <v>17.399999999999999</v>
      </c>
      <c r="N1573" t="s">
        <v>647</v>
      </c>
      <c r="O1573" t="s">
        <v>3548</v>
      </c>
      <c r="P1573" s="7">
        <v>42542</v>
      </c>
      <c r="Q1573" s="7" t="s">
        <v>6229</v>
      </c>
      <c r="R1573" s="7">
        <v>3.4533</v>
      </c>
    </row>
    <row r="1574" spans="1:18" hidden="1">
      <c r="A1574" t="s">
        <v>506</v>
      </c>
      <c r="B1574" t="s">
        <v>548</v>
      </c>
      <c r="C1574" s="7">
        <v>42461</v>
      </c>
      <c r="D1574" t="s">
        <v>2511</v>
      </c>
      <c r="E1574">
        <v>13101001</v>
      </c>
      <c r="F1574" t="s">
        <v>3340</v>
      </c>
      <c r="G1574" s="7">
        <v>42645</v>
      </c>
      <c r="H1574" t="s">
        <v>533</v>
      </c>
      <c r="I1574">
        <v>83650</v>
      </c>
      <c r="J1574">
        <v>0</v>
      </c>
      <c r="K1574">
        <v>83650</v>
      </c>
      <c r="L1574">
        <v>3.3835000000000002</v>
      </c>
      <c r="M1574">
        <v>283029.77500000002</v>
      </c>
      <c r="N1574" t="s">
        <v>647</v>
      </c>
      <c r="O1574" t="s">
        <v>1202</v>
      </c>
      <c r="P1574" s="7">
        <v>42542</v>
      </c>
      <c r="Q1574" s="7" t="s">
        <v>3341</v>
      </c>
      <c r="R1574" s="7">
        <v>3.5589</v>
      </c>
    </row>
    <row r="1575" spans="1:18" hidden="1">
      <c r="A1575" t="s">
        <v>506</v>
      </c>
      <c r="B1575" t="s">
        <v>548</v>
      </c>
      <c r="C1575" s="7">
        <v>42489</v>
      </c>
      <c r="D1575" t="s">
        <v>2511</v>
      </c>
      <c r="E1575">
        <v>13101001</v>
      </c>
      <c r="F1575" t="s">
        <v>3321</v>
      </c>
      <c r="G1575" s="7">
        <v>42645</v>
      </c>
      <c r="H1575" t="s">
        <v>533</v>
      </c>
      <c r="I1575">
        <v>23900</v>
      </c>
      <c r="J1575">
        <v>0</v>
      </c>
      <c r="K1575">
        <v>23900</v>
      </c>
      <c r="L1575">
        <v>3.3835000000000002</v>
      </c>
      <c r="M1575">
        <v>80865.649999999994</v>
      </c>
      <c r="N1575" t="s">
        <v>647</v>
      </c>
      <c r="O1575" t="s">
        <v>1202</v>
      </c>
      <c r="P1575" s="7">
        <v>42542</v>
      </c>
      <c r="Q1575" s="7" t="s">
        <v>4424</v>
      </c>
      <c r="R1575" s="7">
        <v>3.4992000000000001</v>
      </c>
    </row>
    <row r="1576" spans="1:18" hidden="1">
      <c r="A1576" t="s">
        <v>506</v>
      </c>
      <c r="B1576" t="s">
        <v>548</v>
      </c>
      <c r="C1576" s="7">
        <v>42461</v>
      </c>
      <c r="D1576" t="s">
        <v>2511</v>
      </c>
      <c r="E1576">
        <v>13101001</v>
      </c>
      <c r="F1576" t="s">
        <v>3378</v>
      </c>
      <c r="G1576" s="7">
        <v>42645</v>
      </c>
      <c r="H1576" t="s">
        <v>533</v>
      </c>
      <c r="I1576">
        <v>55000</v>
      </c>
      <c r="J1576">
        <v>0</v>
      </c>
      <c r="K1576">
        <v>55000</v>
      </c>
      <c r="L1576">
        <v>3.3835000000000002</v>
      </c>
      <c r="M1576">
        <v>186092.5</v>
      </c>
      <c r="N1576" t="s">
        <v>647</v>
      </c>
      <c r="O1576" t="s">
        <v>1202</v>
      </c>
      <c r="P1576" s="7">
        <v>42542</v>
      </c>
      <c r="Q1576" s="7" t="s">
        <v>3379</v>
      </c>
      <c r="R1576" s="7">
        <v>3.5589</v>
      </c>
    </row>
    <row r="1577" spans="1:18" hidden="1">
      <c r="A1577" t="s">
        <v>506</v>
      </c>
      <c r="B1577" t="s">
        <v>548</v>
      </c>
      <c r="C1577" s="7">
        <v>42278</v>
      </c>
      <c r="D1577" t="s">
        <v>2513</v>
      </c>
      <c r="E1577">
        <v>13115011</v>
      </c>
      <c r="F1577" t="s">
        <v>2514</v>
      </c>
      <c r="G1577" s="7">
        <v>42587</v>
      </c>
      <c r="H1577" t="s">
        <v>503</v>
      </c>
      <c r="I1577">
        <v>1500</v>
      </c>
      <c r="J1577"/>
      <c r="K1577">
        <v>1500</v>
      </c>
      <c r="L1577">
        <v>1</v>
      </c>
      <c r="M1577">
        <v>1500</v>
      </c>
      <c r="N1577" t="s">
        <v>661</v>
      </c>
      <c r="O1577" t="s">
        <v>2515</v>
      </c>
      <c r="P1577" s="7">
        <v>42542</v>
      </c>
      <c r="Q1577" s="7" t="s">
        <v>2610</v>
      </c>
      <c r="R1577" s="7">
        <v>3.9729000000000001</v>
      </c>
    </row>
    <row r="1578" spans="1:18" hidden="1">
      <c r="A1578" t="s">
        <v>506</v>
      </c>
      <c r="B1578" t="s">
        <v>548</v>
      </c>
      <c r="C1578" s="7">
        <v>42278</v>
      </c>
      <c r="D1578" t="s">
        <v>2513</v>
      </c>
      <c r="E1578">
        <v>13115011</v>
      </c>
      <c r="F1578" t="s">
        <v>2514</v>
      </c>
      <c r="G1578" s="7">
        <v>42556</v>
      </c>
      <c r="H1578" t="s">
        <v>503</v>
      </c>
      <c r="I1578">
        <v>1500</v>
      </c>
      <c r="J1578"/>
      <c r="K1578">
        <v>1500</v>
      </c>
      <c r="L1578">
        <v>1</v>
      </c>
      <c r="M1578">
        <v>1500</v>
      </c>
      <c r="N1578" t="s">
        <v>661</v>
      </c>
      <c r="O1578" t="s">
        <v>2515</v>
      </c>
      <c r="P1578" s="7">
        <v>42542</v>
      </c>
      <c r="Q1578" s="7" t="s">
        <v>2575</v>
      </c>
      <c r="R1578" s="7">
        <v>3.9729000000000001</v>
      </c>
    </row>
    <row r="1579" spans="1:18" hidden="1">
      <c r="A1579" t="s">
        <v>506</v>
      </c>
      <c r="B1579" t="s">
        <v>548</v>
      </c>
      <c r="C1579" s="7">
        <v>42537</v>
      </c>
      <c r="D1579" t="s">
        <v>440</v>
      </c>
      <c r="E1579">
        <v>13115017</v>
      </c>
      <c r="F1579" t="s">
        <v>3887</v>
      </c>
      <c r="G1579" s="7">
        <v>42554</v>
      </c>
      <c r="H1579" t="s">
        <v>503</v>
      </c>
      <c r="I1579">
        <v>155.99</v>
      </c>
      <c r="J1579">
        <v>0</v>
      </c>
      <c r="K1579">
        <v>155.99</v>
      </c>
      <c r="L1579">
        <v>1</v>
      </c>
      <c r="M1579">
        <v>155.99</v>
      </c>
      <c r="N1579" t="s">
        <v>647</v>
      </c>
      <c r="O1579" t="s">
        <v>1029</v>
      </c>
      <c r="P1579" s="7">
        <v>42542</v>
      </c>
      <c r="Q1579" s="7" t="s">
        <v>3888</v>
      </c>
      <c r="R1579" s="7">
        <v>3.4767999999999999</v>
      </c>
    </row>
    <row r="1580" spans="1:18" hidden="1">
      <c r="A1580" t="s">
        <v>506</v>
      </c>
      <c r="B1580" t="s">
        <v>548</v>
      </c>
      <c r="C1580" s="7">
        <v>42538</v>
      </c>
      <c r="D1580" t="s">
        <v>2736</v>
      </c>
      <c r="E1580">
        <v>13115020</v>
      </c>
      <c r="F1580" t="s">
        <v>4285</v>
      </c>
      <c r="G1580" s="7">
        <v>42558</v>
      </c>
      <c r="H1580" t="s">
        <v>503</v>
      </c>
      <c r="I1580">
        <v>290</v>
      </c>
      <c r="J1580">
        <v>0</v>
      </c>
      <c r="K1580">
        <v>290</v>
      </c>
      <c r="L1580">
        <v>1</v>
      </c>
      <c r="M1580">
        <v>290</v>
      </c>
      <c r="N1580" t="s">
        <v>647</v>
      </c>
      <c r="O1580" t="s">
        <v>4286</v>
      </c>
      <c r="P1580" s="7">
        <v>42542</v>
      </c>
      <c r="Q1580" s="7" t="s">
        <v>4287</v>
      </c>
      <c r="R1580" s="7">
        <v>3.4904000000000002</v>
      </c>
    </row>
    <row r="1581" spans="1:18" hidden="1">
      <c r="A1581" t="s">
        <v>506</v>
      </c>
      <c r="B1581" t="s">
        <v>548</v>
      </c>
      <c r="C1581" s="7">
        <v>42531</v>
      </c>
      <c r="D1581" t="s">
        <v>4197</v>
      </c>
      <c r="E1581">
        <v>13115016</v>
      </c>
      <c r="F1581" t="s">
        <v>4198</v>
      </c>
      <c r="G1581" s="7">
        <v>42552</v>
      </c>
      <c r="H1581" t="s">
        <v>503</v>
      </c>
      <c r="I1581">
        <v>3517.25</v>
      </c>
      <c r="J1581">
        <v>0</v>
      </c>
      <c r="K1581">
        <v>3517.25</v>
      </c>
      <c r="L1581">
        <v>1</v>
      </c>
      <c r="M1581">
        <v>3517.25</v>
      </c>
      <c r="N1581" t="s">
        <v>647</v>
      </c>
      <c r="O1581" t="s">
        <v>3247</v>
      </c>
      <c r="P1581" s="7">
        <v>42542</v>
      </c>
      <c r="Q1581" s="7" t="s">
        <v>4199</v>
      </c>
      <c r="R1581" s="7">
        <v>3.3816999999999999</v>
      </c>
    </row>
    <row r="1582" spans="1:18" hidden="1">
      <c r="A1582" t="s">
        <v>506</v>
      </c>
      <c r="B1582" t="s">
        <v>548</v>
      </c>
      <c r="C1582" s="7">
        <v>42524</v>
      </c>
      <c r="D1582" t="s">
        <v>4197</v>
      </c>
      <c r="E1582">
        <v>13115016</v>
      </c>
      <c r="F1582" t="s">
        <v>6420</v>
      </c>
      <c r="G1582" s="7">
        <v>42549</v>
      </c>
      <c r="H1582" t="s">
        <v>503</v>
      </c>
      <c r="I1582">
        <v>449</v>
      </c>
      <c r="J1582">
        <v>0</v>
      </c>
      <c r="K1582">
        <v>449</v>
      </c>
      <c r="L1582">
        <v>1</v>
      </c>
      <c r="M1582">
        <v>449</v>
      </c>
      <c r="N1582" t="s">
        <v>647</v>
      </c>
      <c r="O1582" t="s">
        <v>1029</v>
      </c>
      <c r="P1582" s="7">
        <v>42542</v>
      </c>
      <c r="Q1582" s="7" t="s">
        <v>6421</v>
      </c>
      <c r="R1582" s="7">
        <v>3.5960999999999999</v>
      </c>
    </row>
    <row r="1583" spans="1:18" hidden="1">
      <c r="A1583" t="s">
        <v>506</v>
      </c>
      <c r="B1583" t="s">
        <v>609</v>
      </c>
      <c r="C1583" s="7">
        <v>42516</v>
      </c>
      <c r="D1583" t="s">
        <v>4110</v>
      </c>
      <c r="E1583">
        <v>13103001</v>
      </c>
      <c r="F1583" t="s">
        <v>4111</v>
      </c>
      <c r="G1583" s="7">
        <v>42561</v>
      </c>
      <c r="H1583" t="s">
        <v>503</v>
      </c>
      <c r="I1583">
        <v>550</v>
      </c>
      <c r="J1583"/>
      <c r="K1583">
        <v>550</v>
      </c>
      <c r="L1583">
        <v>1</v>
      </c>
      <c r="M1583">
        <v>550</v>
      </c>
      <c r="N1583" t="s">
        <v>647</v>
      </c>
      <c r="O1583" t="s">
        <v>4112</v>
      </c>
      <c r="P1583" s="7">
        <v>42542</v>
      </c>
      <c r="Q1583" s="7" t="s">
        <v>4113</v>
      </c>
      <c r="R1583" s="7">
        <v>3.5804</v>
      </c>
    </row>
    <row r="1584" spans="1:18" hidden="1">
      <c r="A1584" t="s">
        <v>506</v>
      </c>
      <c r="B1584" t="s">
        <v>609</v>
      </c>
      <c r="C1584" s="7">
        <v>42516</v>
      </c>
      <c r="D1584" t="s">
        <v>4110</v>
      </c>
      <c r="E1584">
        <v>13103001</v>
      </c>
      <c r="F1584" t="s">
        <v>4111</v>
      </c>
      <c r="G1584" s="7">
        <v>42591</v>
      </c>
      <c r="H1584" t="s">
        <v>503</v>
      </c>
      <c r="I1584">
        <v>550</v>
      </c>
      <c r="J1584"/>
      <c r="K1584">
        <v>550</v>
      </c>
      <c r="L1584">
        <v>1</v>
      </c>
      <c r="M1584">
        <v>550</v>
      </c>
      <c r="N1584" t="s">
        <v>647</v>
      </c>
      <c r="O1584" t="s">
        <v>4112</v>
      </c>
      <c r="P1584" s="7">
        <v>42542</v>
      </c>
      <c r="Q1584" s="7" t="s">
        <v>4510</v>
      </c>
      <c r="R1584" s="7">
        <v>3.5804</v>
      </c>
    </row>
    <row r="1585" spans="1:18" hidden="1">
      <c r="A1585" t="s">
        <v>506</v>
      </c>
      <c r="B1585" t="s">
        <v>609</v>
      </c>
      <c r="C1585" s="7">
        <v>42515</v>
      </c>
      <c r="D1585" t="s">
        <v>4110</v>
      </c>
      <c r="E1585">
        <v>13103001</v>
      </c>
      <c r="F1585" t="s">
        <v>4937</v>
      </c>
      <c r="G1585" s="7">
        <v>42561</v>
      </c>
      <c r="H1585" t="s">
        <v>503</v>
      </c>
      <c r="I1585">
        <v>10450</v>
      </c>
      <c r="J1585"/>
      <c r="K1585">
        <v>10450</v>
      </c>
      <c r="L1585">
        <v>1</v>
      </c>
      <c r="M1585">
        <v>10450</v>
      </c>
      <c r="N1585" t="s">
        <v>647</v>
      </c>
      <c r="O1585" t="s">
        <v>4112</v>
      </c>
      <c r="P1585" s="7">
        <v>42542</v>
      </c>
      <c r="Q1585" s="7" t="s">
        <v>4938</v>
      </c>
      <c r="R1585" s="7">
        <v>3.5491000000000001</v>
      </c>
    </row>
    <row r="1586" spans="1:18" hidden="1">
      <c r="A1586" t="s">
        <v>506</v>
      </c>
      <c r="B1586" t="s">
        <v>609</v>
      </c>
      <c r="C1586" s="7">
        <v>42515</v>
      </c>
      <c r="D1586" t="s">
        <v>4110</v>
      </c>
      <c r="E1586">
        <v>13103001</v>
      </c>
      <c r="F1586" t="s">
        <v>4937</v>
      </c>
      <c r="G1586" s="7">
        <v>42591</v>
      </c>
      <c r="H1586" t="s">
        <v>503</v>
      </c>
      <c r="I1586">
        <v>10450</v>
      </c>
      <c r="J1586"/>
      <c r="K1586">
        <v>10450</v>
      </c>
      <c r="L1586">
        <v>1</v>
      </c>
      <c r="M1586">
        <v>10450</v>
      </c>
      <c r="N1586" t="s">
        <v>647</v>
      </c>
      <c r="O1586" t="s">
        <v>4112</v>
      </c>
      <c r="P1586" s="7">
        <v>42542</v>
      </c>
      <c r="Q1586" s="7" t="s">
        <v>4939</v>
      </c>
      <c r="R1586" s="7">
        <v>3.5491000000000001</v>
      </c>
    </row>
    <row r="1587" spans="1:18" hidden="1">
      <c r="A1587" t="s">
        <v>484</v>
      </c>
      <c r="B1587" t="s">
        <v>1193</v>
      </c>
      <c r="C1587" s="7">
        <v>42507</v>
      </c>
      <c r="D1587" t="s">
        <v>2734</v>
      </c>
      <c r="E1587">
        <v>13101003</v>
      </c>
      <c r="F1587" t="s">
        <v>3635</v>
      </c>
      <c r="G1587" s="7">
        <v>42538</v>
      </c>
      <c r="H1587" t="s">
        <v>503</v>
      </c>
      <c r="I1587">
        <v>34</v>
      </c>
      <c r="J1587">
        <v>0</v>
      </c>
      <c r="K1587">
        <v>34</v>
      </c>
      <c r="L1587">
        <v>1</v>
      </c>
      <c r="M1587">
        <v>34</v>
      </c>
      <c r="N1587" t="s">
        <v>647</v>
      </c>
      <c r="O1587" t="s">
        <v>3636</v>
      </c>
      <c r="P1587" s="7">
        <v>42542</v>
      </c>
      <c r="Q1587" s="7" t="s">
        <v>3637</v>
      </c>
      <c r="R1587" s="7">
        <v>3.5034999999999998</v>
      </c>
    </row>
    <row r="1588" spans="1:18" hidden="1">
      <c r="A1588" t="s">
        <v>506</v>
      </c>
      <c r="B1588" t="s">
        <v>639</v>
      </c>
      <c r="C1588" s="7">
        <v>42531</v>
      </c>
      <c r="D1588" t="s">
        <v>2734</v>
      </c>
      <c r="E1588">
        <v>13101001</v>
      </c>
      <c r="F1588" t="s">
        <v>6360</v>
      </c>
      <c r="G1588" s="7">
        <v>42556</v>
      </c>
      <c r="H1588" t="s">
        <v>503</v>
      </c>
      <c r="I1588">
        <v>340</v>
      </c>
      <c r="J1588">
        <v>0</v>
      </c>
      <c r="K1588">
        <v>340</v>
      </c>
      <c r="L1588">
        <v>1</v>
      </c>
      <c r="M1588">
        <v>340</v>
      </c>
      <c r="N1588" t="s">
        <v>647</v>
      </c>
      <c r="O1588" t="s">
        <v>4047</v>
      </c>
      <c r="P1588" s="7">
        <v>42542</v>
      </c>
      <c r="Q1588" s="7" t="s">
        <v>6361</v>
      </c>
      <c r="R1588" s="7">
        <v>3.3816999999999999</v>
      </c>
    </row>
    <row r="1589" spans="1:18" hidden="1">
      <c r="A1589" t="s">
        <v>506</v>
      </c>
      <c r="B1589" t="s">
        <v>676</v>
      </c>
      <c r="C1589" s="7">
        <v>42523</v>
      </c>
      <c r="D1589" t="s">
        <v>2734</v>
      </c>
      <c r="E1589">
        <v>13115016</v>
      </c>
      <c r="F1589" t="s">
        <v>6362</v>
      </c>
      <c r="G1589" s="7">
        <v>42561</v>
      </c>
      <c r="H1589" t="s">
        <v>503</v>
      </c>
      <c r="I1589">
        <v>265</v>
      </c>
      <c r="J1589">
        <v>0</v>
      </c>
      <c r="K1589">
        <v>265</v>
      </c>
      <c r="L1589">
        <v>1</v>
      </c>
      <c r="M1589">
        <v>265</v>
      </c>
      <c r="N1589" t="s">
        <v>647</v>
      </c>
      <c r="O1589" t="s">
        <v>677</v>
      </c>
      <c r="P1589" s="7">
        <v>42542</v>
      </c>
      <c r="Q1589" s="7" t="s">
        <v>6363</v>
      </c>
      <c r="R1589" s="7">
        <v>3.6126</v>
      </c>
    </row>
    <row r="1590" spans="1:18" hidden="1">
      <c r="A1590" t="s">
        <v>506</v>
      </c>
      <c r="B1590" t="s">
        <v>548</v>
      </c>
      <c r="C1590" s="7">
        <v>42510</v>
      </c>
      <c r="D1590" t="s">
        <v>3406</v>
      </c>
      <c r="E1590">
        <v>15103012</v>
      </c>
      <c r="F1590" t="s">
        <v>4999</v>
      </c>
      <c r="G1590" s="7">
        <v>42548</v>
      </c>
      <c r="H1590" t="s">
        <v>503</v>
      </c>
      <c r="I1590">
        <v>3433.55</v>
      </c>
      <c r="J1590"/>
      <c r="K1590">
        <v>3433.55</v>
      </c>
      <c r="L1590">
        <v>1</v>
      </c>
      <c r="M1590">
        <v>3433.55</v>
      </c>
      <c r="N1590" t="s">
        <v>647</v>
      </c>
      <c r="O1590" t="s">
        <v>5000</v>
      </c>
      <c r="P1590" s="7">
        <v>42542</v>
      </c>
      <c r="Q1590" s="7" t="s">
        <v>5001</v>
      </c>
      <c r="R1590" s="7">
        <v>3.6002999999999998</v>
      </c>
    </row>
    <row r="1591" spans="1:18" hidden="1">
      <c r="A1591" t="s">
        <v>506</v>
      </c>
      <c r="B1591" t="s">
        <v>548</v>
      </c>
      <c r="C1591" s="7">
        <v>42514</v>
      </c>
      <c r="D1591" t="s">
        <v>3406</v>
      </c>
      <c r="E1591">
        <v>13115016</v>
      </c>
      <c r="F1591" t="s">
        <v>5339</v>
      </c>
      <c r="G1591" s="7">
        <v>42562</v>
      </c>
      <c r="H1591" t="s">
        <v>503</v>
      </c>
      <c r="I1591">
        <v>1042</v>
      </c>
      <c r="J1591"/>
      <c r="K1591">
        <v>1042</v>
      </c>
      <c r="L1591">
        <v>1</v>
      </c>
      <c r="M1591">
        <v>1042</v>
      </c>
      <c r="N1591" t="s">
        <v>647</v>
      </c>
      <c r="O1591" t="s">
        <v>5340</v>
      </c>
      <c r="P1591" s="7">
        <v>42542</v>
      </c>
      <c r="Q1591" s="7" t="s">
        <v>5341</v>
      </c>
      <c r="R1591" s="7">
        <v>3.5659999999999998</v>
      </c>
    </row>
    <row r="1592" spans="1:18" hidden="1">
      <c r="A1592" t="s">
        <v>506</v>
      </c>
      <c r="B1592" t="s">
        <v>548</v>
      </c>
      <c r="C1592" s="7">
        <v>42535</v>
      </c>
      <c r="D1592" t="s">
        <v>3298</v>
      </c>
      <c r="E1592">
        <v>15103012</v>
      </c>
      <c r="F1592" t="s">
        <v>5860</v>
      </c>
      <c r="G1592" s="7">
        <v>42545</v>
      </c>
      <c r="H1592" t="s">
        <v>503</v>
      </c>
      <c r="I1592">
        <v>500</v>
      </c>
      <c r="J1592">
        <v>0</v>
      </c>
      <c r="K1592">
        <v>500</v>
      </c>
      <c r="L1592">
        <v>1</v>
      </c>
      <c r="M1592">
        <v>500</v>
      </c>
      <c r="N1592" t="s">
        <v>647</v>
      </c>
      <c r="O1592" t="s">
        <v>5861</v>
      </c>
      <c r="P1592" s="7">
        <v>42542</v>
      </c>
      <c r="Q1592" s="7" t="s">
        <v>5862</v>
      </c>
      <c r="R1592" s="7">
        <v>3.4533</v>
      </c>
    </row>
    <row r="1593" spans="1:18" hidden="1">
      <c r="A1593" t="s">
        <v>506</v>
      </c>
      <c r="B1593" t="s">
        <v>553</v>
      </c>
      <c r="C1593" s="7">
        <v>42530</v>
      </c>
      <c r="D1593" t="s">
        <v>2564</v>
      </c>
      <c r="E1593">
        <v>15101003</v>
      </c>
      <c r="F1593" t="s">
        <v>5754</v>
      </c>
      <c r="G1593" s="7">
        <v>42557</v>
      </c>
      <c r="H1593" t="s">
        <v>503</v>
      </c>
      <c r="I1593">
        <v>149.81</v>
      </c>
      <c r="J1593">
        <v>0</v>
      </c>
      <c r="K1593">
        <v>149.81</v>
      </c>
      <c r="L1593">
        <v>1</v>
      </c>
      <c r="M1593">
        <v>149.81</v>
      </c>
      <c r="N1593" t="s">
        <v>647</v>
      </c>
      <c r="O1593" t="s">
        <v>2892</v>
      </c>
      <c r="P1593" s="7">
        <v>42542</v>
      </c>
      <c r="Q1593" s="7" t="s">
        <v>5755</v>
      </c>
      <c r="R1593" s="7">
        <v>3.3898000000000001</v>
      </c>
    </row>
    <row r="1594" spans="1:18" hidden="1">
      <c r="A1594" t="s">
        <v>506</v>
      </c>
      <c r="B1594" t="s">
        <v>548</v>
      </c>
      <c r="C1594" s="7">
        <v>42538</v>
      </c>
      <c r="D1594" t="s">
        <v>6536</v>
      </c>
      <c r="E1594">
        <v>13115020</v>
      </c>
      <c r="F1594" t="s">
        <v>6537</v>
      </c>
      <c r="G1594" s="7">
        <v>42555</v>
      </c>
      <c r="H1594" t="s">
        <v>503</v>
      </c>
      <c r="I1594">
        <v>490</v>
      </c>
      <c r="J1594">
        <v>0</v>
      </c>
      <c r="K1594">
        <v>490</v>
      </c>
      <c r="L1594">
        <v>1</v>
      </c>
      <c r="M1594">
        <v>490</v>
      </c>
      <c r="N1594" t="s">
        <v>647</v>
      </c>
      <c r="O1594" t="s">
        <v>6538</v>
      </c>
      <c r="P1594" s="7">
        <v>42542</v>
      </c>
      <c r="Q1594" s="7" t="s">
        <v>6539</v>
      </c>
      <c r="R1594" s="7">
        <v>3.4904000000000002</v>
      </c>
    </row>
    <row r="1595" spans="1:18" hidden="1">
      <c r="A1595" t="s">
        <v>506</v>
      </c>
      <c r="B1595" t="s">
        <v>501</v>
      </c>
      <c r="C1595" s="7">
        <v>42538</v>
      </c>
      <c r="D1595" t="s">
        <v>4242</v>
      </c>
      <c r="E1595">
        <v>13130006</v>
      </c>
      <c r="F1595" t="s">
        <v>4243</v>
      </c>
      <c r="G1595" s="7">
        <v>42566</v>
      </c>
      <c r="H1595" t="s">
        <v>503</v>
      </c>
      <c r="I1595">
        <v>74.3</v>
      </c>
      <c r="J1595">
        <v>0</v>
      </c>
      <c r="K1595">
        <v>74.3</v>
      </c>
      <c r="L1595">
        <v>1</v>
      </c>
      <c r="M1595">
        <v>74.3</v>
      </c>
      <c r="N1595" t="s">
        <v>647</v>
      </c>
      <c r="O1595" t="s">
        <v>4244</v>
      </c>
      <c r="P1595" s="7">
        <v>42542</v>
      </c>
      <c r="Q1595" s="7" t="s">
        <v>4245</v>
      </c>
      <c r="R1595" s="7">
        <v>3.4904000000000002</v>
      </c>
    </row>
    <row r="1596" spans="1:18" hidden="1">
      <c r="A1596" t="s">
        <v>506</v>
      </c>
      <c r="B1596" t="s">
        <v>548</v>
      </c>
      <c r="C1596" s="7">
        <v>42537</v>
      </c>
      <c r="D1596" t="s">
        <v>1700</v>
      </c>
      <c r="E1596">
        <v>13115014</v>
      </c>
      <c r="F1596" t="s">
        <v>3889</v>
      </c>
      <c r="G1596" s="7">
        <v>42559</v>
      </c>
      <c r="H1596" t="s">
        <v>503</v>
      </c>
      <c r="I1596">
        <v>965.9</v>
      </c>
      <c r="J1596">
        <v>0</v>
      </c>
      <c r="K1596">
        <v>965.9</v>
      </c>
      <c r="L1596">
        <v>1</v>
      </c>
      <c r="M1596">
        <v>965.9</v>
      </c>
      <c r="N1596" t="s">
        <v>647</v>
      </c>
      <c r="O1596" t="s">
        <v>3890</v>
      </c>
      <c r="P1596" s="7">
        <v>42542</v>
      </c>
      <c r="Q1596" s="7" t="s">
        <v>3891</v>
      </c>
      <c r="R1596" s="7">
        <v>3.4767999999999999</v>
      </c>
    </row>
    <row r="1597" spans="1:18" hidden="1">
      <c r="A1597" t="s">
        <v>506</v>
      </c>
      <c r="B1597" t="s">
        <v>548</v>
      </c>
      <c r="C1597" s="7">
        <v>42530</v>
      </c>
      <c r="D1597" t="s">
        <v>1700</v>
      </c>
      <c r="E1597">
        <v>13115014</v>
      </c>
      <c r="F1597" t="s">
        <v>4194</v>
      </c>
      <c r="G1597" s="7">
        <v>42552</v>
      </c>
      <c r="H1597" t="s">
        <v>503</v>
      </c>
      <c r="I1597">
        <v>243.09</v>
      </c>
      <c r="J1597">
        <v>0</v>
      </c>
      <c r="K1597">
        <v>243.09</v>
      </c>
      <c r="L1597">
        <v>1</v>
      </c>
      <c r="M1597">
        <v>243.09</v>
      </c>
      <c r="N1597" t="s">
        <v>647</v>
      </c>
      <c r="O1597" t="s">
        <v>4195</v>
      </c>
      <c r="P1597" s="7">
        <v>42542</v>
      </c>
      <c r="Q1597" s="7" t="s">
        <v>4196</v>
      </c>
      <c r="R1597" s="7">
        <v>3.3898000000000001</v>
      </c>
    </row>
    <row r="1598" spans="1:18" hidden="1">
      <c r="A1598" t="s">
        <v>506</v>
      </c>
      <c r="B1598" t="s">
        <v>548</v>
      </c>
      <c r="C1598" s="7">
        <v>42541</v>
      </c>
      <c r="D1598" t="s">
        <v>1700</v>
      </c>
      <c r="E1598">
        <v>13115014</v>
      </c>
      <c r="F1598" t="s">
        <v>6584</v>
      </c>
      <c r="G1598" s="7">
        <v>42559</v>
      </c>
      <c r="H1598" t="s">
        <v>503</v>
      </c>
      <c r="I1598">
        <v>19</v>
      </c>
      <c r="J1598">
        <v>0</v>
      </c>
      <c r="K1598">
        <v>19</v>
      </c>
      <c r="L1598">
        <v>1</v>
      </c>
      <c r="M1598">
        <v>19</v>
      </c>
      <c r="N1598" t="s">
        <v>647</v>
      </c>
      <c r="O1598" t="s">
        <v>3178</v>
      </c>
      <c r="P1598" s="7">
        <v>42542</v>
      </c>
      <c r="Q1598" s="7" t="s">
        <v>6585</v>
      </c>
      <c r="R1598" s="7">
        <v>3.4371999999999998</v>
      </c>
    </row>
    <row r="1599" spans="1:18" hidden="1">
      <c r="A1599" t="s">
        <v>506</v>
      </c>
      <c r="B1599" t="s">
        <v>501</v>
      </c>
      <c r="C1599" s="7">
        <v>42508</v>
      </c>
      <c r="D1599" t="s">
        <v>3725</v>
      </c>
      <c r="E1599">
        <v>17101001</v>
      </c>
      <c r="F1599" t="s">
        <v>3726</v>
      </c>
      <c r="G1599" s="7">
        <v>42824</v>
      </c>
      <c r="H1599" t="s">
        <v>533</v>
      </c>
      <c r="I1599">
        <v>3500000</v>
      </c>
      <c r="J1599"/>
      <c r="K1599">
        <v>3500000</v>
      </c>
      <c r="L1599">
        <v>3.3835000000000002</v>
      </c>
      <c r="M1599">
        <v>11842250</v>
      </c>
      <c r="N1599" t="s">
        <v>3727</v>
      </c>
      <c r="O1599" t="s">
        <v>3728</v>
      </c>
      <c r="P1599" s="7">
        <v>42542</v>
      </c>
      <c r="Q1599" s="7" t="s">
        <v>3729</v>
      </c>
      <c r="R1599" s="7">
        <v>3.5036999999999998</v>
      </c>
    </row>
    <row r="1600" spans="1:18" hidden="1">
      <c r="A1600" t="s">
        <v>506</v>
      </c>
      <c r="B1600" t="s">
        <v>501</v>
      </c>
      <c r="C1600" s="7">
        <v>42493</v>
      </c>
      <c r="D1600" t="s">
        <v>3725</v>
      </c>
      <c r="E1600">
        <v>17101001</v>
      </c>
      <c r="F1600" t="s">
        <v>3726</v>
      </c>
      <c r="G1600" s="7">
        <v>42493</v>
      </c>
      <c r="H1600" t="s">
        <v>533</v>
      </c>
      <c r="I1600">
        <v>13116.12</v>
      </c>
      <c r="J1600"/>
      <c r="K1600">
        <v>13116.12</v>
      </c>
      <c r="L1600">
        <v>3.3835000000000002</v>
      </c>
      <c r="M1600">
        <v>44378.392019999999</v>
      </c>
      <c r="N1600" t="s">
        <v>3727</v>
      </c>
      <c r="O1600" t="s">
        <v>4018</v>
      </c>
      <c r="P1600" s="7">
        <v>42542</v>
      </c>
      <c r="Q1600" s="7" t="s">
        <v>4019</v>
      </c>
      <c r="R1600" s="7">
        <v>3.4990999999999999</v>
      </c>
    </row>
    <row r="1601" spans="1:18" hidden="1">
      <c r="A1601" t="s">
        <v>506</v>
      </c>
      <c r="B1601" t="s">
        <v>501</v>
      </c>
      <c r="C1601" s="7">
        <v>42492</v>
      </c>
      <c r="D1601" t="s">
        <v>3725</v>
      </c>
      <c r="E1601">
        <v>17101001</v>
      </c>
      <c r="F1601" t="s">
        <v>3726</v>
      </c>
      <c r="G1601" s="7">
        <v>42824</v>
      </c>
      <c r="H1601" t="s">
        <v>533</v>
      </c>
      <c r="I1601">
        <v>349470.91</v>
      </c>
      <c r="J1601"/>
      <c r="K1601">
        <v>349470.91</v>
      </c>
      <c r="L1601">
        <v>3.3835000000000002</v>
      </c>
      <c r="M1601">
        <v>1182434.8239849999</v>
      </c>
      <c r="N1601" t="s">
        <v>3727</v>
      </c>
      <c r="O1601" t="s">
        <v>4018</v>
      </c>
      <c r="P1601" s="7">
        <v>42542</v>
      </c>
      <c r="Q1601" s="7" t="s">
        <v>4878</v>
      </c>
      <c r="R1601" s="7">
        <v>3.4508000000000001</v>
      </c>
    </row>
    <row r="1602" spans="1:18" hidden="1">
      <c r="A1602" t="s">
        <v>506</v>
      </c>
      <c r="B1602" t="s">
        <v>501</v>
      </c>
      <c r="C1602" s="7">
        <v>42492</v>
      </c>
      <c r="D1602" t="s">
        <v>3725</v>
      </c>
      <c r="E1602">
        <v>17101001</v>
      </c>
      <c r="F1602" t="s">
        <v>3726</v>
      </c>
      <c r="G1602" s="7">
        <v>42824</v>
      </c>
      <c r="H1602" t="s">
        <v>533</v>
      </c>
      <c r="I1602">
        <v>5050995.8</v>
      </c>
      <c r="J1602"/>
      <c r="K1602">
        <v>5050995.8</v>
      </c>
      <c r="L1602">
        <v>3.3835000000000002</v>
      </c>
      <c r="M1602">
        <v>17090044.289299998</v>
      </c>
      <c r="N1602" t="s">
        <v>3727</v>
      </c>
      <c r="O1602" t="s">
        <v>4018</v>
      </c>
      <c r="P1602" s="7">
        <v>42542</v>
      </c>
      <c r="Q1602" s="7" t="s">
        <v>6339</v>
      </c>
      <c r="R1602" s="7">
        <v>3.4508000000000001</v>
      </c>
    </row>
    <row r="1603" spans="1:18" hidden="1">
      <c r="A1603" t="s">
        <v>506</v>
      </c>
      <c r="B1603" t="s">
        <v>501</v>
      </c>
      <c r="C1603" s="7">
        <v>42508</v>
      </c>
      <c r="D1603" t="s">
        <v>3725</v>
      </c>
      <c r="E1603">
        <v>17101001</v>
      </c>
      <c r="F1603" t="s">
        <v>3726</v>
      </c>
      <c r="G1603" s="7">
        <v>42824</v>
      </c>
      <c r="H1603" t="s">
        <v>533</v>
      </c>
      <c r="I1603">
        <v>221777.74</v>
      </c>
      <c r="J1603"/>
      <c r="K1603">
        <v>221777.74</v>
      </c>
      <c r="L1603">
        <v>3.3835000000000002</v>
      </c>
      <c r="M1603">
        <v>750384.98329</v>
      </c>
      <c r="N1603" t="s">
        <v>3727</v>
      </c>
      <c r="O1603" t="s">
        <v>3728</v>
      </c>
      <c r="P1603" s="7">
        <v>42542</v>
      </c>
      <c r="Q1603" s="7" t="s">
        <v>6452</v>
      </c>
      <c r="R1603" s="7">
        <v>3.5036999999999998</v>
      </c>
    </row>
    <row r="1604" spans="1:18" hidden="1">
      <c r="A1604" t="s">
        <v>506</v>
      </c>
      <c r="B1604" t="s">
        <v>548</v>
      </c>
      <c r="C1604" s="7">
        <v>42535</v>
      </c>
      <c r="D1604" t="s">
        <v>6550</v>
      </c>
      <c r="E1604">
        <v>13115026</v>
      </c>
      <c r="F1604" t="s">
        <v>6551</v>
      </c>
      <c r="G1604" s="7">
        <v>42558</v>
      </c>
      <c r="H1604" t="s">
        <v>503</v>
      </c>
      <c r="I1604">
        <v>840</v>
      </c>
      <c r="J1604">
        <v>0</v>
      </c>
      <c r="K1604">
        <v>840</v>
      </c>
      <c r="L1604">
        <v>1</v>
      </c>
      <c r="M1604">
        <v>840</v>
      </c>
      <c r="N1604" t="s">
        <v>647</v>
      </c>
      <c r="O1604" t="s">
        <v>5286</v>
      </c>
      <c r="P1604" s="7">
        <v>42542</v>
      </c>
      <c r="Q1604" s="7" t="s">
        <v>6552</v>
      </c>
      <c r="R1604" s="7">
        <v>3.4533</v>
      </c>
    </row>
    <row r="1605" spans="1:18" hidden="1">
      <c r="A1605" t="s">
        <v>1037</v>
      </c>
      <c r="B1605" t="s">
        <v>501</v>
      </c>
      <c r="C1605" s="7">
        <v>42521</v>
      </c>
      <c r="D1605" t="s">
        <v>91</v>
      </c>
      <c r="E1605">
        <v>13106008</v>
      </c>
      <c r="F1605" t="s">
        <v>6111</v>
      </c>
      <c r="G1605" s="7">
        <v>42528</v>
      </c>
      <c r="H1605" t="s">
        <v>503</v>
      </c>
      <c r="I1605">
        <v>1709.27</v>
      </c>
      <c r="J1605">
        <v>0</v>
      </c>
      <c r="K1605">
        <v>1709.27</v>
      </c>
      <c r="L1605">
        <v>1</v>
      </c>
      <c r="M1605">
        <v>1709.27</v>
      </c>
      <c r="N1605" t="s">
        <v>6112</v>
      </c>
      <c r="O1605" t="s">
        <v>6113</v>
      </c>
      <c r="P1605" s="7">
        <v>42542</v>
      </c>
      <c r="Q1605" s="7" t="s">
        <v>6114</v>
      </c>
      <c r="R1605" s="7">
        <v>3.5996999999999999</v>
      </c>
    </row>
    <row r="1606" spans="1:18" hidden="1">
      <c r="A1606" t="s">
        <v>506</v>
      </c>
      <c r="B1606" t="s">
        <v>548</v>
      </c>
      <c r="C1606" s="7">
        <v>42531</v>
      </c>
      <c r="D1606" t="s">
        <v>1038</v>
      </c>
      <c r="E1606">
        <v>13115016</v>
      </c>
      <c r="F1606" t="s">
        <v>4457</v>
      </c>
      <c r="G1606" s="7">
        <v>42549</v>
      </c>
      <c r="H1606" t="s">
        <v>503</v>
      </c>
      <c r="I1606">
        <v>132</v>
      </c>
      <c r="J1606">
        <v>0</v>
      </c>
      <c r="K1606">
        <v>132</v>
      </c>
      <c r="L1606">
        <v>1</v>
      </c>
      <c r="M1606">
        <v>132</v>
      </c>
      <c r="N1606" t="s">
        <v>647</v>
      </c>
      <c r="O1606" t="s">
        <v>3199</v>
      </c>
      <c r="P1606" s="7">
        <v>42542</v>
      </c>
      <c r="Q1606" s="7" t="s">
        <v>4458</v>
      </c>
      <c r="R1606" s="7">
        <v>3.3816999999999999</v>
      </c>
    </row>
    <row r="1607" spans="1:18" hidden="1">
      <c r="A1607" t="s">
        <v>506</v>
      </c>
      <c r="B1607" t="s">
        <v>548</v>
      </c>
      <c r="C1607" s="7">
        <v>42524</v>
      </c>
      <c r="D1607" t="s">
        <v>1038</v>
      </c>
      <c r="E1607">
        <v>13115016</v>
      </c>
      <c r="F1607" t="s">
        <v>6063</v>
      </c>
      <c r="G1607" s="7">
        <v>42548</v>
      </c>
      <c r="H1607" t="s">
        <v>503</v>
      </c>
      <c r="I1607">
        <v>600</v>
      </c>
      <c r="J1607">
        <v>0</v>
      </c>
      <c r="K1607">
        <v>600</v>
      </c>
      <c r="L1607">
        <v>1</v>
      </c>
      <c r="M1607">
        <v>600</v>
      </c>
      <c r="N1607" t="s">
        <v>647</v>
      </c>
      <c r="O1607" t="s">
        <v>6059</v>
      </c>
      <c r="P1607" s="7">
        <v>42542</v>
      </c>
      <c r="Q1607" s="7" t="s">
        <v>6064</v>
      </c>
      <c r="R1607" s="7">
        <v>3.5960999999999999</v>
      </c>
    </row>
    <row r="1608" spans="1:18" hidden="1">
      <c r="A1608" t="s">
        <v>506</v>
      </c>
      <c r="B1608" t="s">
        <v>548</v>
      </c>
      <c r="C1608" s="7">
        <v>41940</v>
      </c>
      <c r="D1608" t="s">
        <v>738</v>
      </c>
      <c r="E1608">
        <v>13101001</v>
      </c>
      <c r="F1608" t="s">
        <v>739</v>
      </c>
      <c r="G1608" s="7">
        <v>41946</v>
      </c>
      <c r="H1608" t="s">
        <v>503</v>
      </c>
      <c r="I1608">
        <v>462292.17</v>
      </c>
      <c r="J1608">
        <v>222670.8</v>
      </c>
      <c r="K1608">
        <v>239621.37</v>
      </c>
      <c r="L1608">
        <v>1</v>
      </c>
      <c r="M1608">
        <v>239621.37</v>
      </c>
      <c r="N1608" t="s">
        <v>647</v>
      </c>
      <c r="O1608" t="s">
        <v>740</v>
      </c>
      <c r="P1608" s="7">
        <v>42542</v>
      </c>
      <c r="Q1608" s="7" t="s">
        <v>1346</v>
      </c>
      <c r="R1608" s="7">
        <v>2.5341</v>
      </c>
    </row>
    <row r="1609" spans="1:18" hidden="1">
      <c r="A1609" t="s">
        <v>506</v>
      </c>
      <c r="B1609" t="s">
        <v>548</v>
      </c>
      <c r="C1609" s="7">
        <v>42509</v>
      </c>
      <c r="D1609" t="s">
        <v>738</v>
      </c>
      <c r="E1609">
        <v>17101001</v>
      </c>
      <c r="F1609" t="s">
        <v>5021</v>
      </c>
      <c r="G1609" s="7">
        <v>42581</v>
      </c>
      <c r="H1609" t="s">
        <v>503</v>
      </c>
      <c r="I1609">
        <v>75000</v>
      </c>
      <c r="J1609"/>
      <c r="K1609">
        <v>75000</v>
      </c>
      <c r="L1609">
        <v>1</v>
      </c>
      <c r="M1609">
        <v>75000</v>
      </c>
      <c r="N1609" t="s">
        <v>3602</v>
      </c>
      <c r="O1609" t="s">
        <v>5022</v>
      </c>
      <c r="P1609" s="7">
        <v>42542</v>
      </c>
      <c r="Q1609" s="7" t="s">
        <v>5023</v>
      </c>
      <c r="R1609" s="7">
        <v>3.5367999999999999</v>
      </c>
    </row>
    <row r="1610" spans="1:18" hidden="1">
      <c r="A1610" t="s">
        <v>1037</v>
      </c>
      <c r="B1610" t="s">
        <v>501</v>
      </c>
      <c r="C1610" s="7">
        <v>42424</v>
      </c>
      <c r="D1610" t="s">
        <v>3204</v>
      </c>
      <c r="E1610">
        <v>15101003</v>
      </c>
      <c r="F1610" t="s">
        <v>3397</v>
      </c>
      <c r="G1610" s="7">
        <v>42424</v>
      </c>
      <c r="H1610" t="s">
        <v>503</v>
      </c>
      <c r="I1610">
        <v>41250</v>
      </c>
      <c r="J1610">
        <v>20000</v>
      </c>
      <c r="K1610">
        <v>21250</v>
      </c>
      <c r="L1610">
        <v>1</v>
      </c>
      <c r="M1610">
        <v>21250</v>
      </c>
      <c r="N1610" t="s">
        <v>647</v>
      </c>
      <c r="O1610" t="s">
        <v>3206</v>
      </c>
      <c r="P1610" s="7">
        <v>42542</v>
      </c>
      <c r="Q1610" s="7" t="s">
        <v>3495</v>
      </c>
      <c r="R1610" s="7">
        <v>3.9683999999999999</v>
      </c>
    </row>
    <row r="1611" spans="1:18" hidden="1">
      <c r="A1611" t="s">
        <v>1037</v>
      </c>
      <c r="B1611" t="s">
        <v>501</v>
      </c>
      <c r="C1611" s="7">
        <v>42424</v>
      </c>
      <c r="D1611" t="s">
        <v>3204</v>
      </c>
      <c r="E1611">
        <v>15101003</v>
      </c>
      <c r="F1611" t="s">
        <v>3205</v>
      </c>
      <c r="G1611" s="7">
        <v>42424</v>
      </c>
      <c r="H1611" t="s">
        <v>503</v>
      </c>
      <c r="I1611">
        <v>37500</v>
      </c>
      <c r="J1611">
        <v>0</v>
      </c>
      <c r="K1611">
        <v>37500</v>
      </c>
      <c r="L1611">
        <v>1</v>
      </c>
      <c r="M1611">
        <v>37500</v>
      </c>
      <c r="N1611" t="s">
        <v>647</v>
      </c>
      <c r="O1611" t="s">
        <v>3206</v>
      </c>
      <c r="P1611" s="7">
        <v>42542</v>
      </c>
      <c r="Q1611" s="7" t="s">
        <v>3496</v>
      </c>
      <c r="R1611" s="7">
        <v>3.9683999999999999</v>
      </c>
    </row>
    <row r="1612" spans="1:18" hidden="1">
      <c r="A1612" t="s">
        <v>1037</v>
      </c>
      <c r="B1612" t="s">
        <v>501</v>
      </c>
      <c r="C1612" s="7">
        <v>42424</v>
      </c>
      <c r="D1612" t="s">
        <v>3204</v>
      </c>
      <c r="E1612">
        <v>15101003</v>
      </c>
      <c r="F1612" t="s">
        <v>3322</v>
      </c>
      <c r="G1612" s="7">
        <v>42424</v>
      </c>
      <c r="H1612" t="s">
        <v>503</v>
      </c>
      <c r="I1612">
        <v>33750</v>
      </c>
      <c r="J1612">
        <v>11957.5</v>
      </c>
      <c r="K1612">
        <v>21792.5</v>
      </c>
      <c r="L1612">
        <v>1</v>
      </c>
      <c r="M1612">
        <v>21792.5</v>
      </c>
      <c r="N1612" t="s">
        <v>647</v>
      </c>
      <c r="O1612" t="s">
        <v>3206</v>
      </c>
      <c r="P1612" s="7">
        <v>42542</v>
      </c>
      <c r="Q1612" s="7" t="s">
        <v>3944</v>
      </c>
      <c r="R1612" s="7">
        <v>3.9683999999999999</v>
      </c>
    </row>
    <row r="1613" spans="1:18" hidden="1">
      <c r="A1613" t="s">
        <v>1037</v>
      </c>
      <c r="B1613" t="s">
        <v>501</v>
      </c>
      <c r="C1613" s="7">
        <v>42424</v>
      </c>
      <c r="D1613" t="s">
        <v>3204</v>
      </c>
      <c r="E1613">
        <v>15101003</v>
      </c>
      <c r="F1613" t="s">
        <v>3359</v>
      </c>
      <c r="G1613" s="7">
        <v>42424</v>
      </c>
      <c r="H1613" t="s">
        <v>503</v>
      </c>
      <c r="I1613">
        <v>37500</v>
      </c>
      <c r="J1613">
        <v>0</v>
      </c>
      <c r="K1613">
        <v>37500</v>
      </c>
      <c r="L1613">
        <v>1</v>
      </c>
      <c r="M1613">
        <v>37500</v>
      </c>
      <c r="N1613" t="s">
        <v>647</v>
      </c>
      <c r="O1613" t="s">
        <v>3206</v>
      </c>
      <c r="P1613" s="7">
        <v>42542</v>
      </c>
      <c r="Q1613" s="7" t="s">
        <v>4379</v>
      </c>
      <c r="R1613" s="7">
        <v>3.9683999999999999</v>
      </c>
    </row>
    <row r="1614" spans="1:18" hidden="1">
      <c r="A1614" t="s">
        <v>1037</v>
      </c>
      <c r="B1614" t="s">
        <v>501</v>
      </c>
      <c r="C1614" s="7">
        <v>42424</v>
      </c>
      <c r="D1614" t="s">
        <v>3204</v>
      </c>
      <c r="E1614">
        <v>15101003</v>
      </c>
      <c r="F1614" t="s">
        <v>3286</v>
      </c>
      <c r="G1614" s="7">
        <v>42424</v>
      </c>
      <c r="H1614" t="s">
        <v>503</v>
      </c>
      <c r="I1614">
        <v>56250</v>
      </c>
      <c r="J1614">
        <v>0</v>
      </c>
      <c r="K1614">
        <v>56250</v>
      </c>
      <c r="L1614">
        <v>1</v>
      </c>
      <c r="M1614">
        <v>56250</v>
      </c>
      <c r="N1614" t="s">
        <v>647</v>
      </c>
      <c r="O1614" t="s">
        <v>3206</v>
      </c>
      <c r="P1614" s="7">
        <v>42542</v>
      </c>
      <c r="Q1614" s="7" t="s">
        <v>5598</v>
      </c>
      <c r="R1614" s="7">
        <v>3.9683999999999999</v>
      </c>
    </row>
    <row r="1615" spans="1:18" hidden="1">
      <c r="A1615" t="s">
        <v>1037</v>
      </c>
      <c r="B1615" t="s">
        <v>501</v>
      </c>
      <c r="C1615" s="7">
        <v>42424</v>
      </c>
      <c r="D1615" t="s">
        <v>3204</v>
      </c>
      <c r="E1615">
        <v>15101003</v>
      </c>
      <c r="F1615" t="s">
        <v>3267</v>
      </c>
      <c r="G1615" s="7">
        <v>42424</v>
      </c>
      <c r="H1615" t="s">
        <v>503</v>
      </c>
      <c r="I1615">
        <v>56250</v>
      </c>
      <c r="J1615">
        <v>50000</v>
      </c>
      <c r="K1615">
        <v>6250</v>
      </c>
      <c r="L1615">
        <v>1</v>
      </c>
      <c r="M1615">
        <v>6250</v>
      </c>
      <c r="N1615" t="s">
        <v>647</v>
      </c>
      <c r="O1615" t="s">
        <v>3206</v>
      </c>
      <c r="P1615" s="7">
        <v>42542</v>
      </c>
      <c r="Q1615" s="7" t="s">
        <v>5906</v>
      </c>
      <c r="R1615" s="7">
        <v>3.9683999999999999</v>
      </c>
    </row>
    <row r="1616" spans="1:18" hidden="1">
      <c r="A1616" t="s">
        <v>506</v>
      </c>
      <c r="B1616" t="s">
        <v>609</v>
      </c>
      <c r="C1616" s="7">
        <v>42530</v>
      </c>
      <c r="D1616" t="s">
        <v>3007</v>
      </c>
      <c r="E1616">
        <v>13115001</v>
      </c>
      <c r="F1616" t="s">
        <v>3611</v>
      </c>
      <c r="G1616" s="7">
        <v>42551</v>
      </c>
      <c r="H1616" t="s">
        <v>503</v>
      </c>
      <c r="I1616">
        <v>304.10000000000002</v>
      </c>
      <c r="J1616">
        <v>0</v>
      </c>
      <c r="K1616">
        <v>304.10000000000002</v>
      </c>
      <c r="L1616">
        <v>1</v>
      </c>
      <c r="M1616">
        <v>304.10000000000002</v>
      </c>
      <c r="N1616" t="s">
        <v>647</v>
      </c>
      <c r="O1616" t="s">
        <v>3612</v>
      </c>
      <c r="P1616" s="7">
        <v>42542</v>
      </c>
      <c r="Q1616" s="7" t="s">
        <v>3613</v>
      </c>
      <c r="R1616" s="7">
        <v>3.3898000000000001</v>
      </c>
    </row>
    <row r="1617" spans="1:18" hidden="1">
      <c r="A1617" t="s">
        <v>506</v>
      </c>
      <c r="B1617" t="s">
        <v>609</v>
      </c>
      <c r="C1617" s="7">
        <v>42541</v>
      </c>
      <c r="D1617" t="s">
        <v>3007</v>
      </c>
      <c r="E1617">
        <v>13115001</v>
      </c>
      <c r="F1617" t="s">
        <v>3939</v>
      </c>
      <c r="G1617" s="7">
        <v>42551</v>
      </c>
      <c r="H1617" t="s">
        <v>503</v>
      </c>
      <c r="I1617">
        <v>220.31</v>
      </c>
      <c r="J1617">
        <v>0</v>
      </c>
      <c r="K1617">
        <v>220.31</v>
      </c>
      <c r="L1617">
        <v>1</v>
      </c>
      <c r="M1617">
        <v>220.31</v>
      </c>
      <c r="N1617" t="s">
        <v>647</v>
      </c>
      <c r="O1617" t="s">
        <v>3620</v>
      </c>
      <c r="P1617" s="7">
        <v>42542</v>
      </c>
      <c r="Q1617" s="7" t="s">
        <v>3940</v>
      </c>
      <c r="R1617" s="7">
        <v>3.4371999999999998</v>
      </c>
    </row>
    <row r="1618" spans="1:18" hidden="1">
      <c r="A1618" t="s">
        <v>506</v>
      </c>
      <c r="B1618" t="s">
        <v>609</v>
      </c>
      <c r="C1618" s="7">
        <v>42541</v>
      </c>
      <c r="D1618" t="s">
        <v>3007</v>
      </c>
      <c r="E1618">
        <v>13115001</v>
      </c>
      <c r="F1618" t="s">
        <v>3941</v>
      </c>
      <c r="G1618" s="7">
        <v>42551</v>
      </c>
      <c r="H1618" t="s">
        <v>503</v>
      </c>
      <c r="I1618">
        <v>162.06</v>
      </c>
      <c r="J1618">
        <v>0</v>
      </c>
      <c r="K1618">
        <v>162.06</v>
      </c>
      <c r="L1618">
        <v>1</v>
      </c>
      <c r="M1618">
        <v>162.06</v>
      </c>
      <c r="N1618" t="s">
        <v>647</v>
      </c>
      <c r="O1618" t="s">
        <v>3942</v>
      </c>
      <c r="P1618" s="7">
        <v>42542</v>
      </c>
      <c r="Q1618" s="7" t="s">
        <v>3943</v>
      </c>
      <c r="R1618" s="7">
        <v>3.4371999999999998</v>
      </c>
    </row>
    <row r="1619" spans="1:18" hidden="1">
      <c r="A1619" t="s">
        <v>506</v>
      </c>
      <c r="B1619" t="s">
        <v>609</v>
      </c>
      <c r="C1619" s="7">
        <v>42530</v>
      </c>
      <c r="D1619" t="s">
        <v>3007</v>
      </c>
      <c r="E1619">
        <v>13115001</v>
      </c>
      <c r="F1619" t="s">
        <v>4104</v>
      </c>
      <c r="G1619" s="7">
        <v>42551</v>
      </c>
      <c r="H1619" t="s">
        <v>503</v>
      </c>
      <c r="I1619">
        <v>162.03</v>
      </c>
      <c r="J1619">
        <v>0</v>
      </c>
      <c r="K1619">
        <v>162.03</v>
      </c>
      <c r="L1619">
        <v>1</v>
      </c>
      <c r="M1619">
        <v>162.03</v>
      </c>
      <c r="N1619" t="s">
        <v>647</v>
      </c>
      <c r="O1619" t="s">
        <v>3612</v>
      </c>
      <c r="P1619" s="7">
        <v>42542</v>
      </c>
      <c r="Q1619" s="7" t="s">
        <v>4105</v>
      </c>
      <c r="R1619" s="7">
        <v>3.3898000000000001</v>
      </c>
    </row>
    <row r="1620" spans="1:18" hidden="1">
      <c r="A1620" t="s">
        <v>506</v>
      </c>
      <c r="B1620" t="s">
        <v>609</v>
      </c>
      <c r="C1620" s="7">
        <v>42530</v>
      </c>
      <c r="D1620" t="s">
        <v>3007</v>
      </c>
      <c r="E1620">
        <v>13115001</v>
      </c>
      <c r="F1620" t="s">
        <v>4106</v>
      </c>
      <c r="G1620" s="7">
        <v>42551</v>
      </c>
      <c r="H1620" t="s">
        <v>503</v>
      </c>
      <c r="I1620">
        <v>97.2</v>
      </c>
      <c r="J1620">
        <v>0</v>
      </c>
      <c r="K1620">
        <v>97.2</v>
      </c>
      <c r="L1620">
        <v>1</v>
      </c>
      <c r="M1620">
        <v>97.2</v>
      </c>
      <c r="N1620" t="s">
        <v>647</v>
      </c>
      <c r="O1620" t="s">
        <v>3612</v>
      </c>
      <c r="P1620" s="7">
        <v>42542</v>
      </c>
      <c r="Q1620" s="7" t="s">
        <v>4107</v>
      </c>
      <c r="R1620" s="7">
        <v>3.3898000000000001</v>
      </c>
    </row>
    <row r="1621" spans="1:18" hidden="1">
      <c r="A1621" t="s">
        <v>506</v>
      </c>
      <c r="B1621" t="s">
        <v>609</v>
      </c>
      <c r="C1621" s="7">
        <v>42530</v>
      </c>
      <c r="D1621" t="s">
        <v>3007</v>
      </c>
      <c r="E1621">
        <v>13115001</v>
      </c>
      <c r="F1621" t="s">
        <v>4108</v>
      </c>
      <c r="G1621" s="7">
        <v>42551</v>
      </c>
      <c r="H1621" t="s">
        <v>503</v>
      </c>
      <c r="I1621">
        <v>162</v>
      </c>
      <c r="J1621">
        <v>0</v>
      </c>
      <c r="K1621">
        <v>162</v>
      </c>
      <c r="L1621">
        <v>1</v>
      </c>
      <c r="M1621">
        <v>162</v>
      </c>
      <c r="N1621" t="s">
        <v>647</v>
      </c>
      <c r="O1621" t="s">
        <v>3612</v>
      </c>
      <c r="P1621" s="7">
        <v>42542</v>
      </c>
      <c r="Q1621" s="7" t="s">
        <v>4109</v>
      </c>
      <c r="R1621" s="7">
        <v>3.3898000000000001</v>
      </c>
    </row>
    <row r="1622" spans="1:18" hidden="1">
      <c r="A1622" t="s">
        <v>506</v>
      </c>
      <c r="B1622" t="s">
        <v>609</v>
      </c>
      <c r="C1622" s="7">
        <v>42541</v>
      </c>
      <c r="D1622" t="s">
        <v>3007</v>
      </c>
      <c r="E1622">
        <v>13115001</v>
      </c>
      <c r="F1622" t="s">
        <v>4373</v>
      </c>
      <c r="G1622" s="7">
        <v>42551</v>
      </c>
      <c r="H1622" t="s">
        <v>503</v>
      </c>
      <c r="I1622">
        <v>118.08</v>
      </c>
      <c r="J1622">
        <v>0</v>
      </c>
      <c r="K1622">
        <v>118.08</v>
      </c>
      <c r="L1622">
        <v>1</v>
      </c>
      <c r="M1622">
        <v>118.08</v>
      </c>
      <c r="N1622" t="s">
        <v>647</v>
      </c>
      <c r="O1622" t="s">
        <v>3942</v>
      </c>
      <c r="P1622" s="7">
        <v>42542</v>
      </c>
      <c r="Q1622" s="7" t="s">
        <v>4374</v>
      </c>
      <c r="R1622" s="7">
        <v>3.4371999999999998</v>
      </c>
    </row>
    <row r="1623" spans="1:18" hidden="1">
      <c r="A1623" t="s">
        <v>506</v>
      </c>
      <c r="B1623" t="s">
        <v>609</v>
      </c>
      <c r="C1623" s="7">
        <v>42530</v>
      </c>
      <c r="D1623" t="s">
        <v>3007</v>
      </c>
      <c r="E1623">
        <v>13115001</v>
      </c>
      <c r="F1623" t="s">
        <v>4513</v>
      </c>
      <c r="G1623" s="7">
        <v>42551</v>
      </c>
      <c r="H1623" t="s">
        <v>503</v>
      </c>
      <c r="I1623">
        <v>162.13</v>
      </c>
      <c r="J1623">
        <v>0</v>
      </c>
      <c r="K1623">
        <v>162.13</v>
      </c>
      <c r="L1623">
        <v>1</v>
      </c>
      <c r="M1623">
        <v>162.13</v>
      </c>
      <c r="N1623" t="s">
        <v>647</v>
      </c>
      <c r="O1623" t="s">
        <v>3612</v>
      </c>
      <c r="P1623" s="7">
        <v>42542</v>
      </c>
      <c r="Q1623" s="7" t="s">
        <v>4514</v>
      </c>
      <c r="R1623" s="7">
        <v>3.3898000000000001</v>
      </c>
    </row>
    <row r="1624" spans="1:18" hidden="1">
      <c r="A1624" t="s">
        <v>506</v>
      </c>
      <c r="B1624" t="s">
        <v>609</v>
      </c>
      <c r="C1624" s="7">
        <v>42541</v>
      </c>
      <c r="D1624" t="s">
        <v>3007</v>
      </c>
      <c r="E1624">
        <v>13115001</v>
      </c>
      <c r="F1624" t="s">
        <v>5176</v>
      </c>
      <c r="G1624" s="7">
        <v>42551</v>
      </c>
      <c r="H1624" t="s">
        <v>503</v>
      </c>
      <c r="I1624">
        <v>162</v>
      </c>
      <c r="J1624">
        <v>0</v>
      </c>
      <c r="K1624">
        <v>162</v>
      </c>
      <c r="L1624">
        <v>1</v>
      </c>
      <c r="M1624">
        <v>162</v>
      </c>
      <c r="N1624" t="s">
        <v>647</v>
      </c>
      <c r="O1624" t="s">
        <v>3612</v>
      </c>
      <c r="P1624" s="7">
        <v>42542</v>
      </c>
      <c r="Q1624" s="7" t="s">
        <v>5177</v>
      </c>
      <c r="R1624" s="7">
        <v>3.4371999999999998</v>
      </c>
    </row>
    <row r="1625" spans="1:18" hidden="1">
      <c r="A1625" t="s">
        <v>506</v>
      </c>
      <c r="B1625" t="s">
        <v>609</v>
      </c>
      <c r="C1625" s="7">
        <v>42541</v>
      </c>
      <c r="D1625" t="s">
        <v>3007</v>
      </c>
      <c r="E1625">
        <v>13115001</v>
      </c>
      <c r="F1625" t="s">
        <v>5178</v>
      </c>
      <c r="G1625" s="7">
        <v>42551</v>
      </c>
      <c r="H1625" t="s">
        <v>503</v>
      </c>
      <c r="I1625">
        <v>48</v>
      </c>
      <c r="J1625">
        <v>0</v>
      </c>
      <c r="K1625">
        <v>48</v>
      </c>
      <c r="L1625">
        <v>1</v>
      </c>
      <c r="M1625">
        <v>48</v>
      </c>
      <c r="N1625" t="s">
        <v>647</v>
      </c>
      <c r="O1625" t="s">
        <v>5179</v>
      </c>
      <c r="P1625" s="7">
        <v>42542</v>
      </c>
      <c r="Q1625" s="7" t="s">
        <v>5180</v>
      </c>
      <c r="R1625" s="7">
        <v>3.4371999999999998</v>
      </c>
    </row>
    <row r="1626" spans="1:18" hidden="1">
      <c r="A1626" t="s">
        <v>506</v>
      </c>
      <c r="B1626" t="s">
        <v>609</v>
      </c>
      <c r="C1626" s="7">
        <v>42541</v>
      </c>
      <c r="D1626" t="s">
        <v>3007</v>
      </c>
      <c r="E1626">
        <v>13115001</v>
      </c>
      <c r="F1626" t="s">
        <v>5181</v>
      </c>
      <c r="G1626" s="7">
        <v>42551</v>
      </c>
      <c r="H1626" t="s">
        <v>503</v>
      </c>
      <c r="I1626">
        <v>162</v>
      </c>
      <c r="J1626">
        <v>0</v>
      </c>
      <c r="K1626">
        <v>162</v>
      </c>
      <c r="L1626">
        <v>1</v>
      </c>
      <c r="M1626">
        <v>162</v>
      </c>
      <c r="N1626" t="s">
        <v>647</v>
      </c>
      <c r="O1626" t="s">
        <v>3612</v>
      </c>
      <c r="P1626" s="7">
        <v>42542</v>
      </c>
      <c r="Q1626" s="7" t="s">
        <v>5182</v>
      </c>
      <c r="R1626" s="7">
        <v>3.4371999999999998</v>
      </c>
    </row>
    <row r="1627" spans="1:18" hidden="1">
      <c r="A1627" t="s">
        <v>506</v>
      </c>
      <c r="B1627" t="s">
        <v>609</v>
      </c>
      <c r="C1627" s="7">
        <v>42530</v>
      </c>
      <c r="D1627" t="s">
        <v>3007</v>
      </c>
      <c r="E1627">
        <v>13115001</v>
      </c>
      <c r="F1627" t="s">
        <v>5342</v>
      </c>
      <c r="G1627" s="7">
        <v>42551</v>
      </c>
      <c r="H1627" t="s">
        <v>503</v>
      </c>
      <c r="I1627">
        <v>162</v>
      </c>
      <c r="J1627">
        <v>0</v>
      </c>
      <c r="K1627">
        <v>162</v>
      </c>
      <c r="L1627">
        <v>1</v>
      </c>
      <c r="M1627">
        <v>162</v>
      </c>
      <c r="N1627" t="s">
        <v>647</v>
      </c>
      <c r="O1627" t="s">
        <v>3612</v>
      </c>
      <c r="P1627" s="7">
        <v>42542</v>
      </c>
      <c r="Q1627" s="7" t="s">
        <v>5343</v>
      </c>
      <c r="R1627" s="7">
        <v>3.3898000000000001</v>
      </c>
    </row>
    <row r="1628" spans="1:18" hidden="1">
      <c r="A1628" t="s">
        <v>506</v>
      </c>
      <c r="B1628" t="s">
        <v>609</v>
      </c>
      <c r="C1628" s="7">
        <v>42530</v>
      </c>
      <c r="D1628" t="s">
        <v>3007</v>
      </c>
      <c r="E1628">
        <v>13115001</v>
      </c>
      <c r="F1628" t="s">
        <v>5352</v>
      </c>
      <c r="G1628" s="7">
        <v>42551</v>
      </c>
      <c r="H1628" t="s">
        <v>503</v>
      </c>
      <c r="I1628">
        <v>79.47</v>
      </c>
      <c r="J1628">
        <v>0</v>
      </c>
      <c r="K1628">
        <v>79.47</v>
      </c>
      <c r="L1628">
        <v>1</v>
      </c>
      <c r="M1628">
        <v>79.47</v>
      </c>
      <c r="N1628" t="s">
        <v>647</v>
      </c>
      <c r="O1628" t="s">
        <v>5353</v>
      </c>
      <c r="P1628" s="7">
        <v>42542</v>
      </c>
      <c r="Q1628" s="7" t="s">
        <v>5354</v>
      </c>
      <c r="R1628" s="7">
        <v>3.3898000000000001</v>
      </c>
    </row>
    <row r="1629" spans="1:18" hidden="1">
      <c r="A1629" t="s">
        <v>506</v>
      </c>
      <c r="B1629" t="s">
        <v>609</v>
      </c>
      <c r="C1629" s="7">
        <v>42541</v>
      </c>
      <c r="D1629" t="s">
        <v>3007</v>
      </c>
      <c r="E1629">
        <v>13115001</v>
      </c>
      <c r="F1629" t="s">
        <v>5901</v>
      </c>
      <c r="G1629" s="7">
        <v>42551</v>
      </c>
      <c r="H1629" t="s">
        <v>503</v>
      </c>
      <c r="I1629">
        <v>199.97</v>
      </c>
      <c r="J1629">
        <v>0</v>
      </c>
      <c r="K1629">
        <v>199.97</v>
      </c>
      <c r="L1629">
        <v>1</v>
      </c>
      <c r="M1629">
        <v>199.97</v>
      </c>
      <c r="N1629" t="s">
        <v>647</v>
      </c>
      <c r="O1629" t="s">
        <v>3620</v>
      </c>
      <c r="P1629" s="7">
        <v>42542</v>
      </c>
      <c r="Q1629" s="7" t="s">
        <v>5902</v>
      </c>
      <c r="R1629" s="7">
        <v>3.4371999999999998</v>
      </c>
    </row>
    <row r="1630" spans="1:18" hidden="1">
      <c r="A1630" t="s">
        <v>506</v>
      </c>
      <c r="B1630" t="s">
        <v>609</v>
      </c>
      <c r="C1630" s="7">
        <v>42530</v>
      </c>
      <c r="D1630" t="s">
        <v>3007</v>
      </c>
      <c r="E1630">
        <v>13115001</v>
      </c>
      <c r="F1630" t="s">
        <v>6031</v>
      </c>
      <c r="G1630" s="7">
        <v>42551</v>
      </c>
      <c r="H1630" t="s">
        <v>503</v>
      </c>
      <c r="I1630">
        <v>162</v>
      </c>
      <c r="J1630">
        <v>0</v>
      </c>
      <c r="K1630">
        <v>162</v>
      </c>
      <c r="L1630">
        <v>1</v>
      </c>
      <c r="M1630">
        <v>162</v>
      </c>
      <c r="N1630" t="s">
        <v>647</v>
      </c>
      <c r="O1630" t="s">
        <v>3612</v>
      </c>
      <c r="P1630" s="7">
        <v>42542</v>
      </c>
      <c r="Q1630" s="7" t="s">
        <v>6032</v>
      </c>
      <c r="R1630" s="7">
        <v>3.3898000000000001</v>
      </c>
    </row>
    <row r="1631" spans="1:18" hidden="1">
      <c r="A1631" t="s">
        <v>506</v>
      </c>
      <c r="B1631" t="s">
        <v>609</v>
      </c>
      <c r="C1631" s="7">
        <v>42530</v>
      </c>
      <c r="D1631" t="s">
        <v>3007</v>
      </c>
      <c r="E1631">
        <v>13115001</v>
      </c>
      <c r="F1631" t="s">
        <v>6040</v>
      </c>
      <c r="G1631" s="7">
        <v>42551</v>
      </c>
      <c r="H1631" t="s">
        <v>503</v>
      </c>
      <c r="I1631">
        <v>162</v>
      </c>
      <c r="J1631">
        <v>0</v>
      </c>
      <c r="K1631">
        <v>162</v>
      </c>
      <c r="L1631">
        <v>1</v>
      </c>
      <c r="M1631">
        <v>162</v>
      </c>
      <c r="N1631" t="s">
        <v>647</v>
      </c>
      <c r="O1631" t="s">
        <v>3612</v>
      </c>
      <c r="P1631" s="7">
        <v>42542</v>
      </c>
      <c r="Q1631" s="7" t="s">
        <v>6041</v>
      </c>
      <c r="R1631" s="7">
        <v>3.3898000000000001</v>
      </c>
    </row>
    <row r="1632" spans="1:18" hidden="1">
      <c r="A1632" t="s">
        <v>506</v>
      </c>
      <c r="B1632" t="s">
        <v>609</v>
      </c>
      <c r="C1632" s="7">
        <v>42530</v>
      </c>
      <c r="D1632" t="s">
        <v>3007</v>
      </c>
      <c r="E1632">
        <v>13115001</v>
      </c>
      <c r="F1632" t="s">
        <v>6383</v>
      </c>
      <c r="G1632" s="7">
        <v>42551</v>
      </c>
      <c r="H1632" t="s">
        <v>503</v>
      </c>
      <c r="I1632">
        <v>162.06</v>
      </c>
      <c r="J1632">
        <v>0</v>
      </c>
      <c r="K1632">
        <v>162.06</v>
      </c>
      <c r="L1632">
        <v>1</v>
      </c>
      <c r="M1632">
        <v>162.06</v>
      </c>
      <c r="N1632" t="s">
        <v>647</v>
      </c>
      <c r="O1632" t="s">
        <v>3612</v>
      </c>
      <c r="P1632" s="7">
        <v>42542</v>
      </c>
      <c r="Q1632" s="7" t="s">
        <v>6384</v>
      </c>
      <c r="R1632" s="7">
        <v>3.3898000000000001</v>
      </c>
    </row>
    <row r="1633" spans="1:18" hidden="1">
      <c r="A1633" t="s">
        <v>506</v>
      </c>
      <c r="B1633" t="s">
        <v>609</v>
      </c>
      <c r="C1633" s="7">
        <v>42541</v>
      </c>
      <c r="D1633" t="s">
        <v>3007</v>
      </c>
      <c r="E1633">
        <v>13115001</v>
      </c>
      <c r="F1633" t="s">
        <v>6645</v>
      </c>
      <c r="G1633" s="7">
        <v>42551</v>
      </c>
      <c r="H1633" t="s">
        <v>503</v>
      </c>
      <c r="I1633">
        <v>178.63</v>
      </c>
      <c r="J1633">
        <v>0</v>
      </c>
      <c r="K1633">
        <v>178.63</v>
      </c>
      <c r="L1633">
        <v>1</v>
      </c>
      <c r="M1633">
        <v>178.63</v>
      </c>
      <c r="N1633" t="s">
        <v>647</v>
      </c>
      <c r="O1633" t="s">
        <v>3620</v>
      </c>
      <c r="P1633" s="7">
        <v>42542</v>
      </c>
      <c r="Q1633" s="7" t="s">
        <v>6646</v>
      </c>
      <c r="R1633" s="7">
        <v>3.4371999999999998</v>
      </c>
    </row>
    <row r="1634" spans="1:18" hidden="1">
      <c r="A1634" t="s">
        <v>506</v>
      </c>
      <c r="B1634" t="s">
        <v>609</v>
      </c>
      <c r="C1634" s="7">
        <v>42536</v>
      </c>
      <c r="D1634" t="s">
        <v>390</v>
      </c>
      <c r="E1634">
        <v>13115016</v>
      </c>
      <c r="F1634" t="s">
        <v>3776</v>
      </c>
      <c r="G1634" s="7">
        <v>42557</v>
      </c>
      <c r="H1634" t="s">
        <v>503</v>
      </c>
      <c r="I1634">
        <v>94.5</v>
      </c>
      <c r="J1634">
        <v>0</v>
      </c>
      <c r="K1634">
        <v>94.5</v>
      </c>
      <c r="L1634">
        <v>1</v>
      </c>
      <c r="M1634">
        <v>94.5</v>
      </c>
      <c r="N1634" t="s">
        <v>647</v>
      </c>
      <c r="O1634" t="s">
        <v>761</v>
      </c>
      <c r="P1634" s="7">
        <v>42542</v>
      </c>
      <c r="Q1634" s="7" t="s">
        <v>3777</v>
      </c>
      <c r="R1634" s="7">
        <v>3.4839000000000002</v>
      </c>
    </row>
    <row r="1635" spans="1:18" hidden="1">
      <c r="A1635" t="s">
        <v>506</v>
      </c>
      <c r="B1635" t="s">
        <v>548</v>
      </c>
      <c r="C1635" s="7">
        <v>42541</v>
      </c>
      <c r="D1635" t="s">
        <v>411</v>
      </c>
      <c r="E1635">
        <v>13101013</v>
      </c>
      <c r="F1635" t="s">
        <v>4717</v>
      </c>
      <c r="G1635" s="7">
        <v>42551</v>
      </c>
      <c r="H1635" t="s">
        <v>503</v>
      </c>
      <c r="I1635">
        <v>14708</v>
      </c>
      <c r="J1635">
        <v>10218.9</v>
      </c>
      <c r="K1635">
        <v>4489.1000000000004</v>
      </c>
      <c r="L1635">
        <v>1</v>
      </c>
      <c r="M1635">
        <v>4489.1000000000004</v>
      </c>
      <c r="N1635" t="s">
        <v>4718</v>
      </c>
      <c r="O1635" t="s">
        <v>4719</v>
      </c>
      <c r="P1635" s="7">
        <v>42542</v>
      </c>
      <c r="Q1635" s="7" t="s">
        <v>4720</v>
      </c>
      <c r="R1635" s="7">
        <v>3.4371999999999998</v>
      </c>
    </row>
    <row r="1636" spans="1:18" hidden="1">
      <c r="A1636" t="s">
        <v>506</v>
      </c>
      <c r="B1636" t="s">
        <v>548</v>
      </c>
      <c r="C1636" s="7">
        <v>42541</v>
      </c>
      <c r="D1636" t="s">
        <v>411</v>
      </c>
      <c r="E1636">
        <v>13101013</v>
      </c>
      <c r="F1636" t="s">
        <v>6220</v>
      </c>
      <c r="G1636" s="7">
        <v>42551</v>
      </c>
      <c r="H1636" t="s">
        <v>503</v>
      </c>
      <c r="I1636">
        <v>20778</v>
      </c>
      <c r="J1636">
        <v>20401</v>
      </c>
      <c r="K1636">
        <v>377</v>
      </c>
      <c r="L1636">
        <v>1</v>
      </c>
      <c r="M1636">
        <v>377</v>
      </c>
      <c r="N1636" t="s">
        <v>4718</v>
      </c>
      <c r="O1636" t="s">
        <v>4719</v>
      </c>
      <c r="P1636" s="7">
        <v>42542</v>
      </c>
      <c r="Q1636" s="7" t="s">
        <v>6221</v>
      </c>
      <c r="R1636" s="7">
        <v>3.4371999999999998</v>
      </c>
    </row>
    <row r="1637" spans="1:18" hidden="1">
      <c r="A1637" t="s">
        <v>506</v>
      </c>
      <c r="B1637" t="s">
        <v>548</v>
      </c>
      <c r="C1637" s="7">
        <v>42521</v>
      </c>
      <c r="D1637" t="s">
        <v>2909</v>
      </c>
      <c r="E1637">
        <v>13115016</v>
      </c>
      <c r="F1637" t="s">
        <v>5388</v>
      </c>
      <c r="G1637" s="7">
        <v>42546</v>
      </c>
      <c r="H1637" t="s">
        <v>503</v>
      </c>
      <c r="I1637">
        <v>2219</v>
      </c>
      <c r="J1637">
        <v>0</v>
      </c>
      <c r="K1637">
        <v>2219</v>
      </c>
      <c r="L1637">
        <v>1</v>
      </c>
      <c r="M1637">
        <v>2219</v>
      </c>
      <c r="N1637" t="s">
        <v>647</v>
      </c>
      <c r="O1637" t="s">
        <v>5389</v>
      </c>
      <c r="P1637" s="7">
        <v>42542</v>
      </c>
      <c r="Q1637" s="7" t="s">
        <v>5390</v>
      </c>
      <c r="R1637" s="7">
        <v>3.5996999999999999</v>
      </c>
    </row>
    <row r="1638" spans="1:18" hidden="1">
      <c r="A1638" t="s">
        <v>506</v>
      </c>
      <c r="B1638" t="s">
        <v>501</v>
      </c>
      <c r="C1638" s="7">
        <v>42482</v>
      </c>
      <c r="D1638" t="s">
        <v>5953</v>
      </c>
      <c r="E1638">
        <v>17101001</v>
      </c>
      <c r="F1638" t="s">
        <v>4021</v>
      </c>
      <c r="G1638" s="7">
        <v>42735</v>
      </c>
      <c r="H1638" t="s">
        <v>503</v>
      </c>
      <c r="I1638">
        <v>1572</v>
      </c>
      <c r="J1638"/>
      <c r="K1638">
        <v>1572</v>
      </c>
      <c r="L1638">
        <v>1</v>
      </c>
      <c r="M1638">
        <v>1572</v>
      </c>
      <c r="N1638" t="s">
        <v>3602</v>
      </c>
      <c r="O1638" t="s">
        <v>5954</v>
      </c>
      <c r="P1638" s="7">
        <v>42542</v>
      </c>
      <c r="Q1638" s="7" t="s">
        <v>5955</v>
      </c>
      <c r="R1638" s="7">
        <v>3.5503</v>
      </c>
    </row>
    <row r="1639" spans="1:18" hidden="1">
      <c r="A1639" t="s">
        <v>506</v>
      </c>
      <c r="B1639" t="s">
        <v>501</v>
      </c>
      <c r="C1639" s="7">
        <v>40981</v>
      </c>
      <c r="D1639" t="s">
        <v>384</v>
      </c>
      <c r="E1639">
        <v>13101008</v>
      </c>
      <c r="F1639" t="s">
        <v>730</v>
      </c>
      <c r="G1639" s="7">
        <v>42459</v>
      </c>
      <c r="H1639" t="s">
        <v>503</v>
      </c>
      <c r="I1639">
        <v>241920</v>
      </c>
      <c r="J1639">
        <v>241182</v>
      </c>
      <c r="K1639">
        <v>738</v>
      </c>
      <c r="L1639">
        <v>1</v>
      </c>
      <c r="M1639">
        <v>738</v>
      </c>
      <c r="N1639" t="s">
        <v>2700</v>
      </c>
      <c r="O1639" t="s">
        <v>731</v>
      </c>
      <c r="P1639" s="7">
        <v>42542</v>
      </c>
      <c r="Q1639" s="7" t="s">
        <v>1402</v>
      </c>
      <c r="R1639" s="7">
        <v>1.8157000000000001</v>
      </c>
    </row>
    <row r="1640" spans="1:18" hidden="1">
      <c r="A1640" t="s">
        <v>506</v>
      </c>
      <c r="B1640" t="s">
        <v>652</v>
      </c>
      <c r="C1640" s="7">
        <v>42534</v>
      </c>
      <c r="D1640" t="s">
        <v>4610</v>
      </c>
      <c r="E1640">
        <v>13115026</v>
      </c>
      <c r="F1640" t="s">
        <v>3050</v>
      </c>
      <c r="G1640" s="7">
        <v>42548</v>
      </c>
      <c r="H1640" t="s">
        <v>503</v>
      </c>
      <c r="I1640">
        <v>337</v>
      </c>
      <c r="J1640">
        <v>0</v>
      </c>
      <c r="K1640">
        <v>337</v>
      </c>
      <c r="L1640">
        <v>1</v>
      </c>
      <c r="M1640">
        <v>337</v>
      </c>
      <c r="N1640" t="s">
        <v>647</v>
      </c>
      <c r="O1640" t="s">
        <v>4611</v>
      </c>
      <c r="P1640" s="7">
        <v>42542</v>
      </c>
      <c r="Q1640" s="7" t="s">
        <v>4612</v>
      </c>
      <c r="R1640" s="7">
        <v>3.4260999999999999</v>
      </c>
    </row>
    <row r="1641" spans="1:18" hidden="1">
      <c r="A1641" t="s">
        <v>506</v>
      </c>
      <c r="B1641" t="s">
        <v>639</v>
      </c>
      <c r="C1641" s="7">
        <v>42535</v>
      </c>
      <c r="D1641" t="s">
        <v>4610</v>
      </c>
      <c r="E1641">
        <v>13115026</v>
      </c>
      <c r="F1641" t="s">
        <v>3321</v>
      </c>
      <c r="G1641" s="7">
        <v>42551</v>
      </c>
      <c r="H1641" t="s">
        <v>503</v>
      </c>
      <c r="I1641">
        <v>806</v>
      </c>
      <c r="J1641">
        <v>0</v>
      </c>
      <c r="K1641">
        <v>806</v>
      </c>
      <c r="L1641">
        <v>1</v>
      </c>
      <c r="M1641">
        <v>806</v>
      </c>
      <c r="N1641" t="s">
        <v>647</v>
      </c>
      <c r="O1641" t="s">
        <v>680</v>
      </c>
      <c r="P1641" s="7">
        <v>42542</v>
      </c>
      <c r="Q1641" s="7" t="s">
        <v>4621</v>
      </c>
      <c r="R1641" s="7">
        <v>3.4533</v>
      </c>
    </row>
    <row r="1642" spans="1:18" hidden="1">
      <c r="A1642" t="s">
        <v>506</v>
      </c>
      <c r="B1642" t="s">
        <v>652</v>
      </c>
      <c r="C1642" s="7">
        <v>42522</v>
      </c>
      <c r="D1642" t="s">
        <v>4084</v>
      </c>
      <c r="E1642">
        <v>13115026</v>
      </c>
      <c r="F1642" t="s">
        <v>4085</v>
      </c>
      <c r="G1642" s="7">
        <v>42550</v>
      </c>
      <c r="H1642" t="s">
        <v>503</v>
      </c>
      <c r="I1642">
        <v>1300</v>
      </c>
      <c r="J1642">
        <v>0</v>
      </c>
      <c r="K1642">
        <v>1300</v>
      </c>
      <c r="L1642">
        <v>1</v>
      </c>
      <c r="M1642">
        <v>1300</v>
      </c>
      <c r="N1642" t="s">
        <v>647</v>
      </c>
      <c r="O1642" t="s">
        <v>2793</v>
      </c>
      <c r="P1642" s="7">
        <v>42542</v>
      </c>
      <c r="Q1642" s="7" t="s">
        <v>4086</v>
      </c>
      <c r="R1642" s="7">
        <v>3.5951</v>
      </c>
    </row>
    <row r="1643" spans="1:18" hidden="1">
      <c r="A1643" t="s">
        <v>506</v>
      </c>
      <c r="B1643" t="s">
        <v>663</v>
      </c>
      <c r="C1643" s="7">
        <v>42537</v>
      </c>
      <c r="D1643" t="s">
        <v>6593</v>
      </c>
      <c r="E1643">
        <v>13101012</v>
      </c>
      <c r="F1643" t="s">
        <v>6594</v>
      </c>
      <c r="G1643" s="7">
        <v>42557</v>
      </c>
      <c r="H1643" t="s">
        <v>503</v>
      </c>
      <c r="I1643">
        <v>90</v>
      </c>
      <c r="J1643">
        <v>0</v>
      </c>
      <c r="K1643">
        <v>90</v>
      </c>
      <c r="L1643">
        <v>1</v>
      </c>
      <c r="M1643">
        <v>90</v>
      </c>
      <c r="N1643" t="s">
        <v>647</v>
      </c>
      <c r="O1643" t="s">
        <v>6595</v>
      </c>
      <c r="P1643" s="7">
        <v>42542</v>
      </c>
      <c r="Q1643" s="7" t="s">
        <v>6596</v>
      </c>
      <c r="R1643" s="7">
        <v>3.4767999999999999</v>
      </c>
    </row>
    <row r="1644" spans="1:18" hidden="1">
      <c r="A1644" t="s">
        <v>506</v>
      </c>
      <c r="B1644" t="s">
        <v>548</v>
      </c>
      <c r="C1644" s="7">
        <v>42541</v>
      </c>
      <c r="D1644" t="s">
        <v>3295</v>
      </c>
      <c r="E1644">
        <v>13115016</v>
      </c>
      <c r="F1644" t="s">
        <v>3372</v>
      </c>
      <c r="G1644" s="7">
        <v>42559</v>
      </c>
      <c r="H1644" t="s">
        <v>503</v>
      </c>
      <c r="I1644">
        <v>150</v>
      </c>
      <c r="J1644">
        <v>0</v>
      </c>
      <c r="K1644">
        <v>150</v>
      </c>
      <c r="L1644">
        <v>1</v>
      </c>
      <c r="M1644">
        <v>150</v>
      </c>
      <c r="N1644" t="s">
        <v>647</v>
      </c>
      <c r="O1644" t="s">
        <v>3723</v>
      </c>
      <c r="P1644" s="7">
        <v>42542</v>
      </c>
      <c r="Q1644" s="7" t="s">
        <v>5123</v>
      </c>
      <c r="R1644" s="7">
        <v>3.4371999999999998</v>
      </c>
    </row>
    <row r="1645" spans="1:18" hidden="1">
      <c r="A1645" t="s">
        <v>506</v>
      </c>
      <c r="B1645" t="s">
        <v>548</v>
      </c>
      <c r="C1645" s="7">
        <v>42537</v>
      </c>
      <c r="D1645" t="s">
        <v>3853</v>
      </c>
      <c r="E1645">
        <v>13115002</v>
      </c>
      <c r="F1645" t="s">
        <v>3854</v>
      </c>
      <c r="G1645" s="7">
        <v>42550</v>
      </c>
      <c r="H1645" t="s">
        <v>503</v>
      </c>
      <c r="I1645">
        <v>1306.3399999999999</v>
      </c>
      <c r="J1645">
        <v>0</v>
      </c>
      <c r="K1645">
        <v>1306.3399999999999</v>
      </c>
      <c r="L1645">
        <v>1</v>
      </c>
      <c r="M1645">
        <v>1306.3399999999999</v>
      </c>
      <c r="N1645" t="s">
        <v>647</v>
      </c>
      <c r="O1645" t="s">
        <v>1113</v>
      </c>
      <c r="P1645" s="7">
        <v>42542</v>
      </c>
      <c r="Q1645" s="7" t="s">
        <v>3855</v>
      </c>
      <c r="R1645" s="7">
        <v>3.4767999999999999</v>
      </c>
    </row>
    <row r="1646" spans="1:18" hidden="1">
      <c r="A1646" t="s">
        <v>506</v>
      </c>
      <c r="B1646" t="s">
        <v>641</v>
      </c>
      <c r="C1646" s="7">
        <v>42520</v>
      </c>
      <c r="D1646" t="s">
        <v>6049</v>
      </c>
      <c r="E1646">
        <v>15101004</v>
      </c>
      <c r="F1646" t="s">
        <v>6050</v>
      </c>
      <c r="G1646" s="7">
        <v>42570</v>
      </c>
      <c r="H1646" t="s">
        <v>503</v>
      </c>
      <c r="I1646">
        <v>5985.97</v>
      </c>
      <c r="J1646"/>
      <c r="K1646">
        <v>5985.97</v>
      </c>
      <c r="L1646">
        <v>1</v>
      </c>
      <c r="M1646">
        <v>5985.97</v>
      </c>
      <c r="N1646" t="s">
        <v>647</v>
      </c>
      <c r="O1646" t="s">
        <v>3617</v>
      </c>
      <c r="P1646" s="7">
        <v>42542</v>
      </c>
      <c r="Q1646" s="7" t="s">
        <v>6051</v>
      </c>
      <c r="R1646" s="7">
        <v>3.6168</v>
      </c>
    </row>
    <row r="1647" spans="1:18" hidden="1">
      <c r="A1647" t="s">
        <v>506</v>
      </c>
      <c r="B1647" t="s">
        <v>548</v>
      </c>
      <c r="C1647" s="7">
        <v>42398</v>
      </c>
      <c r="D1647" t="s">
        <v>3087</v>
      </c>
      <c r="E1647">
        <v>13101001</v>
      </c>
      <c r="F1647" t="s">
        <v>3088</v>
      </c>
      <c r="G1647" s="7">
        <v>42628</v>
      </c>
      <c r="H1647" t="s">
        <v>533</v>
      </c>
      <c r="I1647">
        <v>75900</v>
      </c>
      <c r="J1647">
        <v>0</v>
      </c>
      <c r="K1647">
        <v>75900</v>
      </c>
      <c r="L1647">
        <v>3.3835000000000002</v>
      </c>
      <c r="M1647">
        <v>256807.65</v>
      </c>
      <c r="N1647" t="s">
        <v>647</v>
      </c>
      <c r="O1647" t="s">
        <v>651</v>
      </c>
      <c r="P1647" s="7">
        <v>42542</v>
      </c>
      <c r="Q1647" s="7" t="s">
        <v>3089</v>
      </c>
      <c r="R1647" s="7">
        <v>4.0838000000000001</v>
      </c>
    </row>
    <row r="1648" spans="1:18" hidden="1">
      <c r="A1648" t="s">
        <v>506</v>
      </c>
      <c r="B1648" t="s">
        <v>609</v>
      </c>
      <c r="C1648" s="7">
        <v>42536</v>
      </c>
      <c r="D1648" t="s">
        <v>3804</v>
      </c>
      <c r="E1648">
        <v>13101001</v>
      </c>
      <c r="F1648" t="s">
        <v>3805</v>
      </c>
      <c r="G1648" s="7">
        <v>42566</v>
      </c>
      <c r="H1648" t="s">
        <v>503</v>
      </c>
      <c r="I1648">
        <v>108000</v>
      </c>
      <c r="J1648"/>
      <c r="K1648">
        <v>108000</v>
      </c>
      <c r="L1648">
        <v>1</v>
      </c>
      <c r="M1648">
        <v>108000</v>
      </c>
      <c r="N1648" t="s">
        <v>647</v>
      </c>
      <c r="O1648" t="s">
        <v>3806</v>
      </c>
      <c r="P1648" s="7">
        <v>42542</v>
      </c>
      <c r="Q1648" s="7" t="s">
        <v>3807</v>
      </c>
      <c r="R1648" s="7">
        <v>3.4839000000000002</v>
      </c>
    </row>
    <row r="1649" spans="1:18" hidden="1">
      <c r="A1649" t="s">
        <v>506</v>
      </c>
      <c r="B1649" t="s">
        <v>609</v>
      </c>
      <c r="C1649" s="7">
        <v>42536</v>
      </c>
      <c r="D1649" t="s">
        <v>3804</v>
      </c>
      <c r="E1649">
        <v>13101001</v>
      </c>
      <c r="F1649" t="s">
        <v>3805</v>
      </c>
      <c r="G1649" s="7">
        <v>42581</v>
      </c>
      <c r="H1649" t="s">
        <v>503</v>
      </c>
      <c r="I1649">
        <v>108000</v>
      </c>
      <c r="J1649"/>
      <c r="K1649">
        <v>108000</v>
      </c>
      <c r="L1649">
        <v>1</v>
      </c>
      <c r="M1649">
        <v>108000</v>
      </c>
      <c r="N1649" t="s">
        <v>647</v>
      </c>
      <c r="O1649" t="s">
        <v>3806</v>
      </c>
      <c r="P1649" s="7">
        <v>42542</v>
      </c>
      <c r="Q1649" s="7" t="s">
        <v>5469</v>
      </c>
      <c r="R1649" s="7">
        <v>3.4839000000000002</v>
      </c>
    </row>
    <row r="1650" spans="1:18" hidden="1">
      <c r="A1650" t="s">
        <v>506</v>
      </c>
      <c r="B1650" t="s">
        <v>609</v>
      </c>
      <c r="C1650" s="7">
        <v>42536</v>
      </c>
      <c r="D1650" t="s">
        <v>3804</v>
      </c>
      <c r="E1650">
        <v>13101001</v>
      </c>
      <c r="F1650" t="s">
        <v>3805</v>
      </c>
      <c r="G1650" s="7">
        <v>42552</v>
      </c>
      <c r="H1650" t="s">
        <v>503</v>
      </c>
      <c r="I1650">
        <v>104000</v>
      </c>
      <c r="J1650">
        <v>0</v>
      </c>
      <c r="K1650">
        <v>104000</v>
      </c>
      <c r="L1650">
        <v>1</v>
      </c>
      <c r="M1650">
        <v>104000</v>
      </c>
      <c r="N1650" t="s">
        <v>647</v>
      </c>
      <c r="O1650" t="s">
        <v>3806</v>
      </c>
      <c r="P1650" s="7">
        <v>42542</v>
      </c>
      <c r="Q1650" s="7" t="s">
        <v>5822</v>
      </c>
      <c r="R1650" s="7">
        <v>3.4839000000000002</v>
      </c>
    </row>
    <row r="1651" spans="1:18" hidden="1">
      <c r="A1651" t="s">
        <v>506</v>
      </c>
      <c r="B1651" t="s">
        <v>639</v>
      </c>
      <c r="C1651" s="7">
        <v>42536</v>
      </c>
      <c r="D1651" t="s">
        <v>3804</v>
      </c>
      <c r="E1651">
        <v>13101001</v>
      </c>
      <c r="F1651" t="s">
        <v>5823</v>
      </c>
      <c r="G1651" s="7">
        <v>42612</v>
      </c>
      <c r="H1651" t="s">
        <v>503</v>
      </c>
      <c r="I1651">
        <v>28000</v>
      </c>
      <c r="J1651">
        <v>0</v>
      </c>
      <c r="K1651">
        <v>28000</v>
      </c>
      <c r="L1651">
        <v>1</v>
      </c>
      <c r="M1651">
        <v>28000</v>
      </c>
      <c r="N1651" t="s">
        <v>647</v>
      </c>
      <c r="O1651" t="s">
        <v>5824</v>
      </c>
      <c r="P1651" s="7">
        <v>42542</v>
      </c>
      <c r="Q1651" s="7" t="s">
        <v>5825</v>
      </c>
      <c r="R1651" s="7">
        <v>3.4839000000000002</v>
      </c>
    </row>
    <row r="1652" spans="1:18" hidden="1">
      <c r="A1652" t="s">
        <v>506</v>
      </c>
      <c r="B1652" t="s">
        <v>501</v>
      </c>
      <c r="C1652" s="7">
        <v>42542</v>
      </c>
      <c r="D1652" t="s">
        <v>2470</v>
      </c>
      <c r="E1652">
        <v>13130011</v>
      </c>
      <c r="F1652" t="s">
        <v>3908</v>
      </c>
      <c r="G1652" s="7">
        <v>42548</v>
      </c>
      <c r="H1652" t="s">
        <v>503</v>
      </c>
      <c r="I1652">
        <v>184.09</v>
      </c>
      <c r="J1652">
        <v>0</v>
      </c>
      <c r="K1652">
        <v>184.09</v>
      </c>
      <c r="L1652">
        <v>1</v>
      </c>
      <c r="M1652">
        <v>184.09</v>
      </c>
      <c r="N1652" t="s">
        <v>3909</v>
      </c>
      <c r="O1652" t="s">
        <v>3910</v>
      </c>
      <c r="P1652" s="7">
        <v>42542</v>
      </c>
      <c r="Q1652" s="7" t="s">
        <v>3911</v>
      </c>
      <c r="R1652" s="7">
        <v>3.3835000000000002</v>
      </c>
    </row>
    <row r="1653" spans="1:18" hidden="1">
      <c r="A1653" t="s">
        <v>506</v>
      </c>
      <c r="B1653" t="s">
        <v>553</v>
      </c>
      <c r="C1653" s="7">
        <v>42388</v>
      </c>
      <c r="D1653" t="s">
        <v>741</v>
      </c>
      <c r="E1653">
        <v>13101001</v>
      </c>
      <c r="F1653" t="s">
        <v>2938</v>
      </c>
      <c r="G1653" s="7">
        <v>42399</v>
      </c>
      <c r="H1653" t="s">
        <v>503</v>
      </c>
      <c r="I1653">
        <v>58000</v>
      </c>
      <c r="J1653">
        <v>0</v>
      </c>
      <c r="K1653">
        <v>58000</v>
      </c>
      <c r="L1653">
        <v>1</v>
      </c>
      <c r="M1653">
        <v>58000</v>
      </c>
      <c r="N1653" t="s">
        <v>647</v>
      </c>
      <c r="O1653" t="s">
        <v>2939</v>
      </c>
      <c r="P1653" s="7">
        <v>42542</v>
      </c>
      <c r="Q1653" s="7" t="s">
        <v>2940</v>
      </c>
      <c r="R1653" s="7">
        <v>4.0364000000000004</v>
      </c>
    </row>
    <row r="1654" spans="1:18" hidden="1">
      <c r="A1654" t="s">
        <v>506</v>
      </c>
      <c r="B1654" t="s">
        <v>548</v>
      </c>
      <c r="C1654" s="7">
        <v>42515</v>
      </c>
      <c r="D1654" t="s">
        <v>741</v>
      </c>
      <c r="E1654">
        <v>17101001</v>
      </c>
      <c r="F1654" t="s">
        <v>4037</v>
      </c>
      <c r="G1654" s="7">
        <v>42581</v>
      </c>
      <c r="H1654" t="s">
        <v>503</v>
      </c>
      <c r="I1654">
        <v>33000</v>
      </c>
      <c r="J1654"/>
      <c r="K1654">
        <v>33000</v>
      </c>
      <c r="L1654">
        <v>1</v>
      </c>
      <c r="M1654">
        <v>33000</v>
      </c>
      <c r="N1654" t="s">
        <v>3602</v>
      </c>
      <c r="O1654" t="s">
        <v>4038</v>
      </c>
      <c r="P1654" s="7">
        <v>42542</v>
      </c>
      <c r="Q1654" s="7" t="s">
        <v>4039</v>
      </c>
      <c r="R1654" s="7">
        <v>3.5491000000000001</v>
      </c>
    </row>
    <row r="1655" spans="1:18" hidden="1">
      <c r="A1655" t="s">
        <v>506</v>
      </c>
      <c r="B1655" t="s">
        <v>548</v>
      </c>
      <c r="C1655" s="7">
        <v>42502</v>
      </c>
      <c r="D1655" t="s">
        <v>741</v>
      </c>
      <c r="E1655">
        <v>17101001</v>
      </c>
      <c r="F1655" t="s">
        <v>4428</v>
      </c>
      <c r="G1655" s="7">
        <v>42735</v>
      </c>
      <c r="H1655" t="s">
        <v>503</v>
      </c>
      <c r="I1655">
        <v>21355</v>
      </c>
      <c r="J1655"/>
      <c r="K1655">
        <v>21355</v>
      </c>
      <c r="L1655">
        <v>1</v>
      </c>
      <c r="M1655">
        <v>21355</v>
      </c>
      <c r="N1655" t="s">
        <v>3602</v>
      </c>
      <c r="O1655" t="s">
        <v>4429</v>
      </c>
      <c r="P1655" s="7">
        <v>42542</v>
      </c>
      <c r="Q1655" s="7" t="s">
        <v>4430</v>
      </c>
      <c r="R1655" s="7">
        <v>3.4645000000000001</v>
      </c>
    </row>
    <row r="1656" spans="1:18" hidden="1">
      <c r="A1656" t="s">
        <v>506</v>
      </c>
      <c r="B1656" t="s">
        <v>548</v>
      </c>
      <c r="C1656" s="7">
        <v>42502</v>
      </c>
      <c r="D1656" t="s">
        <v>741</v>
      </c>
      <c r="E1656">
        <v>17101001</v>
      </c>
      <c r="F1656" t="s">
        <v>4428</v>
      </c>
      <c r="G1656" s="7">
        <v>42735</v>
      </c>
      <c r="H1656" t="s">
        <v>503</v>
      </c>
      <c r="I1656">
        <v>2808</v>
      </c>
      <c r="J1656"/>
      <c r="K1656">
        <v>2808</v>
      </c>
      <c r="L1656">
        <v>1</v>
      </c>
      <c r="M1656">
        <v>2808</v>
      </c>
      <c r="N1656" t="s">
        <v>3602</v>
      </c>
      <c r="O1656" t="s">
        <v>4429</v>
      </c>
      <c r="P1656" s="7">
        <v>42542</v>
      </c>
      <c r="Q1656" s="7" t="s">
        <v>4431</v>
      </c>
      <c r="R1656" s="7">
        <v>3.4645000000000001</v>
      </c>
    </row>
    <row r="1657" spans="1:18" hidden="1">
      <c r="A1657" t="s">
        <v>506</v>
      </c>
      <c r="B1657" t="s">
        <v>548</v>
      </c>
      <c r="C1657" s="7">
        <v>42521</v>
      </c>
      <c r="D1657" t="s">
        <v>741</v>
      </c>
      <c r="E1657">
        <v>17101001</v>
      </c>
      <c r="F1657" t="s">
        <v>4037</v>
      </c>
      <c r="G1657" s="7">
        <v>42581</v>
      </c>
      <c r="H1657" t="s">
        <v>503</v>
      </c>
      <c r="I1657">
        <v>57500</v>
      </c>
      <c r="J1657"/>
      <c r="K1657">
        <v>57500</v>
      </c>
      <c r="L1657">
        <v>1</v>
      </c>
      <c r="M1657">
        <v>57500</v>
      </c>
      <c r="N1657" t="s">
        <v>3602</v>
      </c>
      <c r="O1657" t="s">
        <v>4038</v>
      </c>
      <c r="P1657" s="7">
        <v>42542</v>
      </c>
      <c r="Q1657" s="7" t="s">
        <v>4448</v>
      </c>
      <c r="R1657" s="7">
        <v>3.5996999999999999</v>
      </c>
    </row>
    <row r="1658" spans="1:18" hidden="1">
      <c r="A1658" t="s">
        <v>506</v>
      </c>
      <c r="B1658" t="s">
        <v>548</v>
      </c>
      <c r="C1658" s="7">
        <v>42535</v>
      </c>
      <c r="D1658" t="s">
        <v>741</v>
      </c>
      <c r="E1658">
        <v>17101001</v>
      </c>
      <c r="F1658" t="s">
        <v>4037</v>
      </c>
      <c r="G1658" s="7">
        <v>42535</v>
      </c>
      <c r="H1658" t="s">
        <v>503</v>
      </c>
      <c r="I1658">
        <v>123714.81</v>
      </c>
      <c r="J1658"/>
      <c r="K1658">
        <v>123714.81</v>
      </c>
      <c r="L1658">
        <v>1</v>
      </c>
      <c r="M1658">
        <v>123714.81</v>
      </c>
      <c r="N1658" t="s">
        <v>3602</v>
      </c>
      <c r="O1658" t="s">
        <v>4038</v>
      </c>
      <c r="P1658" s="7">
        <v>42542</v>
      </c>
      <c r="Q1658" s="7" t="s">
        <v>4766</v>
      </c>
      <c r="R1658" s="7">
        <v>3.4533</v>
      </c>
    </row>
    <row r="1659" spans="1:18" hidden="1">
      <c r="A1659" t="s">
        <v>506</v>
      </c>
      <c r="B1659" t="s">
        <v>548</v>
      </c>
      <c r="C1659" s="7">
        <v>42521</v>
      </c>
      <c r="D1659" t="s">
        <v>741</v>
      </c>
      <c r="E1659">
        <v>17101001</v>
      </c>
      <c r="F1659" t="s">
        <v>4037</v>
      </c>
      <c r="G1659" s="7">
        <v>42581</v>
      </c>
      <c r="H1659" t="s">
        <v>503</v>
      </c>
      <c r="I1659">
        <v>500000</v>
      </c>
      <c r="J1659"/>
      <c r="K1659">
        <v>500000</v>
      </c>
      <c r="L1659">
        <v>1</v>
      </c>
      <c r="M1659">
        <v>500000</v>
      </c>
      <c r="N1659" t="s">
        <v>3602</v>
      </c>
      <c r="O1659" t="s">
        <v>4038</v>
      </c>
      <c r="P1659" s="7">
        <v>42542</v>
      </c>
      <c r="Q1659" s="7" t="s">
        <v>5257</v>
      </c>
      <c r="R1659" s="7">
        <v>3.5996999999999999</v>
      </c>
    </row>
    <row r="1660" spans="1:18" hidden="1">
      <c r="A1660" t="s">
        <v>506</v>
      </c>
      <c r="B1660" t="s">
        <v>548</v>
      </c>
      <c r="C1660" s="7">
        <v>42014</v>
      </c>
      <c r="D1660" t="s">
        <v>741</v>
      </c>
      <c r="E1660">
        <v>13101001</v>
      </c>
      <c r="F1660" t="s">
        <v>757</v>
      </c>
      <c r="G1660" s="7">
        <v>42064</v>
      </c>
      <c r="H1660" t="s">
        <v>533</v>
      </c>
      <c r="I1660">
        <v>200800</v>
      </c>
      <c r="J1660">
        <v>45735.11</v>
      </c>
      <c r="K1660">
        <v>155064.89000000001</v>
      </c>
      <c r="L1660">
        <v>3.3835000000000002</v>
      </c>
      <c r="M1660">
        <v>524662.05531500001</v>
      </c>
      <c r="N1660" t="s">
        <v>647</v>
      </c>
      <c r="O1660" t="s">
        <v>758</v>
      </c>
      <c r="P1660" s="7">
        <v>42542</v>
      </c>
      <c r="Q1660" s="7" t="s">
        <v>1974</v>
      </c>
      <c r="R1660" s="7">
        <v>2.6583000000000001</v>
      </c>
    </row>
    <row r="1661" spans="1:18" hidden="1">
      <c r="A1661" t="s">
        <v>506</v>
      </c>
      <c r="B1661" t="s">
        <v>553</v>
      </c>
      <c r="C1661" s="7">
        <v>42398</v>
      </c>
      <c r="D1661" t="s">
        <v>741</v>
      </c>
      <c r="E1661">
        <v>13101001</v>
      </c>
      <c r="F1661" t="s">
        <v>3043</v>
      </c>
      <c r="G1661" s="7">
        <v>42490</v>
      </c>
      <c r="H1661" t="s">
        <v>503</v>
      </c>
      <c r="I1661">
        <v>4200</v>
      </c>
      <c r="J1661">
        <v>0</v>
      </c>
      <c r="K1661">
        <v>4200</v>
      </c>
      <c r="L1661">
        <v>1</v>
      </c>
      <c r="M1661">
        <v>4200</v>
      </c>
      <c r="N1661" t="s">
        <v>647</v>
      </c>
      <c r="O1661" t="s">
        <v>651</v>
      </c>
      <c r="P1661" s="7">
        <v>42542</v>
      </c>
      <c r="Q1661" s="7" t="s">
        <v>3044</v>
      </c>
      <c r="R1661" s="7">
        <v>4.0838000000000001</v>
      </c>
    </row>
    <row r="1662" spans="1:18" hidden="1">
      <c r="A1662" t="s">
        <v>506</v>
      </c>
      <c r="B1662" t="s">
        <v>553</v>
      </c>
      <c r="C1662" s="7">
        <v>42291</v>
      </c>
      <c r="D1662" t="s">
        <v>741</v>
      </c>
      <c r="E1662">
        <v>13101001</v>
      </c>
      <c r="F1662" t="s">
        <v>2561</v>
      </c>
      <c r="G1662" s="7">
        <v>42357</v>
      </c>
      <c r="H1662" t="s">
        <v>503</v>
      </c>
      <c r="I1662">
        <v>96000</v>
      </c>
      <c r="J1662">
        <v>0</v>
      </c>
      <c r="K1662">
        <v>96000</v>
      </c>
      <c r="L1662">
        <v>1</v>
      </c>
      <c r="M1662">
        <v>96000</v>
      </c>
      <c r="N1662" t="s">
        <v>647</v>
      </c>
      <c r="O1662" t="s">
        <v>2562</v>
      </c>
      <c r="P1662" s="7">
        <v>42542</v>
      </c>
      <c r="Q1662" s="7" t="s">
        <v>2563</v>
      </c>
      <c r="R1662" s="7">
        <v>3.8250000000000002</v>
      </c>
    </row>
    <row r="1663" spans="1:18" hidden="1">
      <c r="A1663" t="s">
        <v>506</v>
      </c>
      <c r="B1663" t="s">
        <v>548</v>
      </c>
      <c r="C1663" s="7">
        <v>42524</v>
      </c>
      <c r="D1663" t="s">
        <v>741</v>
      </c>
      <c r="E1663">
        <v>17101001</v>
      </c>
      <c r="F1663" t="s">
        <v>4037</v>
      </c>
      <c r="G1663" s="7">
        <v>42581</v>
      </c>
      <c r="H1663" t="s">
        <v>503</v>
      </c>
      <c r="I1663">
        <v>112500</v>
      </c>
      <c r="J1663"/>
      <c r="K1663">
        <v>112500</v>
      </c>
      <c r="L1663">
        <v>1</v>
      </c>
      <c r="M1663">
        <v>112500</v>
      </c>
      <c r="N1663" t="s">
        <v>3602</v>
      </c>
      <c r="O1663" t="s">
        <v>4038</v>
      </c>
      <c r="P1663" s="7">
        <v>42542</v>
      </c>
      <c r="Q1663" s="7" t="s">
        <v>5968</v>
      </c>
      <c r="R1663" s="7">
        <v>3.5960999999999999</v>
      </c>
    </row>
    <row r="1664" spans="1:18" hidden="1">
      <c r="A1664" t="s">
        <v>506</v>
      </c>
      <c r="B1664" t="s">
        <v>652</v>
      </c>
      <c r="C1664" s="7">
        <v>42388</v>
      </c>
      <c r="D1664" t="s">
        <v>741</v>
      </c>
      <c r="E1664">
        <v>13101001</v>
      </c>
      <c r="F1664" t="s">
        <v>3072</v>
      </c>
      <c r="G1664" s="7">
        <v>42399</v>
      </c>
      <c r="H1664" t="s">
        <v>503</v>
      </c>
      <c r="I1664">
        <v>29000</v>
      </c>
      <c r="J1664">
        <v>0</v>
      </c>
      <c r="K1664">
        <v>29000</v>
      </c>
      <c r="L1664">
        <v>1</v>
      </c>
      <c r="M1664">
        <v>29000</v>
      </c>
      <c r="N1664" t="s">
        <v>647</v>
      </c>
      <c r="O1664" t="s">
        <v>2939</v>
      </c>
      <c r="P1664" s="7">
        <v>42542</v>
      </c>
      <c r="Q1664" s="7" t="s">
        <v>3073</v>
      </c>
      <c r="R1664" s="7">
        <v>4.0364000000000004</v>
      </c>
    </row>
    <row r="1665" spans="1:18" hidden="1">
      <c r="A1665" t="s">
        <v>506</v>
      </c>
      <c r="B1665" t="s">
        <v>553</v>
      </c>
      <c r="C1665" s="7">
        <v>42397</v>
      </c>
      <c r="D1665" t="s">
        <v>741</v>
      </c>
      <c r="E1665">
        <v>13101001</v>
      </c>
      <c r="F1665" t="s">
        <v>3091</v>
      </c>
      <c r="G1665" s="7">
        <v>42490</v>
      </c>
      <c r="H1665" t="s">
        <v>503</v>
      </c>
      <c r="I1665">
        <v>7750</v>
      </c>
      <c r="J1665">
        <v>0</v>
      </c>
      <c r="K1665">
        <v>7750</v>
      </c>
      <c r="L1665">
        <v>1</v>
      </c>
      <c r="M1665">
        <v>7750</v>
      </c>
      <c r="N1665" t="s">
        <v>647</v>
      </c>
      <c r="O1665" t="s">
        <v>648</v>
      </c>
      <c r="P1665" s="7">
        <v>42542</v>
      </c>
      <c r="Q1665" s="7" t="s">
        <v>3092</v>
      </c>
      <c r="R1665" s="7">
        <v>4.0448000000000004</v>
      </c>
    </row>
    <row r="1666" spans="1:18" hidden="1">
      <c r="A1666" t="s">
        <v>506</v>
      </c>
      <c r="B1666" t="s">
        <v>548</v>
      </c>
      <c r="C1666" s="7">
        <v>42531</v>
      </c>
      <c r="D1666" t="s">
        <v>741</v>
      </c>
      <c r="E1666">
        <v>17101001</v>
      </c>
      <c r="F1666" t="s">
        <v>4037</v>
      </c>
      <c r="G1666" s="7">
        <v>42581</v>
      </c>
      <c r="H1666" t="s">
        <v>503</v>
      </c>
      <c r="I1666">
        <v>210979.88</v>
      </c>
      <c r="J1666"/>
      <c r="K1666">
        <v>210979.88</v>
      </c>
      <c r="L1666">
        <v>1</v>
      </c>
      <c r="M1666">
        <v>210979.88</v>
      </c>
      <c r="N1666" t="s">
        <v>3602</v>
      </c>
      <c r="O1666" t="s">
        <v>4038</v>
      </c>
      <c r="P1666" s="7">
        <v>42542</v>
      </c>
      <c r="Q1666" s="7" t="s">
        <v>6476</v>
      </c>
      <c r="R1666" s="7">
        <v>3.3816999999999999</v>
      </c>
    </row>
    <row r="1667" spans="1:18" hidden="1">
      <c r="A1667" t="s">
        <v>506</v>
      </c>
      <c r="B1667" t="s">
        <v>609</v>
      </c>
      <c r="C1667" s="7">
        <v>42536</v>
      </c>
      <c r="D1667" t="s">
        <v>5569</v>
      </c>
      <c r="E1667">
        <v>13115016</v>
      </c>
      <c r="F1667" t="s">
        <v>5570</v>
      </c>
      <c r="G1667" s="7">
        <v>42558</v>
      </c>
      <c r="H1667" t="s">
        <v>503</v>
      </c>
      <c r="I1667">
        <v>65.02</v>
      </c>
      <c r="J1667">
        <v>0</v>
      </c>
      <c r="K1667">
        <v>65.02</v>
      </c>
      <c r="L1667">
        <v>1</v>
      </c>
      <c r="M1667">
        <v>65.02</v>
      </c>
      <c r="N1667" t="s">
        <v>647</v>
      </c>
      <c r="O1667" t="s">
        <v>761</v>
      </c>
      <c r="P1667" s="7">
        <v>42542</v>
      </c>
      <c r="Q1667" s="7" t="s">
        <v>5571</v>
      </c>
      <c r="R1667" s="7">
        <v>3.4839000000000002</v>
      </c>
    </row>
    <row r="1668" spans="1:18" hidden="1">
      <c r="A1668" t="s">
        <v>506</v>
      </c>
      <c r="B1668" t="s">
        <v>609</v>
      </c>
      <c r="C1668" s="7">
        <v>42536</v>
      </c>
      <c r="D1668" t="s">
        <v>5569</v>
      </c>
      <c r="E1668">
        <v>13115016</v>
      </c>
      <c r="F1668" t="s">
        <v>5572</v>
      </c>
      <c r="G1668" s="7">
        <v>42557</v>
      </c>
      <c r="H1668" t="s">
        <v>503</v>
      </c>
      <c r="I1668">
        <v>85.39</v>
      </c>
      <c r="J1668">
        <v>0</v>
      </c>
      <c r="K1668">
        <v>85.39</v>
      </c>
      <c r="L1668">
        <v>1</v>
      </c>
      <c r="M1668">
        <v>85.39</v>
      </c>
      <c r="N1668" t="s">
        <v>647</v>
      </c>
      <c r="O1668" t="s">
        <v>761</v>
      </c>
      <c r="P1668" s="7">
        <v>42542</v>
      </c>
      <c r="Q1668" s="7" t="s">
        <v>5573</v>
      </c>
      <c r="R1668" s="7">
        <v>3.4839000000000002</v>
      </c>
    </row>
    <row r="1669" spans="1:18" hidden="1">
      <c r="A1669" t="s">
        <v>506</v>
      </c>
      <c r="B1669" t="s">
        <v>548</v>
      </c>
      <c r="C1669" s="7">
        <v>42538</v>
      </c>
      <c r="D1669" t="s">
        <v>3407</v>
      </c>
      <c r="E1669">
        <v>13115016</v>
      </c>
      <c r="F1669" t="s">
        <v>5095</v>
      </c>
      <c r="G1669" s="7">
        <v>42564</v>
      </c>
      <c r="H1669" t="s">
        <v>503</v>
      </c>
      <c r="I1669">
        <v>823</v>
      </c>
      <c r="J1669">
        <v>0</v>
      </c>
      <c r="K1669">
        <v>823</v>
      </c>
      <c r="L1669">
        <v>1</v>
      </c>
      <c r="M1669">
        <v>823</v>
      </c>
      <c r="N1669" t="s">
        <v>647</v>
      </c>
      <c r="O1669" t="s">
        <v>5096</v>
      </c>
      <c r="P1669" s="7">
        <v>42542</v>
      </c>
      <c r="Q1669" s="7" t="s">
        <v>5097</v>
      </c>
      <c r="R1669" s="7">
        <v>3.4904000000000002</v>
      </c>
    </row>
    <row r="1670" spans="1:18" hidden="1">
      <c r="A1670" t="s">
        <v>506</v>
      </c>
      <c r="B1670" t="s">
        <v>639</v>
      </c>
      <c r="C1670" s="7">
        <v>42531</v>
      </c>
      <c r="D1670" t="s">
        <v>2749</v>
      </c>
      <c r="E1670">
        <v>13115016</v>
      </c>
      <c r="F1670" t="s">
        <v>4046</v>
      </c>
      <c r="G1670" s="7">
        <v>42581</v>
      </c>
      <c r="H1670" t="s">
        <v>503</v>
      </c>
      <c r="I1670">
        <v>2547.33</v>
      </c>
      <c r="J1670">
        <v>0</v>
      </c>
      <c r="K1670">
        <v>2547.33</v>
      </c>
      <c r="L1670">
        <v>1</v>
      </c>
      <c r="M1670">
        <v>2547.33</v>
      </c>
      <c r="N1670" t="s">
        <v>647</v>
      </c>
      <c r="O1670" t="s">
        <v>4047</v>
      </c>
      <c r="P1670" s="7">
        <v>42542</v>
      </c>
      <c r="Q1670" s="7" t="s">
        <v>4048</v>
      </c>
      <c r="R1670" s="7">
        <v>3.3816999999999999</v>
      </c>
    </row>
    <row r="1671" spans="1:18" hidden="1">
      <c r="A1671" t="s">
        <v>484</v>
      </c>
      <c r="B1671" t="s">
        <v>1193</v>
      </c>
      <c r="C1671" s="7">
        <v>42523</v>
      </c>
      <c r="D1671" t="s">
        <v>2749</v>
      </c>
      <c r="E1671">
        <v>13115016</v>
      </c>
      <c r="F1671" t="s">
        <v>4116</v>
      </c>
      <c r="G1671" s="7">
        <v>42581</v>
      </c>
      <c r="H1671" t="s">
        <v>503</v>
      </c>
      <c r="I1671">
        <v>484.1</v>
      </c>
      <c r="J1671">
        <v>0</v>
      </c>
      <c r="K1671">
        <v>484.1</v>
      </c>
      <c r="L1671">
        <v>1</v>
      </c>
      <c r="M1671">
        <v>484.1</v>
      </c>
      <c r="N1671" t="s">
        <v>647</v>
      </c>
      <c r="O1671" t="s">
        <v>4117</v>
      </c>
      <c r="P1671" s="7">
        <v>42542</v>
      </c>
      <c r="Q1671" s="7" t="s">
        <v>4118</v>
      </c>
      <c r="R1671" s="7">
        <v>3.6126</v>
      </c>
    </row>
    <row r="1672" spans="1:18" hidden="1">
      <c r="A1672" t="s">
        <v>506</v>
      </c>
      <c r="B1672" t="s">
        <v>676</v>
      </c>
      <c r="C1672" s="7">
        <v>42531</v>
      </c>
      <c r="D1672" t="s">
        <v>2749</v>
      </c>
      <c r="E1672">
        <v>13115016</v>
      </c>
      <c r="F1672" t="s">
        <v>4994</v>
      </c>
      <c r="G1672" s="7">
        <v>42551</v>
      </c>
      <c r="H1672" t="s">
        <v>503</v>
      </c>
      <c r="I1672">
        <v>742.52</v>
      </c>
      <c r="J1672">
        <v>0</v>
      </c>
      <c r="K1672">
        <v>742.52</v>
      </c>
      <c r="L1672">
        <v>1</v>
      </c>
      <c r="M1672">
        <v>742.52</v>
      </c>
      <c r="N1672" t="s">
        <v>647</v>
      </c>
      <c r="O1672" t="s">
        <v>677</v>
      </c>
      <c r="P1672" s="7">
        <v>42542</v>
      </c>
      <c r="Q1672" s="7" t="s">
        <v>4995</v>
      </c>
      <c r="R1672" s="7">
        <v>3.3816999999999999</v>
      </c>
    </row>
    <row r="1673" spans="1:18" hidden="1">
      <c r="A1673" t="s">
        <v>506</v>
      </c>
      <c r="B1673" t="s">
        <v>652</v>
      </c>
      <c r="C1673" s="7">
        <v>42529</v>
      </c>
      <c r="D1673" t="s">
        <v>2749</v>
      </c>
      <c r="E1673">
        <v>13115005</v>
      </c>
      <c r="F1673" t="s">
        <v>5271</v>
      </c>
      <c r="G1673" s="7">
        <v>42581</v>
      </c>
      <c r="H1673" t="s">
        <v>503</v>
      </c>
      <c r="I1673">
        <v>40.61</v>
      </c>
      <c r="J1673">
        <v>0</v>
      </c>
      <c r="K1673">
        <v>40.61</v>
      </c>
      <c r="L1673">
        <v>1</v>
      </c>
      <c r="M1673">
        <v>40.61</v>
      </c>
      <c r="N1673" t="s">
        <v>647</v>
      </c>
      <c r="O1673" t="s">
        <v>5272</v>
      </c>
      <c r="P1673" s="7">
        <v>42542</v>
      </c>
      <c r="Q1673" s="7" t="s">
        <v>5273</v>
      </c>
      <c r="R1673" s="7">
        <v>3.4744999999999999</v>
      </c>
    </row>
    <row r="1674" spans="1:18" hidden="1">
      <c r="A1674" t="s">
        <v>506</v>
      </c>
      <c r="B1674" t="s">
        <v>652</v>
      </c>
      <c r="C1674" s="7">
        <v>42529</v>
      </c>
      <c r="D1674" t="s">
        <v>2749</v>
      </c>
      <c r="E1674">
        <v>13115016</v>
      </c>
      <c r="F1674" t="s">
        <v>5274</v>
      </c>
      <c r="G1674" s="7">
        <v>42581</v>
      </c>
      <c r="H1674" t="s">
        <v>503</v>
      </c>
      <c r="I1674">
        <v>951.48</v>
      </c>
      <c r="J1674">
        <v>0</v>
      </c>
      <c r="K1674">
        <v>951.48</v>
      </c>
      <c r="L1674">
        <v>1</v>
      </c>
      <c r="M1674">
        <v>951.48</v>
      </c>
      <c r="N1674" t="s">
        <v>647</v>
      </c>
      <c r="O1674" t="s">
        <v>677</v>
      </c>
      <c r="P1674" s="7">
        <v>42542</v>
      </c>
      <c r="Q1674" s="7" t="s">
        <v>5275</v>
      </c>
      <c r="R1674" s="7">
        <v>3.4744999999999999</v>
      </c>
    </row>
    <row r="1675" spans="1:18" hidden="1">
      <c r="A1675" t="s">
        <v>506</v>
      </c>
      <c r="B1675" t="s">
        <v>501</v>
      </c>
      <c r="C1675" s="7">
        <v>42537</v>
      </c>
      <c r="D1675" t="s">
        <v>2749</v>
      </c>
      <c r="E1675">
        <v>19105014</v>
      </c>
      <c r="F1675" t="s">
        <v>5887</v>
      </c>
      <c r="G1675" s="7">
        <v>42581</v>
      </c>
      <c r="H1675" t="s">
        <v>503</v>
      </c>
      <c r="I1675">
        <v>484.1</v>
      </c>
      <c r="J1675">
        <v>0</v>
      </c>
      <c r="K1675">
        <v>484.1</v>
      </c>
      <c r="L1675">
        <v>1</v>
      </c>
      <c r="M1675">
        <v>484.1</v>
      </c>
      <c r="N1675" t="s">
        <v>4768</v>
      </c>
      <c r="O1675" t="s">
        <v>5888</v>
      </c>
      <c r="P1675" s="7">
        <v>42542</v>
      </c>
      <c r="Q1675" s="7" t="s">
        <v>5889</v>
      </c>
      <c r="R1675" s="7">
        <v>3.4767999999999999</v>
      </c>
    </row>
    <row r="1676" spans="1:18" hidden="1">
      <c r="A1676" t="s">
        <v>506</v>
      </c>
      <c r="B1676" t="s">
        <v>609</v>
      </c>
      <c r="C1676" s="7">
        <v>42538</v>
      </c>
      <c r="D1676" t="s">
        <v>6484</v>
      </c>
      <c r="E1676">
        <v>13115016</v>
      </c>
      <c r="F1676" t="s">
        <v>6485</v>
      </c>
      <c r="G1676" s="7">
        <v>42558</v>
      </c>
      <c r="H1676" t="s">
        <v>503</v>
      </c>
      <c r="I1676">
        <v>362</v>
      </c>
      <c r="J1676">
        <v>0</v>
      </c>
      <c r="K1676">
        <v>362</v>
      </c>
      <c r="L1676">
        <v>1</v>
      </c>
      <c r="M1676">
        <v>362</v>
      </c>
      <c r="N1676" t="s">
        <v>647</v>
      </c>
      <c r="O1676" t="s">
        <v>6486</v>
      </c>
      <c r="P1676" s="7">
        <v>42542</v>
      </c>
      <c r="Q1676" s="7" t="s">
        <v>6487</v>
      </c>
      <c r="R1676" s="7">
        <v>3.4904000000000002</v>
      </c>
    </row>
    <row r="1677" spans="1:18" hidden="1">
      <c r="A1677" t="s">
        <v>506</v>
      </c>
      <c r="B1677" t="s">
        <v>501</v>
      </c>
      <c r="C1677" s="7">
        <v>42535</v>
      </c>
      <c r="D1677" t="s">
        <v>1037</v>
      </c>
      <c r="E1677">
        <v>19105029</v>
      </c>
      <c r="F1677" t="s">
        <v>3811</v>
      </c>
      <c r="G1677" s="7">
        <v>42547</v>
      </c>
      <c r="H1677" t="s">
        <v>503</v>
      </c>
      <c r="I1677">
        <v>13464</v>
      </c>
      <c r="J1677">
        <v>0</v>
      </c>
      <c r="K1677">
        <v>13464</v>
      </c>
      <c r="L1677">
        <v>1</v>
      </c>
      <c r="M1677">
        <v>13464</v>
      </c>
      <c r="N1677" t="s">
        <v>1179</v>
      </c>
      <c r="O1677" t="s">
        <v>3812</v>
      </c>
      <c r="P1677" s="7">
        <v>42542</v>
      </c>
      <c r="Q1677" s="7" t="s">
        <v>3813</v>
      </c>
      <c r="R1677" s="7">
        <v>3.4533</v>
      </c>
    </row>
    <row r="1678" spans="1:18" hidden="1">
      <c r="A1678" t="s">
        <v>506</v>
      </c>
      <c r="B1678" t="s">
        <v>501</v>
      </c>
      <c r="C1678" s="7">
        <v>42534</v>
      </c>
      <c r="D1678" t="s">
        <v>1037</v>
      </c>
      <c r="E1678">
        <v>19105029</v>
      </c>
      <c r="F1678" t="s">
        <v>3881</v>
      </c>
      <c r="G1678" s="7">
        <v>42546</v>
      </c>
      <c r="H1678" t="s">
        <v>503</v>
      </c>
      <c r="I1678">
        <v>90</v>
      </c>
      <c r="J1678">
        <v>0</v>
      </c>
      <c r="K1678">
        <v>90</v>
      </c>
      <c r="L1678">
        <v>1</v>
      </c>
      <c r="M1678">
        <v>90</v>
      </c>
      <c r="N1678" t="s">
        <v>1179</v>
      </c>
      <c r="O1678" t="s">
        <v>3882</v>
      </c>
      <c r="P1678" s="7">
        <v>42542</v>
      </c>
      <c r="Q1678" s="7" t="s">
        <v>3883</v>
      </c>
      <c r="R1678" s="7">
        <v>3.4260999999999999</v>
      </c>
    </row>
    <row r="1679" spans="1:18" hidden="1">
      <c r="A1679" t="s">
        <v>506</v>
      </c>
      <c r="B1679" t="s">
        <v>501</v>
      </c>
      <c r="C1679" s="7">
        <v>42534</v>
      </c>
      <c r="D1679" t="s">
        <v>1037</v>
      </c>
      <c r="E1679">
        <v>19105029</v>
      </c>
      <c r="F1679" t="s">
        <v>3884</v>
      </c>
      <c r="G1679" s="7">
        <v>42563</v>
      </c>
      <c r="H1679" t="s">
        <v>503</v>
      </c>
      <c r="I1679">
        <v>14817.46</v>
      </c>
      <c r="J1679"/>
      <c r="K1679">
        <v>14817.46</v>
      </c>
      <c r="L1679">
        <v>1</v>
      </c>
      <c r="M1679">
        <v>14817.46</v>
      </c>
      <c r="N1679" t="s">
        <v>1179</v>
      </c>
      <c r="O1679" t="s">
        <v>3885</v>
      </c>
      <c r="P1679" s="7">
        <v>42542</v>
      </c>
      <c r="Q1679" s="7" t="s">
        <v>3886</v>
      </c>
      <c r="R1679" s="7">
        <v>3.4260999999999999</v>
      </c>
    </row>
    <row r="1680" spans="1:18" hidden="1">
      <c r="A1680" t="s">
        <v>506</v>
      </c>
      <c r="B1680" t="s">
        <v>501</v>
      </c>
      <c r="C1680" s="7">
        <v>42536</v>
      </c>
      <c r="D1680" t="s">
        <v>1037</v>
      </c>
      <c r="E1680">
        <v>19105029</v>
      </c>
      <c r="F1680" t="s">
        <v>3899</v>
      </c>
      <c r="G1680" s="7">
        <v>42546</v>
      </c>
      <c r="H1680" t="s">
        <v>503</v>
      </c>
      <c r="I1680">
        <v>3270</v>
      </c>
      <c r="J1680">
        <v>0</v>
      </c>
      <c r="K1680">
        <v>3270</v>
      </c>
      <c r="L1680">
        <v>1</v>
      </c>
      <c r="M1680">
        <v>3270</v>
      </c>
      <c r="N1680" t="s">
        <v>1179</v>
      </c>
      <c r="O1680" t="s">
        <v>3900</v>
      </c>
      <c r="P1680" s="7">
        <v>42542</v>
      </c>
      <c r="Q1680" s="7" t="s">
        <v>3901</v>
      </c>
      <c r="R1680" s="7">
        <v>3.4839000000000002</v>
      </c>
    </row>
    <row r="1681" spans="1:18" hidden="1">
      <c r="A1681" t="s">
        <v>506</v>
      </c>
      <c r="B1681" t="s">
        <v>501</v>
      </c>
      <c r="C1681" s="7">
        <v>42492</v>
      </c>
      <c r="D1681" t="s">
        <v>1037</v>
      </c>
      <c r="E1681">
        <v>19105029</v>
      </c>
      <c r="F1681" t="s">
        <v>4200</v>
      </c>
      <c r="G1681" s="7">
        <v>42551</v>
      </c>
      <c r="H1681" t="s">
        <v>503</v>
      </c>
      <c r="I1681">
        <v>790000</v>
      </c>
      <c r="J1681"/>
      <c r="K1681">
        <v>790000</v>
      </c>
      <c r="L1681">
        <v>1</v>
      </c>
      <c r="M1681">
        <v>790000</v>
      </c>
      <c r="N1681" t="s">
        <v>1179</v>
      </c>
      <c r="O1681" t="s">
        <v>4201</v>
      </c>
      <c r="P1681" s="7">
        <v>42542</v>
      </c>
      <c r="Q1681" s="7" t="s">
        <v>4202</v>
      </c>
      <c r="R1681" s="7">
        <v>3.4508000000000001</v>
      </c>
    </row>
    <row r="1682" spans="1:18" hidden="1">
      <c r="A1682" t="s">
        <v>506</v>
      </c>
      <c r="B1682" t="s">
        <v>501</v>
      </c>
      <c r="C1682" s="7">
        <v>42492</v>
      </c>
      <c r="D1682" t="s">
        <v>1037</v>
      </c>
      <c r="E1682">
        <v>19105029</v>
      </c>
      <c r="F1682" t="s">
        <v>4200</v>
      </c>
      <c r="G1682" s="7">
        <v>42581</v>
      </c>
      <c r="H1682" t="s">
        <v>503</v>
      </c>
      <c r="I1682">
        <v>790000</v>
      </c>
      <c r="J1682"/>
      <c r="K1682">
        <v>790000</v>
      </c>
      <c r="L1682">
        <v>1</v>
      </c>
      <c r="M1682">
        <v>790000</v>
      </c>
      <c r="N1682" t="s">
        <v>1179</v>
      </c>
      <c r="O1682" t="s">
        <v>4201</v>
      </c>
      <c r="P1682" s="7">
        <v>42542</v>
      </c>
      <c r="Q1682" s="7" t="s">
        <v>4203</v>
      </c>
      <c r="R1682" s="7">
        <v>3.4508000000000001</v>
      </c>
    </row>
    <row r="1683" spans="1:18" hidden="1">
      <c r="A1683" t="s">
        <v>506</v>
      </c>
      <c r="B1683" t="s">
        <v>501</v>
      </c>
      <c r="C1683" s="7">
        <v>42492</v>
      </c>
      <c r="D1683" t="s">
        <v>1037</v>
      </c>
      <c r="E1683">
        <v>19105029</v>
      </c>
      <c r="F1683" t="s">
        <v>4200</v>
      </c>
      <c r="G1683" s="7">
        <v>42765</v>
      </c>
      <c r="H1683" t="s">
        <v>503</v>
      </c>
      <c r="I1683">
        <v>2000000</v>
      </c>
      <c r="J1683"/>
      <c r="K1683">
        <v>2000000</v>
      </c>
      <c r="L1683">
        <v>1</v>
      </c>
      <c r="M1683">
        <v>2000000</v>
      </c>
      <c r="N1683" t="s">
        <v>1179</v>
      </c>
      <c r="O1683" t="s">
        <v>4201</v>
      </c>
      <c r="P1683" s="7">
        <v>42542</v>
      </c>
      <c r="Q1683" s="7" t="s">
        <v>4204</v>
      </c>
      <c r="R1683" s="7">
        <v>3.4508000000000001</v>
      </c>
    </row>
    <row r="1684" spans="1:18" hidden="1">
      <c r="A1684" t="s">
        <v>506</v>
      </c>
      <c r="B1684" t="s">
        <v>501</v>
      </c>
      <c r="C1684" s="7">
        <v>42492</v>
      </c>
      <c r="D1684" t="s">
        <v>1037</v>
      </c>
      <c r="E1684">
        <v>19105029</v>
      </c>
      <c r="F1684" t="s">
        <v>4200</v>
      </c>
      <c r="G1684" s="7">
        <v>42794</v>
      </c>
      <c r="H1684" t="s">
        <v>503</v>
      </c>
      <c r="I1684">
        <v>1990000</v>
      </c>
      <c r="J1684"/>
      <c r="K1684">
        <v>1990000</v>
      </c>
      <c r="L1684">
        <v>1</v>
      </c>
      <c r="M1684">
        <v>1990000</v>
      </c>
      <c r="N1684" t="s">
        <v>1179</v>
      </c>
      <c r="O1684" t="s">
        <v>4201</v>
      </c>
      <c r="P1684" s="7">
        <v>42542</v>
      </c>
      <c r="Q1684" s="7" t="s">
        <v>4205</v>
      </c>
      <c r="R1684" s="7">
        <v>3.4508000000000001</v>
      </c>
    </row>
    <row r="1685" spans="1:18" hidden="1">
      <c r="A1685" t="s">
        <v>1037</v>
      </c>
      <c r="B1685" t="s">
        <v>501</v>
      </c>
      <c r="C1685" s="7">
        <v>42521</v>
      </c>
      <c r="D1685" t="s">
        <v>1037</v>
      </c>
      <c r="E1685">
        <v>13106001</v>
      </c>
      <c r="F1685" t="s">
        <v>4212</v>
      </c>
      <c r="G1685" s="7">
        <v>42521</v>
      </c>
      <c r="H1685" s="8" t="s">
        <v>503</v>
      </c>
      <c r="I1685" s="8">
        <v>19266.36</v>
      </c>
      <c r="J1685" s="8">
        <v>0</v>
      </c>
      <c r="K1685" s="8">
        <v>19266.36</v>
      </c>
      <c r="L1685" s="8">
        <v>1</v>
      </c>
      <c r="M1685" s="8">
        <v>19266.36</v>
      </c>
      <c r="N1685" t="s">
        <v>3344</v>
      </c>
      <c r="O1685" t="s">
        <v>4213</v>
      </c>
      <c r="P1685" s="7">
        <v>42542</v>
      </c>
      <c r="Q1685" s="7" t="s">
        <v>4214</v>
      </c>
      <c r="R1685" s="7">
        <v>3.5996999999999999</v>
      </c>
    </row>
    <row r="1686" spans="1:18" hidden="1">
      <c r="A1686" t="s">
        <v>506</v>
      </c>
      <c r="B1686" t="s">
        <v>501</v>
      </c>
      <c r="C1686" s="7">
        <v>42535</v>
      </c>
      <c r="D1686" t="s">
        <v>1037</v>
      </c>
      <c r="E1686">
        <v>19105029</v>
      </c>
      <c r="F1686" t="s">
        <v>4278</v>
      </c>
      <c r="G1686" s="7">
        <v>42546</v>
      </c>
      <c r="H1686" t="s">
        <v>503</v>
      </c>
      <c r="I1686">
        <v>13464</v>
      </c>
      <c r="J1686">
        <v>0</v>
      </c>
      <c r="K1686">
        <v>13464</v>
      </c>
      <c r="L1686">
        <v>1</v>
      </c>
      <c r="M1686">
        <v>13464</v>
      </c>
      <c r="N1686" t="s">
        <v>1179</v>
      </c>
      <c r="O1686" t="s">
        <v>4279</v>
      </c>
      <c r="P1686" s="7">
        <v>42542</v>
      </c>
      <c r="Q1686" s="7" t="s">
        <v>4280</v>
      </c>
      <c r="R1686" s="7">
        <v>3.4533</v>
      </c>
    </row>
    <row r="1687" spans="1:18" hidden="1">
      <c r="A1687" t="s">
        <v>506</v>
      </c>
      <c r="B1687" t="s">
        <v>501</v>
      </c>
      <c r="C1687" s="7">
        <v>42535</v>
      </c>
      <c r="D1687" t="s">
        <v>1037</v>
      </c>
      <c r="E1687">
        <v>19105029</v>
      </c>
      <c r="F1687" t="s">
        <v>4281</v>
      </c>
      <c r="G1687" s="7">
        <v>42547</v>
      </c>
      <c r="H1687" t="s">
        <v>503</v>
      </c>
      <c r="I1687">
        <v>13464</v>
      </c>
      <c r="J1687">
        <v>0</v>
      </c>
      <c r="K1687">
        <v>13464</v>
      </c>
      <c r="L1687">
        <v>1</v>
      </c>
      <c r="M1687">
        <v>13464</v>
      </c>
      <c r="N1687" t="s">
        <v>1179</v>
      </c>
      <c r="O1687" t="s">
        <v>4282</v>
      </c>
      <c r="P1687" s="7">
        <v>42542</v>
      </c>
      <c r="Q1687" s="7" t="s">
        <v>4283</v>
      </c>
      <c r="R1687" s="7">
        <v>3.4533</v>
      </c>
    </row>
    <row r="1688" spans="1:18" hidden="1">
      <c r="A1688" t="s">
        <v>506</v>
      </c>
      <c r="B1688" t="s">
        <v>501</v>
      </c>
      <c r="C1688" s="7">
        <v>42534</v>
      </c>
      <c r="D1688" t="s">
        <v>1037</v>
      </c>
      <c r="E1688">
        <v>19105029</v>
      </c>
      <c r="F1688" t="s">
        <v>3884</v>
      </c>
      <c r="G1688" s="7">
        <v>42549</v>
      </c>
      <c r="H1688" t="s">
        <v>503</v>
      </c>
      <c r="I1688">
        <v>14817.47</v>
      </c>
      <c r="J1688">
        <v>0</v>
      </c>
      <c r="K1688">
        <v>14817.47</v>
      </c>
      <c r="L1688">
        <v>1</v>
      </c>
      <c r="M1688">
        <v>14817.47</v>
      </c>
      <c r="N1688" t="s">
        <v>1179</v>
      </c>
      <c r="O1688" t="s">
        <v>3885</v>
      </c>
      <c r="P1688" s="7">
        <v>42542</v>
      </c>
      <c r="Q1688" s="7" t="s">
        <v>4320</v>
      </c>
      <c r="R1688" s="7">
        <v>3.4260999999999999</v>
      </c>
    </row>
    <row r="1689" spans="1:18" hidden="1">
      <c r="A1689" t="s">
        <v>506</v>
      </c>
      <c r="B1689" t="s">
        <v>501</v>
      </c>
      <c r="C1689" s="7">
        <v>42534</v>
      </c>
      <c r="D1689" t="s">
        <v>1037</v>
      </c>
      <c r="E1689">
        <v>19105029</v>
      </c>
      <c r="F1689" t="s">
        <v>4321</v>
      </c>
      <c r="G1689" s="7">
        <v>42549</v>
      </c>
      <c r="H1689" t="s">
        <v>503</v>
      </c>
      <c r="I1689">
        <v>1150.3800000000001</v>
      </c>
      <c r="J1689">
        <v>0</v>
      </c>
      <c r="K1689">
        <v>1150.3800000000001</v>
      </c>
      <c r="L1689">
        <v>1</v>
      </c>
      <c r="M1689">
        <v>1150.3800000000001</v>
      </c>
      <c r="N1689" t="s">
        <v>1179</v>
      </c>
      <c r="O1689" t="s">
        <v>4322</v>
      </c>
      <c r="P1689" s="7">
        <v>42542</v>
      </c>
      <c r="Q1689" s="7" t="s">
        <v>4323</v>
      </c>
      <c r="R1689" s="7">
        <v>3.4260999999999999</v>
      </c>
    </row>
    <row r="1690" spans="1:18" hidden="1">
      <c r="A1690" t="s">
        <v>506</v>
      </c>
      <c r="B1690" t="s">
        <v>501</v>
      </c>
      <c r="C1690" s="7">
        <v>42492</v>
      </c>
      <c r="D1690" t="s">
        <v>1037</v>
      </c>
      <c r="E1690">
        <v>19105029</v>
      </c>
      <c r="F1690" t="s">
        <v>4200</v>
      </c>
      <c r="G1690" s="7">
        <v>42612</v>
      </c>
      <c r="H1690" t="s">
        <v>503</v>
      </c>
      <c r="I1690">
        <v>790000</v>
      </c>
      <c r="J1690"/>
      <c r="K1690">
        <v>790000</v>
      </c>
      <c r="L1690">
        <v>1</v>
      </c>
      <c r="M1690">
        <v>790000</v>
      </c>
      <c r="N1690" t="s">
        <v>1179</v>
      </c>
      <c r="O1690" t="s">
        <v>4201</v>
      </c>
      <c r="P1690" s="7">
        <v>42542</v>
      </c>
      <c r="Q1690" s="7" t="s">
        <v>4582</v>
      </c>
      <c r="R1690" s="7">
        <v>3.4508000000000001</v>
      </c>
    </row>
    <row r="1691" spans="1:18" hidden="1">
      <c r="A1691" t="s">
        <v>506</v>
      </c>
      <c r="B1691" t="s">
        <v>501</v>
      </c>
      <c r="C1691" s="7">
        <v>42534</v>
      </c>
      <c r="D1691" t="s">
        <v>1037</v>
      </c>
      <c r="E1691">
        <v>19105029</v>
      </c>
      <c r="F1691" t="s">
        <v>4738</v>
      </c>
      <c r="G1691" s="7">
        <v>42546</v>
      </c>
      <c r="H1691" t="s">
        <v>503</v>
      </c>
      <c r="I1691">
        <v>190</v>
      </c>
      <c r="J1691">
        <v>0</v>
      </c>
      <c r="K1691">
        <v>190</v>
      </c>
      <c r="L1691">
        <v>1</v>
      </c>
      <c r="M1691">
        <v>190</v>
      </c>
      <c r="N1691" t="s">
        <v>1179</v>
      </c>
      <c r="O1691" t="s">
        <v>4739</v>
      </c>
      <c r="P1691" s="7">
        <v>42542</v>
      </c>
      <c r="Q1691" s="7" t="s">
        <v>4740</v>
      </c>
      <c r="R1691" s="7">
        <v>3.4260999999999999</v>
      </c>
    </row>
    <row r="1692" spans="1:18" hidden="1">
      <c r="A1692" t="s">
        <v>506</v>
      </c>
      <c r="B1692" t="s">
        <v>501</v>
      </c>
      <c r="C1692" s="7">
        <v>42534</v>
      </c>
      <c r="D1692" t="s">
        <v>1037</v>
      </c>
      <c r="E1692">
        <v>19105029</v>
      </c>
      <c r="F1692" t="s">
        <v>4741</v>
      </c>
      <c r="G1692" s="7">
        <v>42546</v>
      </c>
      <c r="H1692" t="s">
        <v>503</v>
      </c>
      <c r="I1692">
        <v>14</v>
      </c>
      <c r="J1692">
        <v>0</v>
      </c>
      <c r="K1692">
        <v>14</v>
      </c>
      <c r="L1692">
        <v>1</v>
      </c>
      <c r="M1692">
        <v>14</v>
      </c>
      <c r="N1692" t="s">
        <v>1179</v>
      </c>
      <c r="O1692" t="s">
        <v>4742</v>
      </c>
      <c r="P1692" s="7">
        <v>42542</v>
      </c>
      <c r="Q1692" s="7" t="s">
        <v>4743</v>
      </c>
      <c r="R1692" s="7">
        <v>3.4260999999999999</v>
      </c>
    </row>
    <row r="1693" spans="1:18" hidden="1">
      <c r="A1693" t="s">
        <v>506</v>
      </c>
      <c r="B1693" t="s">
        <v>501</v>
      </c>
      <c r="C1693" s="7">
        <v>42508</v>
      </c>
      <c r="D1693" t="s">
        <v>1037</v>
      </c>
      <c r="E1693">
        <v>19105029</v>
      </c>
      <c r="F1693" t="s">
        <v>4980</v>
      </c>
      <c r="G1693" s="7">
        <v>42545</v>
      </c>
      <c r="H1693" t="s">
        <v>503</v>
      </c>
      <c r="I1693">
        <v>18319.64</v>
      </c>
      <c r="J1693"/>
      <c r="K1693">
        <v>18319.64</v>
      </c>
      <c r="L1693">
        <v>1</v>
      </c>
      <c r="M1693">
        <v>18319.64</v>
      </c>
      <c r="N1693" t="s">
        <v>1179</v>
      </c>
      <c r="O1693" t="s">
        <v>4981</v>
      </c>
      <c r="P1693" s="7">
        <v>42542</v>
      </c>
      <c r="Q1693" s="7" t="s">
        <v>4982</v>
      </c>
      <c r="R1693" s="7">
        <v>3.5036999999999998</v>
      </c>
    </row>
    <row r="1694" spans="1:18" hidden="1">
      <c r="A1694" t="s">
        <v>506</v>
      </c>
      <c r="B1694" t="s">
        <v>501</v>
      </c>
      <c r="C1694" s="7">
        <v>42536</v>
      </c>
      <c r="D1694" t="s">
        <v>1037</v>
      </c>
      <c r="E1694">
        <v>19105029</v>
      </c>
      <c r="F1694" t="s">
        <v>5141</v>
      </c>
      <c r="G1694" s="7">
        <v>42562</v>
      </c>
      <c r="H1694" t="s">
        <v>503</v>
      </c>
      <c r="I1694">
        <v>1836.76</v>
      </c>
      <c r="J1694">
        <v>0</v>
      </c>
      <c r="K1694">
        <v>1836.76</v>
      </c>
      <c r="L1694">
        <v>1</v>
      </c>
      <c r="M1694">
        <v>1836.76</v>
      </c>
      <c r="N1694" t="s">
        <v>1179</v>
      </c>
      <c r="O1694" t="s">
        <v>5142</v>
      </c>
      <c r="P1694" s="7">
        <v>42542</v>
      </c>
      <c r="Q1694" s="7" t="s">
        <v>5143</v>
      </c>
      <c r="R1694" s="7">
        <v>3.4839000000000002</v>
      </c>
    </row>
    <row r="1695" spans="1:18" hidden="1">
      <c r="A1695" t="s">
        <v>506</v>
      </c>
      <c r="B1695" t="s">
        <v>501</v>
      </c>
      <c r="C1695" s="7">
        <v>42486</v>
      </c>
      <c r="D1695" t="s">
        <v>1037</v>
      </c>
      <c r="E1695">
        <v>19105029</v>
      </c>
      <c r="F1695" t="s">
        <v>5239</v>
      </c>
      <c r="G1695" s="7">
        <v>42557</v>
      </c>
      <c r="H1695" t="s">
        <v>503</v>
      </c>
      <c r="I1695">
        <v>763.91</v>
      </c>
      <c r="J1695"/>
      <c r="K1695">
        <v>763.91</v>
      </c>
      <c r="L1695">
        <v>1</v>
      </c>
      <c r="M1695">
        <v>763.91</v>
      </c>
      <c r="N1695" t="s">
        <v>1179</v>
      </c>
      <c r="O1695" t="s">
        <v>5240</v>
      </c>
      <c r="P1695" s="7">
        <v>42542</v>
      </c>
      <c r="Q1695" s="7" t="s">
        <v>5241</v>
      </c>
      <c r="R1695" s="7">
        <v>3.5472000000000001</v>
      </c>
    </row>
    <row r="1696" spans="1:18" hidden="1">
      <c r="A1696" t="s">
        <v>506</v>
      </c>
      <c r="B1696" t="s">
        <v>501</v>
      </c>
      <c r="C1696" s="7">
        <v>42488</v>
      </c>
      <c r="D1696" t="s">
        <v>1037</v>
      </c>
      <c r="E1696">
        <v>19105029</v>
      </c>
      <c r="F1696" t="s">
        <v>5251</v>
      </c>
      <c r="G1696" s="7">
        <v>42557</v>
      </c>
      <c r="H1696" t="s">
        <v>503</v>
      </c>
      <c r="I1696">
        <v>2300</v>
      </c>
      <c r="J1696"/>
      <c r="K1696">
        <v>2300</v>
      </c>
      <c r="L1696">
        <v>1</v>
      </c>
      <c r="M1696">
        <v>2300</v>
      </c>
      <c r="N1696" t="s">
        <v>1179</v>
      </c>
      <c r="O1696" t="s">
        <v>5252</v>
      </c>
      <c r="P1696" s="7">
        <v>42542</v>
      </c>
      <c r="Q1696" s="7" t="s">
        <v>5253</v>
      </c>
      <c r="R1696" s="7">
        <v>3.5295000000000001</v>
      </c>
    </row>
    <row r="1697" spans="1:18" hidden="1">
      <c r="A1697" t="s">
        <v>506</v>
      </c>
      <c r="B1697" t="s">
        <v>501</v>
      </c>
      <c r="C1697" s="7">
        <v>42492</v>
      </c>
      <c r="D1697" t="s">
        <v>1037</v>
      </c>
      <c r="E1697">
        <v>19105029</v>
      </c>
      <c r="F1697" t="s">
        <v>4200</v>
      </c>
      <c r="G1697" s="7">
        <v>42643</v>
      </c>
      <c r="H1697" t="s">
        <v>503</v>
      </c>
      <c r="I1697">
        <v>790000</v>
      </c>
      <c r="J1697"/>
      <c r="K1697">
        <v>790000</v>
      </c>
      <c r="L1697">
        <v>1</v>
      </c>
      <c r="M1697">
        <v>790000</v>
      </c>
      <c r="N1697" t="s">
        <v>1179</v>
      </c>
      <c r="O1697" t="s">
        <v>4201</v>
      </c>
      <c r="P1697" s="7">
        <v>42542</v>
      </c>
      <c r="Q1697" s="7" t="s">
        <v>5430</v>
      </c>
      <c r="R1697" s="7">
        <v>3.4508000000000001</v>
      </c>
    </row>
    <row r="1698" spans="1:18" hidden="1">
      <c r="A1698" t="s">
        <v>506</v>
      </c>
      <c r="B1698" t="s">
        <v>501</v>
      </c>
      <c r="C1698" s="7">
        <v>42534</v>
      </c>
      <c r="D1698" t="s">
        <v>1037</v>
      </c>
      <c r="E1698">
        <v>19105029</v>
      </c>
      <c r="F1698" t="s">
        <v>5535</v>
      </c>
      <c r="G1698" s="7">
        <v>42546</v>
      </c>
      <c r="H1698" t="s">
        <v>503</v>
      </c>
      <c r="I1698">
        <v>27</v>
      </c>
      <c r="J1698">
        <v>0</v>
      </c>
      <c r="K1698">
        <v>27</v>
      </c>
      <c r="L1698">
        <v>1</v>
      </c>
      <c r="M1698">
        <v>27</v>
      </c>
      <c r="N1698" t="s">
        <v>1179</v>
      </c>
      <c r="O1698" t="s">
        <v>5536</v>
      </c>
      <c r="P1698" s="7">
        <v>42542</v>
      </c>
      <c r="Q1698" s="7" t="s">
        <v>5537</v>
      </c>
      <c r="R1698" s="7">
        <v>3.4260999999999999</v>
      </c>
    </row>
    <row r="1699" spans="1:18" hidden="1">
      <c r="A1699" t="s">
        <v>506</v>
      </c>
      <c r="B1699" t="s">
        <v>501</v>
      </c>
      <c r="C1699" s="7">
        <v>42534</v>
      </c>
      <c r="D1699" t="s">
        <v>1037</v>
      </c>
      <c r="E1699">
        <v>19105029</v>
      </c>
      <c r="F1699" t="s">
        <v>5538</v>
      </c>
      <c r="G1699" s="7">
        <v>42546</v>
      </c>
      <c r="H1699" t="s">
        <v>503</v>
      </c>
      <c r="I1699">
        <v>75</v>
      </c>
      <c r="J1699">
        <v>0</v>
      </c>
      <c r="K1699">
        <v>75</v>
      </c>
      <c r="L1699">
        <v>1</v>
      </c>
      <c r="M1699">
        <v>75</v>
      </c>
      <c r="N1699" t="s">
        <v>1179</v>
      </c>
      <c r="O1699" t="s">
        <v>5539</v>
      </c>
      <c r="P1699" s="7">
        <v>42542</v>
      </c>
      <c r="Q1699" s="7" t="s">
        <v>5540</v>
      </c>
      <c r="R1699" s="7">
        <v>3.4260999999999999</v>
      </c>
    </row>
    <row r="1700" spans="1:18" hidden="1">
      <c r="A1700" t="s">
        <v>506</v>
      </c>
      <c r="B1700" t="s">
        <v>501</v>
      </c>
      <c r="C1700" s="7">
        <v>42534</v>
      </c>
      <c r="D1700" t="s">
        <v>1037</v>
      </c>
      <c r="E1700">
        <v>19105029</v>
      </c>
      <c r="F1700" t="s">
        <v>5873</v>
      </c>
      <c r="G1700" s="7">
        <v>42546</v>
      </c>
      <c r="H1700" t="s">
        <v>503</v>
      </c>
      <c r="I1700">
        <v>31</v>
      </c>
      <c r="J1700">
        <v>0</v>
      </c>
      <c r="K1700">
        <v>31</v>
      </c>
      <c r="L1700">
        <v>1</v>
      </c>
      <c r="M1700">
        <v>31</v>
      </c>
      <c r="N1700" t="s">
        <v>1179</v>
      </c>
      <c r="O1700" t="s">
        <v>5874</v>
      </c>
      <c r="P1700" s="7">
        <v>42542</v>
      </c>
      <c r="Q1700" s="7" t="s">
        <v>5875</v>
      </c>
      <c r="R1700" s="7">
        <v>3.4260999999999999</v>
      </c>
    </row>
    <row r="1701" spans="1:18" hidden="1">
      <c r="A1701" t="s">
        <v>506</v>
      </c>
      <c r="B1701" t="s">
        <v>501</v>
      </c>
      <c r="C1701" s="7">
        <v>42534</v>
      </c>
      <c r="D1701" t="s">
        <v>1037</v>
      </c>
      <c r="E1701">
        <v>19105029</v>
      </c>
      <c r="F1701" t="s">
        <v>6237</v>
      </c>
      <c r="G1701" s="7">
        <v>42546</v>
      </c>
      <c r="H1701" t="s">
        <v>503</v>
      </c>
      <c r="I1701">
        <v>19.5</v>
      </c>
      <c r="J1701">
        <v>0</v>
      </c>
      <c r="K1701">
        <v>19.5</v>
      </c>
      <c r="L1701">
        <v>1</v>
      </c>
      <c r="M1701">
        <v>19.5</v>
      </c>
      <c r="N1701" t="s">
        <v>1179</v>
      </c>
      <c r="O1701" t="s">
        <v>6238</v>
      </c>
      <c r="P1701" s="7">
        <v>42542</v>
      </c>
      <c r="Q1701" s="7" t="s">
        <v>6239</v>
      </c>
      <c r="R1701" s="7">
        <v>3.4260999999999999</v>
      </c>
    </row>
    <row r="1702" spans="1:18" hidden="1">
      <c r="A1702" t="s">
        <v>506</v>
      </c>
      <c r="B1702" t="s">
        <v>501</v>
      </c>
      <c r="C1702" s="7">
        <v>42534</v>
      </c>
      <c r="D1702" t="s">
        <v>1037</v>
      </c>
      <c r="E1702">
        <v>19105029</v>
      </c>
      <c r="F1702" t="s">
        <v>4321</v>
      </c>
      <c r="G1702" s="7">
        <v>42563</v>
      </c>
      <c r="H1702" t="s">
        <v>503</v>
      </c>
      <c r="I1702">
        <v>1150.3699999999999</v>
      </c>
      <c r="J1702"/>
      <c r="K1702">
        <v>1150.3699999999999</v>
      </c>
      <c r="L1702">
        <v>1</v>
      </c>
      <c r="M1702">
        <v>1150.3699999999999</v>
      </c>
      <c r="N1702" t="s">
        <v>1179</v>
      </c>
      <c r="O1702" t="s">
        <v>4322</v>
      </c>
      <c r="P1702" s="7">
        <v>42542</v>
      </c>
      <c r="Q1702" s="7" t="s">
        <v>6240</v>
      </c>
      <c r="R1702" s="7">
        <v>3.4260999999999999</v>
      </c>
    </row>
    <row r="1703" spans="1:18" hidden="1">
      <c r="A1703" t="s">
        <v>506</v>
      </c>
      <c r="B1703" t="s">
        <v>501</v>
      </c>
      <c r="C1703" s="7">
        <v>42537</v>
      </c>
      <c r="D1703" t="s">
        <v>1037</v>
      </c>
      <c r="E1703">
        <v>19105029</v>
      </c>
      <c r="F1703" t="s">
        <v>6269</v>
      </c>
      <c r="G1703" s="7">
        <v>42552</v>
      </c>
      <c r="H1703" t="s">
        <v>503</v>
      </c>
      <c r="I1703">
        <v>13464</v>
      </c>
      <c r="J1703">
        <v>0</v>
      </c>
      <c r="K1703">
        <v>13464</v>
      </c>
      <c r="L1703">
        <v>1</v>
      </c>
      <c r="M1703">
        <v>13464</v>
      </c>
      <c r="N1703" t="s">
        <v>1179</v>
      </c>
      <c r="O1703" t="s">
        <v>6270</v>
      </c>
      <c r="P1703" s="7">
        <v>42542</v>
      </c>
      <c r="Q1703" s="7" t="s">
        <v>6271</v>
      </c>
      <c r="R1703" s="7">
        <v>3.4767999999999999</v>
      </c>
    </row>
    <row r="1704" spans="1:18" hidden="1">
      <c r="A1704" t="s">
        <v>506</v>
      </c>
      <c r="B1704" t="s">
        <v>501</v>
      </c>
      <c r="C1704" s="7">
        <v>42488</v>
      </c>
      <c r="D1704" t="s">
        <v>1037</v>
      </c>
      <c r="E1704">
        <v>19105029</v>
      </c>
      <c r="F1704" t="s">
        <v>6340</v>
      </c>
      <c r="G1704" s="7">
        <v>42557</v>
      </c>
      <c r="H1704" t="s">
        <v>503</v>
      </c>
      <c r="I1704">
        <v>900.76</v>
      </c>
      <c r="J1704"/>
      <c r="K1704">
        <v>900.76</v>
      </c>
      <c r="L1704">
        <v>1</v>
      </c>
      <c r="M1704">
        <v>900.76</v>
      </c>
      <c r="N1704" t="s">
        <v>1179</v>
      </c>
      <c r="O1704" t="s">
        <v>6341</v>
      </c>
      <c r="P1704" s="7">
        <v>42542</v>
      </c>
      <c r="Q1704" s="7" t="s">
        <v>6342</v>
      </c>
      <c r="R1704" s="7">
        <v>3.5295000000000001</v>
      </c>
    </row>
    <row r="1705" spans="1:18" hidden="1">
      <c r="A1705" t="s">
        <v>506</v>
      </c>
      <c r="B1705" t="s">
        <v>501</v>
      </c>
      <c r="C1705" s="7">
        <v>42535</v>
      </c>
      <c r="D1705" t="s">
        <v>1037</v>
      </c>
      <c r="E1705">
        <v>19105029</v>
      </c>
      <c r="F1705" t="s">
        <v>6523</v>
      </c>
      <c r="G1705" s="7">
        <v>42545</v>
      </c>
      <c r="H1705" t="s">
        <v>503</v>
      </c>
      <c r="I1705">
        <v>13464</v>
      </c>
      <c r="J1705">
        <v>0</v>
      </c>
      <c r="K1705">
        <v>13464</v>
      </c>
      <c r="L1705">
        <v>1</v>
      </c>
      <c r="M1705">
        <v>13464</v>
      </c>
      <c r="N1705" t="s">
        <v>1179</v>
      </c>
      <c r="O1705" t="s">
        <v>6524</v>
      </c>
      <c r="P1705" s="7">
        <v>42542</v>
      </c>
      <c r="Q1705" s="7" t="s">
        <v>6525</v>
      </c>
      <c r="R1705" s="7">
        <v>3.4533</v>
      </c>
    </row>
    <row r="1706" spans="1:18" hidden="1">
      <c r="A1706" t="s">
        <v>506</v>
      </c>
      <c r="B1706" t="s">
        <v>501</v>
      </c>
      <c r="C1706" s="7">
        <v>42536</v>
      </c>
      <c r="D1706" t="s">
        <v>1037</v>
      </c>
      <c r="E1706">
        <v>19105029</v>
      </c>
      <c r="F1706" t="s">
        <v>6602</v>
      </c>
      <c r="G1706" s="7">
        <v>42551</v>
      </c>
      <c r="H1706" t="s">
        <v>503</v>
      </c>
      <c r="I1706">
        <v>2420</v>
      </c>
      <c r="J1706">
        <v>0</v>
      </c>
      <c r="K1706">
        <v>2420</v>
      </c>
      <c r="L1706">
        <v>1</v>
      </c>
      <c r="M1706">
        <v>2420</v>
      </c>
      <c r="N1706" t="s">
        <v>1179</v>
      </c>
      <c r="O1706" t="s">
        <v>6603</v>
      </c>
      <c r="P1706" s="7">
        <v>42542</v>
      </c>
      <c r="Q1706" s="7" t="s">
        <v>6604</v>
      </c>
      <c r="R1706" s="7">
        <v>3.4839000000000002</v>
      </c>
    </row>
    <row r="1707" spans="1:18" hidden="1">
      <c r="A1707" t="s">
        <v>506</v>
      </c>
      <c r="B1707" t="s">
        <v>501</v>
      </c>
      <c r="C1707" s="7">
        <v>42536</v>
      </c>
      <c r="D1707" t="s">
        <v>1037</v>
      </c>
      <c r="E1707">
        <v>19105029</v>
      </c>
      <c r="F1707" t="s">
        <v>6605</v>
      </c>
      <c r="G1707" s="7">
        <v>42546</v>
      </c>
      <c r="H1707" t="s">
        <v>503</v>
      </c>
      <c r="I1707">
        <v>100</v>
      </c>
      <c r="J1707">
        <v>0</v>
      </c>
      <c r="K1707">
        <v>100</v>
      </c>
      <c r="L1707">
        <v>1</v>
      </c>
      <c r="M1707">
        <v>100</v>
      </c>
      <c r="N1707" t="s">
        <v>1179</v>
      </c>
      <c r="O1707" t="s">
        <v>6606</v>
      </c>
      <c r="P1707" s="7">
        <v>42542</v>
      </c>
      <c r="Q1707" s="7" t="s">
        <v>6607</v>
      </c>
      <c r="R1707" s="7">
        <v>3.4839000000000002</v>
      </c>
    </row>
    <row r="1708" spans="1:18" hidden="1">
      <c r="A1708" t="s">
        <v>506</v>
      </c>
      <c r="B1708" t="s">
        <v>501</v>
      </c>
      <c r="C1708" s="7">
        <v>42536</v>
      </c>
      <c r="D1708" t="s">
        <v>1037</v>
      </c>
      <c r="E1708">
        <v>19105029</v>
      </c>
      <c r="F1708" t="s">
        <v>6608</v>
      </c>
      <c r="G1708" s="7">
        <v>42549</v>
      </c>
      <c r="H1708" t="s">
        <v>503</v>
      </c>
      <c r="I1708">
        <v>13464</v>
      </c>
      <c r="J1708">
        <v>0</v>
      </c>
      <c r="K1708">
        <v>13464</v>
      </c>
      <c r="L1708">
        <v>1</v>
      </c>
      <c r="M1708">
        <v>13464</v>
      </c>
      <c r="N1708" t="s">
        <v>1179</v>
      </c>
      <c r="O1708" t="s">
        <v>6609</v>
      </c>
      <c r="P1708" s="7">
        <v>42542</v>
      </c>
      <c r="Q1708" s="7" t="s">
        <v>6610</v>
      </c>
      <c r="R1708" s="7">
        <v>3.4839000000000002</v>
      </c>
    </row>
    <row r="1709" spans="1:18" hidden="1">
      <c r="A1709" t="s">
        <v>1037</v>
      </c>
      <c r="B1709" t="s">
        <v>501</v>
      </c>
      <c r="C1709" s="7">
        <v>42095</v>
      </c>
      <c r="D1709" t="s">
        <v>386</v>
      </c>
      <c r="E1709">
        <v>13101001</v>
      </c>
      <c r="F1709" t="s">
        <v>1061</v>
      </c>
      <c r="G1709" s="7">
        <v>42156</v>
      </c>
      <c r="H1709" t="s">
        <v>503</v>
      </c>
      <c r="I1709">
        <v>20520</v>
      </c>
      <c r="J1709">
        <v>0</v>
      </c>
      <c r="K1709">
        <v>20520</v>
      </c>
      <c r="L1709">
        <v>1</v>
      </c>
      <c r="M1709">
        <v>20520</v>
      </c>
      <c r="N1709" t="s">
        <v>647</v>
      </c>
      <c r="O1709" t="s">
        <v>1052</v>
      </c>
      <c r="P1709" s="7">
        <v>42542</v>
      </c>
      <c r="Q1709" s="7" t="s">
        <v>1982</v>
      </c>
      <c r="R1709" s="7">
        <v>3.2080000000000002</v>
      </c>
    </row>
    <row r="1710" spans="1:18" hidden="1">
      <c r="A1710" t="s">
        <v>1037</v>
      </c>
      <c r="B1710" t="s">
        <v>501</v>
      </c>
      <c r="C1710" s="7">
        <v>42095</v>
      </c>
      <c r="D1710" t="s">
        <v>386</v>
      </c>
      <c r="E1710">
        <v>13101001</v>
      </c>
      <c r="F1710" t="s">
        <v>1062</v>
      </c>
      <c r="G1710" s="7">
        <v>42156</v>
      </c>
      <c r="H1710" t="s">
        <v>503</v>
      </c>
      <c r="I1710">
        <v>22680</v>
      </c>
      <c r="J1710">
        <v>0</v>
      </c>
      <c r="K1710">
        <v>22680</v>
      </c>
      <c r="L1710">
        <v>1</v>
      </c>
      <c r="M1710">
        <v>22680</v>
      </c>
      <c r="N1710" t="s">
        <v>647</v>
      </c>
      <c r="O1710" t="s">
        <v>1052</v>
      </c>
      <c r="P1710" s="7">
        <v>42542</v>
      </c>
      <c r="Q1710" s="7" t="s">
        <v>1984</v>
      </c>
      <c r="R1710" s="7">
        <v>3.2080000000000002</v>
      </c>
    </row>
    <row r="1711" spans="1:18" hidden="1">
      <c r="A1711" t="s">
        <v>1037</v>
      </c>
      <c r="B1711" t="s">
        <v>501</v>
      </c>
      <c r="C1711" s="7">
        <v>42095</v>
      </c>
      <c r="D1711" t="s">
        <v>386</v>
      </c>
      <c r="E1711">
        <v>13101001</v>
      </c>
      <c r="F1711" t="s">
        <v>1055</v>
      </c>
      <c r="G1711" s="7">
        <v>42156</v>
      </c>
      <c r="H1711" t="s">
        <v>503</v>
      </c>
      <c r="I1711">
        <v>23220</v>
      </c>
      <c r="J1711">
        <v>0</v>
      </c>
      <c r="K1711">
        <v>23220</v>
      </c>
      <c r="L1711">
        <v>1</v>
      </c>
      <c r="M1711">
        <v>23220</v>
      </c>
      <c r="N1711" t="s">
        <v>647</v>
      </c>
      <c r="O1711" t="s">
        <v>1052</v>
      </c>
      <c r="P1711" s="7">
        <v>42542</v>
      </c>
      <c r="Q1711" s="7" t="s">
        <v>1985</v>
      </c>
      <c r="R1711" s="7">
        <v>3.2080000000000002</v>
      </c>
    </row>
    <row r="1712" spans="1:18" hidden="1">
      <c r="A1712" t="s">
        <v>1037</v>
      </c>
      <c r="B1712" t="s">
        <v>501</v>
      </c>
      <c r="C1712" s="7">
        <v>42095</v>
      </c>
      <c r="D1712" t="s">
        <v>386</v>
      </c>
      <c r="E1712">
        <v>13101001</v>
      </c>
      <c r="F1712" t="s">
        <v>1083</v>
      </c>
      <c r="G1712" s="7">
        <v>42156</v>
      </c>
      <c r="H1712" t="s">
        <v>503</v>
      </c>
      <c r="I1712">
        <v>17280</v>
      </c>
      <c r="J1712">
        <v>0</v>
      </c>
      <c r="K1712">
        <v>17280</v>
      </c>
      <c r="L1712">
        <v>1</v>
      </c>
      <c r="M1712">
        <v>17280</v>
      </c>
      <c r="N1712" t="s">
        <v>647</v>
      </c>
      <c r="O1712" t="s">
        <v>1052</v>
      </c>
      <c r="P1712" s="7">
        <v>42542</v>
      </c>
      <c r="Q1712" s="7" t="s">
        <v>1362</v>
      </c>
      <c r="R1712" s="7">
        <v>3.2080000000000002</v>
      </c>
    </row>
    <row r="1713" spans="1:18" hidden="1">
      <c r="A1713" t="s">
        <v>1037</v>
      </c>
      <c r="B1713" t="s">
        <v>501</v>
      </c>
      <c r="C1713" s="7">
        <v>42153</v>
      </c>
      <c r="D1713" t="s">
        <v>386</v>
      </c>
      <c r="E1713">
        <v>13101001</v>
      </c>
      <c r="F1713" t="s">
        <v>1105</v>
      </c>
      <c r="G1713" s="7">
        <v>42198</v>
      </c>
      <c r="H1713" t="s">
        <v>503</v>
      </c>
      <c r="I1713">
        <v>17112.599999999999</v>
      </c>
      <c r="J1713">
        <v>0</v>
      </c>
      <c r="K1713">
        <v>17112.599999999999</v>
      </c>
      <c r="L1713">
        <v>1</v>
      </c>
      <c r="M1713">
        <v>17112.599999999999</v>
      </c>
      <c r="N1713" t="s">
        <v>647</v>
      </c>
      <c r="O1713" t="s">
        <v>1106</v>
      </c>
      <c r="P1713" s="7">
        <v>42542</v>
      </c>
      <c r="Q1713" s="7" t="s">
        <v>1370</v>
      </c>
      <c r="R1713" s="7">
        <v>3.1747999999999998</v>
      </c>
    </row>
    <row r="1714" spans="1:18" hidden="1">
      <c r="A1714" t="s">
        <v>1037</v>
      </c>
      <c r="B1714" t="s">
        <v>501</v>
      </c>
      <c r="C1714" s="7">
        <v>42186</v>
      </c>
      <c r="D1714" t="s">
        <v>386</v>
      </c>
      <c r="E1714">
        <v>13101001</v>
      </c>
      <c r="F1714" t="s">
        <v>1142</v>
      </c>
      <c r="G1714" s="7">
        <v>42248</v>
      </c>
      <c r="H1714" t="s">
        <v>503</v>
      </c>
      <c r="I1714">
        <v>16559</v>
      </c>
      <c r="J1714">
        <v>0</v>
      </c>
      <c r="K1714">
        <v>16559</v>
      </c>
      <c r="L1714">
        <v>1</v>
      </c>
      <c r="M1714">
        <v>16559</v>
      </c>
      <c r="N1714" t="s">
        <v>647</v>
      </c>
      <c r="O1714" t="s">
        <v>1143</v>
      </c>
      <c r="P1714" s="7">
        <v>42542</v>
      </c>
      <c r="Q1714" s="7" t="s">
        <v>1536</v>
      </c>
      <c r="R1714" s="7">
        <v>3.1025999999999998</v>
      </c>
    </row>
    <row r="1715" spans="1:18" hidden="1">
      <c r="A1715" t="s">
        <v>1037</v>
      </c>
      <c r="B1715" t="s">
        <v>501</v>
      </c>
      <c r="C1715" s="7">
        <v>42205</v>
      </c>
      <c r="D1715" t="s">
        <v>386</v>
      </c>
      <c r="E1715">
        <v>13101001</v>
      </c>
      <c r="F1715" t="s">
        <v>1162</v>
      </c>
      <c r="G1715" s="7">
        <v>42267</v>
      </c>
      <c r="H1715" t="s">
        <v>503</v>
      </c>
      <c r="I1715">
        <v>7660</v>
      </c>
      <c r="J1715">
        <v>0</v>
      </c>
      <c r="K1715">
        <v>7660</v>
      </c>
      <c r="L1715">
        <v>1</v>
      </c>
      <c r="M1715">
        <v>7660</v>
      </c>
      <c r="N1715" t="s">
        <v>647</v>
      </c>
      <c r="O1715" t="s">
        <v>1182</v>
      </c>
      <c r="P1715" s="7">
        <v>42542</v>
      </c>
      <c r="Q1715" s="7" t="s">
        <v>2143</v>
      </c>
      <c r="R1715" s="7">
        <v>3.1831999999999998</v>
      </c>
    </row>
    <row r="1716" spans="1:18" hidden="1">
      <c r="A1716" t="s">
        <v>1037</v>
      </c>
      <c r="B1716" t="s">
        <v>501</v>
      </c>
      <c r="C1716" s="7">
        <v>42271</v>
      </c>
      <c r="D1716" t="s">
        <v>386</v>
      </c>
      <c r="E1716">
        <v>13101001</v>
      </c>
      <c r="F1716" t="s">
        <v>2570</v>
      </c>
      <c r="G1716" s="7">
        <v>42311</v>
      </c>
      <c r="H1716" t="s">
        <v>503</v>
      </c>
      <c r="I1716">
        <v>9230</v>
      </c>
      <c r="J1716">
        <v>0</v>
      </c>
      <c r="K1716">
        <v>9230</v>
      </c>
      <c r="L1716">
        <v>1</v>
      </c>
      <c r="M1716">
        <v>9230</v>
      </c>
      <c r="N1716" t="s">
        <v>647</v>
      </c>
      <c r="O1716" t="s">
        <v>1182</v>
      </c>
      <c r="P1716" s="7">
        <v>42542</v>
      </c>
      <c r="Q1716" s="7" t="s">
        <v>2571</v>
      </c>
      <c r="R1716" s="7">
        <v>4.1040999999999999</v>
      </c>
    </row>
    <row r="1717" spans="1:18" hidden="1">
      <c r="A1717" t="s">
        <v>1037</v>
      </c>
      <c r="B1717" t="s">
        <v>501</v>
      </c>
      <c r="C1717" s="7">
        <v>42271</v>
      </c>
      <c r="D1717" t="s">
        <v>386</v>
      </c>
      <c r="E1717">
        <v>13101001</v>
      </c>
      <c r="F1717" t="s">
        <v>2528</v>
      </c>
      <c r="G1717" s="7">
        <v>42312</v>
      </c>
      <c r="H1717" t="s">
        <v>503</v>
      </c>
      <c r="I1717">
        <v>9256</v>
      </c>
      <c r="J1717">
        <v>0</v>
      </c>
      <c r="K1717">
        <v>9256</v>
      </c>
      <c r="L1717">
        <v>1</v>
      </c>
      <c r="M1717">
        <v>9256</v>
      </c>
      <c r="N1717" t="s">
        <v>647</v>
      </c>
      <c r="O1717" t="s">
        <v>2529</v>
      </c>
      <c r="P1717" s="7">
        <v>42542</v>
      </c>
      <c r="Q1717" s="7" t="s">
        <v>2530</v>
      </c>
      <c r="R1717" s="7">
        <v>4.1040999999999999</v>
      </c>
    </row>
    <row r="1718" spans="1:18" hidden="1">
      <c r="A1718" t="s">
        <v>506</v>
      </c>
      <c r="B1718" t="s">
        <v>501</v>
      </c>
      <c r="C1718" s="7">
        <v>42376</v>
      </c>
      <c r="D1718" t="s">
        <v>386</v>
      </c>
      <c r="E1718">
        <v>13180001</v>
      </c>
      <c r="F1718" t="s">
        <v>1163</v>
      </c>
      <c r="G1718" s="7">
        <v>42526</v>
      </c>
      <c r="H1718" t="s">
        <v>503</v>
      </c>
      <c r="I1718">
        <v>30000</v>
      </c>
      <c r="J1718">
        <v>27952.19</v>
      </c>
      <c r="K1718">
        <v>2047.81</v>
      </c>
      <c r="L1718">
        <v>1</v>
      </c>
      <c r="M1718">
        <v>2047.81</v>
      </c>
      <c r="N1718" t="s">
        <v>662</v>
      </c>
      <c r="O1718" t="s">
        <v>2955</v>
      </c>
      <c r="P1718" s="7">
        <v>42542</v>
      </c>
      <c r="Q1718" s="7" t="s">
        <v>2974</v>
      </c>
      <c r="R1718" s="7">
        <v>4.0303000000000004</v>
      </c>
    </row>
    <row r="1719" spans="1:18" hidden="1">
      <c r="A1719" t="s">
        <v>1037</v>
      </c>
      <c r="B1719" t="s">
        <v>501</v>
      </c>
      <c r="C1719" s="7">
        <v>42261</v>
      </c>
      <c r="D1719" t="s">
        <v>386</v>
      </c>
      <c r="E1719">
        <v>13101006</v>
      </c>
      <c r="F1719" t="s">
        <v>3497</v>
      </c>
      <c r="G1719" s="7">
        <v>42449</v>
      </c>
      <c r="H1719" t="s">
        <v>503</v>
      </c>
      <c r="I1719">
        <v>13292</v>
      </c>
      <c r="J1719">
        <v>0</v>
      </c>
      <c r="K1719">
        <v>13292</v>
      </c>
      <c r="L1719">
        <v>1</v>
      </c>
      <c r="M1719">
        <v>13292</v>
      </c>
      <c r="N1719" t="s">
        <v>647</v>
      </c>
      <c r="O1719" t="s">
        <v>3498</v>
      </c>
      <c r="P1719" s="7">
        <v>42542</v>
      </c>
      <c r="Q1719" s="7" t="s">
        <v>3499</v>
      </c>
      <c r="R1719" s="7">
        <v>3.8698000000000001</v>
      </c>
    </row>
    <row r="1720" spans="1:18" hidden="1">
      <c r="A1720" t="s">
        <v>1037</v>
      </c>
      <c r="B1720" t="s">
        <v>501</v>
      </c>
      <c r="C1720" s="7">
        <v>42109</v>
      </c>
      <c r="D1720" t="s">
        <v>386</v>
      </c>
      <c r="E1720">
        <v>13101001</v>
      </c>
      <c r="F1720" t="s">
        <v>1063</v>
      </c>
      <c r="G1720" s="7">
        <v>42156</v>
      </c>
      <c r="H1720" t="s">
        <v>503</v>
      </c>
      <c r="I1720">
        <v>17172</v>
      </c>
      <c r="J1720">
        <v>0</v>
      </c>
      <c r="K1720">
        <v>17172</v>
      </c>
      <c r="L1720">
        <v>1</v>
      </c>
      <c r="M1720">
        <v>17172</v>
      </c>
      <c r="N1720" t="s">
        <v>647</v>
      </c>
      <c r="O1720" t="s">
        <v>1052</v>
      </c>
      <c r="P1720" s="7">
        <v>42542</v>
      </c>
      <c r="Q1720" s="7" t="s">
        <v>2131</v>
      </c>
      <c r="R1720" s="7">
        <v>3.0880000000000001</v>
      </c>
    </row>
    <row r="1721" spans="1:18" hidden="1">
      <c r="A1721" t="s">
        <v>1037</v>
      </c>
      <c r="B1721" t="s">
        <v>501</v>
      </c>
      <c r="C1721" s="7">
        <v>42095</v>
      </c>
      <c r="D1721" t="s">
        <v>386</v>
      </c>
      <c r="E1721">
        <v>13101001</v>
      </c>
      <c r="F1721" t="s">
        <v>1081</v>
      </c>
      <c r="G1721" s="7">
        <v>42156</v>
      </c>
      <c r="H1721" t="s">
        <v>503</v>
      </c>
      <c r="I1721">
        <v>17280</v>
      </c>
      <c r="J1721">
        <v>0</v>
      </c>
      <c r="K1721">
        <v>17280</v>
      </c>
      <c r="L1721">
        <v>1</v>
      </c>
      <c r="M1721">
        <v>17280</v>
      </c>
      <c r="N1721" t="s">
        <v>647</v>
      </c>
      <c r="O1721" t="s">
        <v>1052</v>
      </c>
      <c r="P1721" s="7">
        <v>42542</v>
      </c>
      <c r="Q1721" s="7" t="s">
        <v>2408</v>
      </c>
      <c r="R1721" s="7">
        <v>3.2080000000000002</v>
      </c>
    </row>
    <row r="1722" spans="1:18" hidden="1">
      <c r="A1722" t="s">
        <v>1037</v>
      </c>
      <c r="B1722" t="s">
        <v>501</v>
      </c>
      <c r="C1722" s="7">
        <v>42120</v>
      </c>
      <c r="D1722" t="s">
        <v>386</v>
      </c>
      <c r="E1722">
        <v>13101001</v>
      </c>
      <c r="F1722" t="s">
        <v>1060</v>
      </c>
      <c r="G1722" s="7">
        <v>42156</v>
      </c>
      <c r="H1722" t="s">
        <v>503</v>
      </c>
      <c r="I1722">
        <v>17172</v>
      </c>
      <c r="J1722">
        <v>0</v>
      </c>
      <c r="K1722">
        <v>17172</v>
      </c>
      <c r="L1722">
        <v>1</v>
      </c>
      <c r="M1722">
        <v>17172</v>
      </c>
      <c r="N1722" t="s">
        <v>647</v>
      </c>
      <c r="O1722" t="s">
        <v>1052</v>
      </c>
      <c r="P1722" s="7">
        <v>42542</v>
      </c>
      <c r="Q1722" s="7" t="s">
        <v>2132</v>
      </c>
      <c r="R1722" s="7">
        <v>2.9744999999999999</v>
      </c>
    </row>
    <row r="1723" spans="1:18" hidden="1">
      <c r="A1723" t="s">
        <v>1037</v>
      </c>
      <c r="B1723" t="s">
        <v>501</v>
      </c>
      <c r="C1723" s="7">
        <v>42205</v>
      </c>
      <c r="D1723" t="s">
        <v>386</v>
      </c>
      <c r="E1723">
        <v>13101001</v>
      </c>
      <c r="F1723" t="s">
        <v>1189</v>
      </c>
      <c r="G1723" s="7">
        <v>42267</v>
      </c>
      <c r="H1723" t="s">
        <v>503</v>
      </c>
      <c r="I1723">
        <v>8940</v>
      </c>
      <c r="J1723">
        <v>0</v>
      </c>
      <c r="K1723">
        <v>8940</v>
      </c>
      <c r="L1723">
        <v>1</v>
      </c>
      <c r="M1723">
        <v>8940</v>
      </c>
      <c r="N1723" t="s">
        <v>647</v>
      </c>
      <c r="O1723" t="s">
        <v>1182</v>
      </c>
      <c r="P1723" s="7">
        <v>42542</v>
      </c>
      <c r="Q1723" s="7" t="s">
        <v>1998</v>
      </c>
      <c r="R1723" s="7">
        <v>3.1831999999999998</v>
      </c>
    </row>
    <row r="1724" spans="1:18" hidden="1">
      <c r="A1724" t="s">
        <v>1037</v>
      </c>
      <c r="B1724" t="s">
        <v>501</v>
      </c>
      <c r="C1724" s="7">
        <v>42237</v>
      </c>
      <c r="D1724" t="s">
        <v>386</v>
      </c>
      <c r="E1724">
        <v>13101001</v>
      </c>
      <c r="F1724" t="s">
        <v>2005</v>
      </c>
      <c r="G1724" s="7">
        <v>42298</v>
      </c>
      <c r="H1724" t="s">
        <v>503</v>
      </c>
      <c r="I1724">
        <v>8918</v>
      </c>
      <c r="J1724">
        <v>0</v>
      </c>
      <c r="K1724">
        <v>8918</v>
      </c>
      <c r="L1724">
        <v>1</v>
      </c>
      <c r="M1724">
        <v>8918</v>
      </c>
      <c r="N1724" t="s">
        <v>647</v>
      </c>
      <c r="O1724" t="s">
        <v>2006</v>
      </c>
      <c r="P1724" s="7">
        <v>42542</v>
      </c>
      <c r="Q1724" s="7" t="s">
        <v>2007</v>
      </c>
      <c r="R1724" s="7">
        <v>3.4750999999999999</v>
      </c>
    </row>
    <row r="1725" spans="1:18" hidden="1">
      <c r="A1725" t="s">
        <v>1037</v>
      </c>
      <c r="B1725" t="s">
        <v>501</v>
      </c>
      <c r="C1725" s="7">
        <v>42256</v>
      </c>
      <c r="D1725" t="s">
        <v>386</v>
      </c>
      <c r="E1725">
        <v>13101001</v>
      </c>
      <c r="F1725" t="s">
        <v>2473</v>
      </c>
      <c r="G1725" s="7">
        <v>42317</v>
      </c>
      <c r="H1725" t="s">
        <v>503</v>
      </c>
      <c r="I1725">
        <v>8820</v>
      </c>
      <c r="J1725">
        <v>0</v>
      </c>
      <c r="K1725">
        <v>8820</v>
      </c>
      <c r="L1725">
        <v>1</v>
      </c>
      <c r="M1725">
        <v>8820</v>
      </c>
      <c r="N1725" t="s">
        <v>647</v>
      </c>
      <c r="O1725" t="s">
        <v>2474</v>
      </c>
      <c r="P1725" s="7">
        <v>42542</v>
      </c>
      <c r="Q1725" s="7" t="s">
        <v>2475</v>
      </c>
      <c r="R1725" s="7">
        <v>3.8028</v>
      </c>
    </row>
    <row r="1726" spans="1:18" hidden="1">
      <c r="A1726" t="s">
        <v>506</v>
      </c>
      <c r="B1726" t="s">
        <v>501</v>
      </c>
      <c r="C1726" s="7">
        <v>42376</v>
      </c>
      <c r="D1726" t="s">
        <v>386</v>
      </c>
      <c r="E1726">
        <v>13180001</v>
      </c>
      <c r="F1726" t="s">
        <v>1163</v>
      </c>
      <c r="G1726" s="7">
        <v>42709</v>
      </c>
      <c r="H1726" t="s">
        <v>503</v>
      </c>
      <c r="I1726">
        <v>30000</v>
      </c>
      <c r="J1726"/>
      <c r="K1726">
        <v>30000</v>
      </c>
      <c r="L1726">
        <v>1</v>
      </c>
      <c r="M1726">
        <v>30000</v>
      </c>
      <c r="N1726" t="s">
        <v>662</v>
      </c>
      <c r="O1726" t="s">
        <v>2955</v>
      </c>
      <c r="P1726" s="7">
        <v>42542</v>
      </c>
      <c r="Q1726" s="7" t="s">
        <v>2956</v>
      </c>
      <c r="R1726" s="7">
        <v>4.0303000000000004</v>
      </c>
    </row>
    <row r="1727" spans="1:18" hidden="1">
      <c r="A1727" t="s">
        <v>1037</v>
      </c>
      <c r="B1727" t="s">
        <v>501</v>
      </c>
      <c r="C1727" s="7">
        <v>42095</v>
      </c>
      <c r="D1727" t="s">
        <v>386</v>
      </c>
      <c r="E1727">
        <v>13101001</v>
      </c>
      <c r="F1727" t="s">
        <v>1053</v>
      </c>
      <c r="G1727" s="7">
        <v>42156</v>
      </c>
      <c r="H1727" t="s">
        <v>503</v>
      </c>
      <c r="I1727">
        <v>22680</v>
      </c>
      <c r="J1727">
        <v>0</v>
      </c>
      <c r="K1727">
        <v>22680</v>
      </c>
      <c r="L1727">
        <v>1</v>
      </c>
      <c r="M1727">
        <v>22680</v>
      </c>
      <c r="N1727" t="s">
        <v>647</v>
      </c>
      <c r="O1727" t="s">
        <v>1052</v>
      </c>
      <c r="P1727" s="7">
        <v>42542</v>
      </c>
      <c r="Q1727" s="7" t="s">
        <v>1983</v>
      </c>
      <c r="R1727" s="7">
        <v>3.2080000000000002</v>
      </c>
    </row>
    <row r="1728" spans="1:18" hidden="1">
      <c r="A1728" t="s">
        <v>1037</v>
      </c>
      <c r="B1728" t="s">
        <v>501</v>
      </c>
      <c r="C1728" s="7">
        <v>42095</v>
      </c>
      <c r="D1728" t="s">
        <v>386</v>
      </c>
      <c r="E1728">
        <v>13101001</v>
      </c>
      <c r="F1728" t="s">
        <v>1044</v>
      </c>
      <c r="G1728" s="7">
        <v>42156</v>
      </c>
      <c r="H1728" t="s">
        <v>503</v>
      </c>
      <c r="I1728">
        <v>17226</v>
      </c>
      <c r="J1728">
        <v>0</v>
      </c>
      <c r="K1728">
        <v>17226</v>
      </c>
      <c r="L1728">
        <v>1</v>
      </c>
      <c r="M1728">
        <v>17226</v>
      </c>
      <c r="N1728" t="s">
        <v>647</v>
      </c>
      <c r="O1728" t="s">
        <v>1052</v>
      </c>
      <c r="P1728" s="7">
        <v>42542</v>
      </c>
      <c r="Q1728" s="7" t="s">
        <v>1523</v>
      </c>
      <c r="R1728" s="7">
        <v>3.2080000000000002</v>
      </c>
    </row>
    <row r="1729" spans="1:18" hidden="1">
      <c r="A1729" t="s">
        <v>1037</v>
      </c>
      <c r="B1729" t="s">
        <v>501</v>
      </c>
      <c r="C1729" s="7">
        <v>42104</v>
      </c>
      <c r="D1729" t="s">
        <v>386</v>
      </c>
      <c r="E1729">
        <v>13101001</v>
      </c>
      <c r="F1729" t="s">
        <v>1065</v>
      </c>
      <c r="G1729" s="7">
        <v>42156</v>
      </c>
      <c r="H1729" t="s">
        <v>503</v>
      </c>
      <c r="I1729">
        <v>12852</v>
      </c>
      <c r="J1729">
        <v>0</v>
      </c>
      <c r="K1729">
        <v>12852</v>
      </c>
      <c r="L1729">
        <v>1</v>
      </c>
      <c r="M1729">
        <v>12852</v>
      </c>
      <c r="N1729" t="s">
        <v>647</v>
      </c>
      <c r="O1729" t="s">
        <v>1052</v>
      </c>
      <c r="P1729" s="7">
        <v>42542</v>
      </c>
      <c r="Q1729" s="7" t="s">
        <v>1680</v>
      </c>
      <c r="R1729" s="7">
        <v>3.0466000000000002</v>
      </c>
    </row>
    <row r="1730" spans="1:18" hidden="1">
      <c r="A1730" t="s">
        <v>1037</v>
      </c>
      <c r="B1730" t="s">
        <v>501</v>
      </c>
      <c r="C1730" s="7">
        <v>42104</v>
      </c>
      <c r="D1730" t="s">
        <v>386</v>
      </c>
      <c r="E1730">
        <v>13101001</v>
      </c>
      <c r="F1730" t="s">
        <v>1066</v>
      </c>
      <c r="G1730" s="7">
        <v>42156</v>
      </c>
      <c r="H1730" t="s">
        <v>503</v>
      </c>
      <c r="I1730">
        <v>17658</v>
      </c>
      <c r="J1730">
        <v>0</v>
      </c>
      <c r="K1730">
        <v>17658</v>
      </c>
      <c r="L1730">
        <v>1</v>
      </c>
      <c r="M1730">
        <v>17658</v>
      </c>
      <c r="N1730" t="s">
        <v>647</v>
      </c>
      <c r="O1730" t="s">
        <v>1052</v>
      </c>
      <c r="P1730" s="7">
        <v>42542</v>
      </c>
      <c r="Q1730" s="7" t="s">
        <v>1990</v>
      </c>
      <c r="R1730" s="7">
        <v>3.0466000000000002</v>
      </c>
    </row>
    <row r="1731" spans="1:18" hidden="1">
      <c r="A1731" t="s">
        <v>1037</v>
      </c>
      <c r="B1731" t="s">
        <v>501</v>
      </c>
      <c r="C1731" s="7">
        <v>42124</v>
      </c>
      <c r="D1731" t="s">
        <v>386</v>
      </c>
      <c r="E1731">
        <v>13101001</v>
      </c>
      <c r="F1731" t="s">
        <v>1079</v>
      </c>
      <c r="G1731" s="7">
        <v>42156</v>
      </c>
      <c r="H1731" t="s">
        <v>503</v>
      </c>
      <c r="I1731">
        <v>16092</v>
      </c>
      <c r="J1731">
        <v>0</v>
      </c>
      <c r="K1731">
        <v>16092</v>
      </c>
      <c r="L1731">
        <v>1</v>
      </c>
      <c r="M1731">
        <v>16092</v>
      </c>
      <c r="N1731" t="s">
        <v>647</v>
      </c>
      <c r="O1731" t="s">
        <v>1052</v>
      </c>
      <c r="P1731" s="7">
        <v>42542</v>
      </c>
      <c r="Q1731" s="7" t="s">
        <v>1365</v>
      </c>
      <c r="R1731" s="7">
        <v>2.9375</v>
      </c>
    </row>
    <row r="1732" spans="1:18" hidden="1">
      <c r="A1732" t="s">
        <v>1037</v>
      </c>
      <c r="B1732" t="s">
        <v>501</v>
      </c>
      <c r="C1732" s="7">
        <v>42186</v>
      </c>
      <c r="D1732" t="s">
        <v>386</v>
      </c>
      <c r="E1732">
        <v>13101001</v>
      </c>
      <c r="F1732" t="s">
        <v>1144</v>
      </c>
      <c r="G1732" s="7">
        <v>42248</v>
      </c>
      <c r="H1732" t="s">
        <v>503</v>
      </c>
      <c r="I1732">
        <v>18522</v>
      </c>
      <c r="J1732">
        <v>0</v>
      </c>
      <c r="K1732">
        <v>18522</v>
      </c>
      <c r="L1732">
        <v>1</v>
      </c>
      <c r="M1732">
        <v>18522</v>
      </c>
      <c r="N1732" t="s">
        <v>647</v>
      </c>
      <c r="O1732" t="s">
        <v>1143</v>
      </c>
      <c r="P1732" s="7">
        <v>42542</v>
      </c>
      <c r="Q1732" s="7" t="s">
        <v>2422</v>
      </c>
      <c r="R1732" s="7">
        <v>3.1025999999999998</v>
      </c>
    </row>
    <row r="1733" spans="1:18" hidden="1">
      <c r="A1733" t="s">
        <v>1037</v>
      </c>
      <c r="B1733" t="s">
        <v>501</v>
      </c>
      <c r="C1733" s="7">
        <v>42205</v>
      </c>
      <c r="D1733" t="s">
        <v>386</v>
      </c>
      <c r="E1733">
        <v>13101001</v>
      </c>
      <c r="F1733" t="s">
        <v>1184</v>
      </c>
      <c r="G1733" s="7">
        <v>42267</v>
      </c>
      <c r="H1733" t="s">
        <v>503</v>
      </c>
      <c r="I1733">
        <v>7740</v>
      </c>
      <c r="J1733">
        <v>0</v>
      </c>
      <c r="K1733">
        <v>7740</v>
      </c>
      <c r="L1733">
        <v>1</v>
      </c>
      <c r="M1733">
        <v>7740</v>
      </c>
      <c r="N1733" t="s">
        <v>647</v>
      </c>
      <c r="O1733" t="s">
        <v>1182</v>
      </c>
      <c r="P1733" s="7">
        <v>42542</v>
      </c>
      <c r="Q1733" s="7" t="s">
        <v>1378</v>
      </c>
      <c r="R1733" s="7">
        <v>3.1831999999999998</v>
      </c>
    </row>
    <row r="1734" spans="1:18" hidden="1">
      <c r="A1734" t="s">
        <v>1037</v>
      </c>
      <c r="B1734" t="s">
        <v>501</v>
      </c>
      <c r="C1734" s="7">
        <v>42256</v>
      </c>
      <c r="D1734" t="s">
        <v>386</v>
      </c>
      <c r="E1734">
        <v>13101001</v>
      </c>
      <c r="F1734" t="s">
        <v>2484</v>
      </c>
      <c r="G1734" s="7">
        <v>42317</v>
      </c>
      <c r="H1734" t="s">
        <v>503</v>
      </c>
      <c r="I1734">
        <v>8820</v>
      </c>
      <c r="J1734">
        <v>0</v>
      </c>
      <c r="K1734">
        <v>8820</v>
      </c>
      <c r="L1734">
        <v>1</v>
      </c>
      <c r="M1734">
        <v>8820</v>
      </c>
      <c r="N1734" t="s">
        <v>647</v>
      </c>
      <c r="O1734" t="s">
        <v>2474</v>
      </c>
      <c r="P1734" s="7">
        <v>42542</v>
      </c>
      <c r="Q1734" s="7" t="s">
        <v>2485</v>
      </c>
      <c r="R1734" s="7">
        <v>3.8028</v>
      </c>
    </row>
    <row r="1735" spans="1:18" hidden="1">
      <c r="A1735" t="s">
        <v>506</v>
      </c>
      <c r="B1735" t="s">
        <v>501</v>
      </c>
      <c r="C1735" s="7">
        <v>42376</v>
      </c>
      <c r="D1735" t="s">
        <v>386</v>
      </c>
      <c r="E1735">
        <v>13180001</v>
      </c>
      <c r="F1735" t="s">
        <v>1163</v>
      </c>
      <c r="G1735" s="7">
        <v>42679</v>
      </c>
      <c r="H1735" t="s">
        <v>503</v>
      </c>
      <c r="I1735">
        <v>30000</v>
      </c>
      <c r="J1735"/>
      <c r="K1735">
        <v>30000</v>
      </c>
      <c r="L1735">
        <v>1</v>
      </c>
      <c r="M1735">
        <v>30000</v>
      </c>
      <c r="N1735" t="s">
        <v>662</v>
      </c>
      <c r="O1735" t="s">
        <v>2955</v>
      </c>
      <c r="P1735" s="7">
        <v>42542</v>
      </c>
      <c r="Q1735" s="7" t="s">
        <v>2975</v>
      </c>
      <c r="R1735" s="7">
        <v>4.0303000000000004</v>
      </c>
    </row>
    <row r="1736" spans="1:18" hidden="1">
      <c r="A1736" t="s">
        <v>506</v>
      </c>
      <c r="B1736" t="s">
        <v>501</v>
      </c>
      <c r="C1736" s="7">
        <v>42376</v>
      </c>
      <c r="D1736" t="s">
        <v>386</v>
      </c>
      <c r="E1736">
        <v>13180001</v>
      </c>
      <c r="F1736" t="s">
        <v>1163</v>
      </c>
      <c r="G1736" s="7">
        <v>42740</v>
      </c>
      <c r="H1736" t="s">
        <v>503</v>
      </c>
      <c r="I1736">
        <v>30000</v>
      </c>
      <c r="J1736"/>
      <c r="K1736">
        <v>30000</v>
      </c>
      <c r="L1736">
        <v>1</v>
      </c>
      <c r="M1736">
        <v>30000</v>
      </c>
      <c r="N1736" t="s">
        <v>662</v>
      </c>
      <c r="O1736" t="s">
        <v>2955</v>
      </c>
      <c r="P1736" s="7">
        <v>42542</v>
      </c>
      <c r="Q1736" s="7" t="s">
        <v>2976</v>
      </c>
      <c r="R1736" s="7">
        <v>4.0303000000000004</v>
      </c>
    </row>
    <row r="1737" spans="1:18" hidden="1">
      <c r="A1737" t="s">
        <v>1037</v>
      </c>
      <c r="B1737" t="s">
        <v>501</v>
      </c>
      <c r="C1737" s="7">
        <v>42185</v>
      </c>
      <c r="D1737" t="s">
        <v>386</v>
      </c>
      <c r="E1737">
        <v>13101021</v>
      </c>
      <c r="F1737" t="s">
        <v>4182</v>
      </c>
      <c r="G1737" s="7">
        <v>42449</v>
      </c>
      <c r="H1737" t="s">
        <v>503</v>
      </c>
      <c r="I1737">
        <v>129507.66</v>
      </c>
      <c r="J1737">
        <v>0</v>
      </c>
      <c r="K1737">
        <v>129507.66</v>
      </c>
      <c r="L1737">
        <v>1</v>
      </c>
      <c r="M1737">
        <v>129507.66</v>
      </c>
      <c r="N1737" t="s">
        <v>647</v>
      </c>
      <c r="O1737" t="s">
        <v>4377</v>
      </c>
      <c r="P1737" s="7">
        <v>42542</v>
      </c>
      <c r="Q1737" s="7" t="s">
        <v>4378</v>
      </c>
      <c r="R1737" s="7">
        <v>3.1389999999999998</v>
      </c>
    </row>
    <row r="1738" spans="1:18" hidden="1">
      <c r="A1738" t="s">
        <v>1037</v>
      </c>
      <c r="B1738" t="s">
        <v>501</v>
      </c>
      <c r="C1738" s="7">
        <v>42095</v>
      </c>
      <c r="D1738" t="s">
        <v>386</v>
      </c>
      <c r="E1738">
        <v>13101001</v>
      </c>
      <c r="F1738" t="s">
        <v>1054</v>
      </c>
      <c r="G1738" s="7">
        <v>42156</v>
      </c>
      <c r="H1738" t="s">
        <v>503</v>
      </c>
      <c r="I1738">
        <v>18900</v>
      </c>
      <c r="J1738">
        <v>0</v>
      </c>
      <c r="K1738">
        <v>18900</v>
      </c>
      <c r="L1738">
        <v>1</v>
      </c>
      <c r="M1738">
        <v>18900</v>
      </c>
      <c r="N1738" t="s">
        <v>647</v>
      </c>
      <c r="O1738" t="s">
        <v>1052</v>
      </c>
      <c r="P1738" s="7">
        <v>42542</v>
      </c>
      <c r="Q1738" s="7" t="s">
        <v>1679</v>
      </c>
      <c r="R1738" s="7">
        <v>3.2080000000000002</v>
      </c>
    </row>
    <row r="1739" spans="1:18" hidden="1">
      <c r="A1739" t="s">
        <v>1037</v>
      </c>
      <c r="B1739" t="s">
        <v>501</v>
      </c>
      <c r="C1739" s="7">
        <v>42095</v>
      </c>
      <c r="D1739" t="s">
        <v>386</v>
      </c>
      <c r="E1739">
        <v>13101001</v>
      </c>
      <c r="F1739" t="s">
        <v>1075</v>
      </c>
      <c r="G1739" s="7">
        <v>42156</v>
      </c>
      <c r="H1739" t="s">
        <v>503</v>
      </c>
      <c r="I1739">
        <v>24948</v>
      </c>
      <c r="J1739">
        <v>0</v>
      </c>
      <c r="K1739">
        <v>24948</v>
      </c>
      <c r="L1739">
        <v>1</v>
      </c>
      <c r="M1739">
        <v>24948</v>
      </c>
      <c r="N1739" t="s">
        <v>647</v>
      </c>
      <c r="O1739" t="s">
        <v>1052</v>
      </c>
      <c r="P1739" s="7">
        <v>42542</v>
      </c>
      <c r="Q1739" s="7" t="s">
        <v>2266</v>
      </c>
      <c r="R1739" s="7">
        <v>3.2080000000000002</v>
      </c>
    </row>
    <row r="1740" spans="1:18" hidden="1">
      <c r="A1740" t="s">
        <v>1037</v>
      </c>
      <c r="B1740" t="s">
        <v>501</v>
      </c>
      <c r="C1740" s="7">
        <v>42095</v>
      </c>
      <c r="D1740" t="s">
        <v>386</v>
      </c>
      <c r="E1740">
        <v>13101001</v>
      </c>
      <c r="F1740" t="s">
        <v>1067</v>
      </c>
      <c r="G1740" s="7">
        <v>42156</v>
      </c>
      <c r="H1740" t="s">
        <v>503</v>
      </c>
      <c r="I1740">
        <v>17172</v>
      </c>
      <c r="J1740">
        <v>0</v>
      </c>
      <c r="K1740">
        <v>17172</v>
      </c>
      <c r="L1740">
        <v>1</v>
      </c>
      <c r="M1740">
        <v>17172</v>
      </c>
      <c r="N1740" t="s">
        <v>647</v>
      </c>
      <c r="O1740" t="s">
        <v>1052</v>
      </c>
      <c r="P1740" s="7">
        <v>42542</v>
      </c>
      <c r="Q1740" s="7" t="s">
        <v>1989</v>
      </c>
      <c r="R1740" s="7">
        <v>3.2080000000000002</v>
      </c>
    </row>
    <row r="1741" spans="1:18" hidden="1">
      <c r="A1741" t="s">
        <v>1037</v>
      </c>
      <c r="B1741" t="s">
        <v>501</v>
      </c>
      <c r="C1741" s="7">
        <v>42119</v>
      </c>
      <c r="D1741" t="s">
        <v>386</v>
      </c>
      <c r="E1741">
        <v>13101001</v>
      </c>
      <c r="F1741" t="s">
        <v>1078</v>
      </c>
      <c r="G1741" s="7">
        <v>42156</v>
      </c>
      <c r="H1741" t="s">
        <v>503</v>
      </c>
      <c r="I1741">
        <v>18036</v>
      </c>
      <c r="J1741">
        <v>0</v>
      </c>
      <c r="K1741">
        <v>18036</v>
      </c>
      <c r="L1741">
        <v>1</v>
      </c>
      <c r="M1741">
        <v>18036</v>
      </c>
      <c r="N1741" t="s">
        <v>647</v>
      </c>
      <c r="O1741" t="s">
        <v>1052</v>
      </c>
      <c r="P1741" s="7">
        <v>42542</v>
      </c>
      <c r="Q1741" s="7" t="s">
        <v>1524</v>
      </c>
      <c r="R1741" s="7">
        <v>2.9744999999999999</v>
      </c>
    </row>
    <row r="1742" spans="1:18" hidden="1">
      <c r="A1742" t="s">
        <v>1037</v>
      </c>
      <c r="B1742" t="s">
        <v>501</v>
      </c>
      <c r="C1742" s="7">
        <v>42104</v>
      </c>
      <c r="D1742" t="s">
        <v>386</v>
      </c>
      <c r="E1742">
        <v>13101001</v>
      </c>
      <c r="F1742" t="s">
        <v>1082</v>
      </c>
      <c r="G1742" s="7">
        <v>42156</v>
      </c>
      <c r="H1742" t="s">
        <v>503</v>
      </c>
      <c r="I1742">
        <v>18522</v>
      </c>
      <c r="J1742">
        <v>0</v>
      </c>
      <c r="K1742">
        <v>18522</v>
      </c>
      <c r="L1742">
        <v>1</v>
      </c>
      <c r="M1742">
        <v>18522</v>
      </c>
      <c r="N1742" t="s">
        <v>647</v>
      </c>
      <c r="O1742" t="s">
        <v>1052</v>
      </c>
      <c r="P1742" s="7">
        <v>42542</v>
      </c>
      <c r="Q1742" s="7" t="s">
        <v>1364</v>
      </c>
      <c r="R1742" s="7">
        <v>3.0466000000000002</v>
      </c>
    </row>
    <row r="1743" spans="1:18" hidden="1">
      <c r="A1743" t="s">
        <v>1037</v>
      </c>
      <c r="B1743" t="s">
        <v>501</v>
      </c>
      <c r="C1743" s="7">
        <v>42104</v>
      </c>
      <c r="D1743" t="s">
        <v>386</v>
      </c>
      <c r="E1743">
        <v>13101001</v>
      </c>
      <c r="F1743" t="s">
        <v>1068</v>
      </c>
      <c r="G1743" s="7">
        <v>42156</v>
      </c>
      <c r="H1743" t="s">
        <v>503</v>
      </c>
      <c r="I1743">
        <v>17226</v>
      </c>
      <c r="J1743">
        <v>0</v>
      </c>
      <c r="K1743">
        <v>17226</v>
      </c>
      <c r="L1743">
        <v>1</v>
      </c>
      <c r="M1743">
        <v>17226</v>
      </c>
      <c r="N1743" t="s">
        <v>647</v>
      </c>
      <c r="O1743" t="s">
        <v>1052</v>
      </c>
      <c r="P1743" s="7">
        <v>42542</v>
      </c>
      <c r="Q1743" s="7" t="s">
        <v>1525</v>
      </c>
      <c r="R1743" s="7">
        <v>3.0466000000000002</v>
      </c>
    </row>
    <row r="1744" spans="1:18" hidden="1">
      <c r="A1744" t="s">
        <v>506</v>
      </c>
      <c r="B1744" t="s">
        <v>501</v>
      </c>
      <c r="C1744" s="7">
        <v>42376</v>
      </c>
      <c r="D1744" t="s">
        <v>386</v>
      </c>
      <c r="E1744">
        <v>13180001</v>
      </c>
      <c r="F1744" t="s">
        <v>1163</v>
      </c>
      <c r="G1744" s="7">
        <v>42587</v>
      </c>
      <c r="H1744" t="s">
        <v>503</v>
      </c>
      <c r="I1744">
        <v>30000</v>
      </c>
      <c r="J1744"/>
      <c r="K1744">
        <v>30000</v>
      </c>
      <c r="L1744">
        <v>1</v>
      </c>
      <c r="M1744">
        <v>30000</v>
      </c>
      <c r="N1744" t="s">
        <v>662</v>
      </c>
      <c r="O1744" t="s">
        <v>2955</v>
      </c>
      <c r="P1744" s="7">
        <v>42542</v>
      </c>
      <c r="Q1744" s="7" t="s">
        <v>2996</v>
      </c>
      <c r="R1744" s="7">
        <v>4.0303000000000004</v>
      </c>
    </row>
    <row r="1745" spans="1:18" hidden="1">
      <c r="A1745" t="s">
        <v>1037</v>
      </c>
      <c r="B1745" t="s">
        <v>501</v>
      </c>
      <c r="C1745" s="7">
        <v>42095</v>
      </c>
      <c r="D1745" t="s">
        <v>386</v>
      </c>
      <c r="E1745">
        <v>13101001</v>
      </c>
      <c r="F1745" t="s">
        <v>1076</v>
      </c>
      <c r="G1745" s="7">
        <v>42156</v>
      </c>
      <c r="H1745" t="s">
        <v>503</v>
      </c>
      <c r="I1745">
        <v>17874</v>
      </c>
      <c r="J1745">
        <v>0</v>
      </c>
      <c r="K1745">
        <v>17874</v>
      </c>
      <c r="L1745">
        <v>1</v>
      </c>
      <c r="M1745">
        <v>17874</v>
      </c>
      <c r="N1745" t="s">
        <v>647</v>
      </c>
      <c r="O1745" t="s">
        <v>1052</v>
      </c>
      <c r="P1745" s="7">
        <v>42542</v>
      </c>
      <c r="Q1745" s="7" t="s">
        <v>1986</v>
      </c>
      <c r="R1745" s="7">
        <v>3.2080000000000002</v>
      </c>
    </row>
    <row r="1746" spans="1:18" hidden="1">
      <c r="A1746" t="s">
        <v>1037</v>
      </c>
      <c r="B1746" t="s">
        <v>501</v>
      </c>
      <c r="C1746" s="7">
        <v>42095</v>
      </c>
      <c r="D1746" t="s">
        <v>386</v>
      </c>
      <c r="E1746">
        <v>13101001</v>
      </c>
      <c r="F1746" t="s">
        <v>1058</v>
      </c>
      <c r="G1746" s="7">
        <v>42156</v>
      </c>
      <c r="H1746" t="s">
        <v>503</v>
      </c>
      <c r="I1746">
        <v>17496</v>
      </c>
      <c r="J1746">
        <v>0</v>
      </c>
      <c r="K1746">
        <v>17496</v>
      </c>
      <c r="L1746">
        <v>1</v>
      </c>
      <c r="M1746">
        <v>17496</v>
      </c>
      <c r="N1746" t="s">
        <v>647</v>
      </c>
      <c r="O1746" t="s">
        <v>1052</v>
      </c>
      <c r="P1746" s="7">
        <v>42542</v>
      </c>
      <c r="Q1746" s="7" t="s">
        <v>1832</v>
      </c>
      <c r="R1746" s="7">
        <v>3.2080000000000002</v>
      </c>
    </row>
    <row r="1747" spans="1:18" hidden="1">
      <c r="A1747" t="s">
        <v>1037</v>
      </c>
      <c r="B1747" t="s">
        <v>501</v>
      </c>
      <c r="C1747" s="7">
        <v>42119</v>
      </c>
      <c r="D1747" t="s">
        <v>386</v>
      </c>
      <c r="E1747">
        <v>13101001</v>
      </c>
      <c r="F1747" t="s">
        <v>1084</v>
      </c>
      <c r="G1747" s="7">
        <v>42156</v>
      </c>
      <c r="H1747" t="s">
        <v>503</v>
      </c>
      <c r="I1747">
        <v>16686</v>
      </c>
      <c r="J1747">
        <v>0</v>
      </c>
      <c r="K1747">
        <v>16686</v>
      </c>
      <c r="L1747">
        <v>1</v>
      </c>
      <c r="M1747">
        <v>16686</v>
      </c>
      <c r="N1747" t="s">
        <v>647</v>
      </c>
      <c r="O1747" t="s">
        <v>1052</v>
      </c>
      <c r="P1747" s="7">
        <v>42542</v>
      </c>
      <c r="Q1747" s="7" t="s">
        <v>1988</v>
      </c>
      <c r="R1747" s="7">
        <v>2.9744999999999999</v>
      </c>
    </row>
    <row r="1748" spans="1:18" hidden="1">
      <c r="A1748" t="s">
        <v>1037</v>
      </c>
      <c r="B1748" t="s">
        <v>501</v>
      </c>
      <c r="C1748" s="7">
        <v>42119</v>
      </c>
      <c r="D1748" t="s">
        <v>386</v>
      </c>
      <c r="E1748">
        <v>13101001</v>
      </c>
      <c r="F1748" t="s">
        <v>1059</v>
      </c>
      <c r="G1748" s="7">
        <v>42156</v>
      </c>
      <c r="H1748" t="s">
        <v>503</v>
      </c>
      <c r="I1748">
        <v>17172</v>
      </c>
      <c r="J1748">
        <v>0</v>
      </c>
      <c r="K1748">
        <v>17172</v>
      </c>
      <c r="L1748">
        <v>1</v>
      </c>
      <c r="M1748">
        <v>17172</v>
      </c>
      <c r="N1748" t="s">
        <v>647</v>
      </c>
      <c r="O1748" t="s">
        <v>1052</v>
      </c>
      <c r="P1748" s="7">
        <v>42542</v>
      </c>
      <c r="Q1748" s="7" t="s">
        <v>1681</v>
      </c>
      <c r="R1748" s="7">
        <v>2.9744999999999999</v>
      </c>
    </row>
    <row r="1749" spans="1:18" hidden="1">
      <c r="A1749" t="s">
        <v>1037</v>
      </c>
      <c r="B1749" t="s">
        <v>501</v>
      </c>
      <c r="C1749" s="7">
        <v>42186</v>
      </c>
      <c r="D1749" t="s">
        <v>386</v>
      </c>
      <c r="E1749">
        <v>13101001</v>
      </c>
      <c r="F1749" t="s">
        <v>1150</v>
      </c>
      <c r="G1749" s="7">
        <v>42248</v>
      </c>
      <c r="H1749" t="s">
        <v>503</v>
      </c>
      <c r="I1749">
        <v>19872</v>
      </c>
      <c r="J1749">
        <v>0</v>
      </c>
      <c r="K1749">
        <v>19872</v>
      </c>
      <c r="L1749">
        <v>1</v>
      </c>
      <c r="M1749">
        <v>19872</v>
      </c>
      <c r="N1749" t="s">
        <v>647</v>
      </c>
      <c r="O1749" t="s">
        <v>1143</v>
      </c>
      <c r="P1749" s="7">
        <v>42542</v>
      </c>
      <c r="Q1749" s="7" t="s">
        <v>2421</v>
      </c>
      <c r="R1749" s="7">
        <v>3.1025999999999998</v>
      </c>
    </row>
    <row r="1750" spans="1:18" hidden="1">
      <c r="A1750" t="s">
        <v>1037</v>
      </c>
      <c r="B1750" t="s">
        <v>501</v>
      </c>
      <c r="C1750" s="7">
        <v>42256</v>
      </c>
      <c r="D1750" t="s">
        <v>386</v>
      </c>
      <c r="E1750">
        <v>13101001</v>
      </c>
      <c r="F1750" t="s">
        <v>2476</v>
      </c>
      <c r="G1750" s="7">
        <v>42317</v>
      </c>
      <c r="H1750" t="s">
        <v>503</v>
      </c>
      <c r="I1750">
        <v>4960</v>
      </c>
      <c r="J1750">
        <v>0</v>
      </c>
      <c r="K1750">
        <v>4960</v>
      </c>
      <c r="L1750">
        <v>1</v>
      </c>
      <c r="M1750">
        <v>4960</v>
      </c>
      <c r="N1750" t="s">
        <v>647</v>
      </c>
      <c r="O1750" t="s">
        <v>1182</v>
      </c>
      <c r="P1750" s="7">
        <v>42542</v>
      </c>
      <c r="Q1750" s="7" t="s">
        <v>2477</v>
      </c>
      <c r="R1750" s="7">
        <v>3.8028</v>
      </c>
    </row>
    <row r="1751" spans="1:18" hidden="1">
      <c r="A1751" t="s">
        <v>1037</v>
      </c>
      <c r="B1751" t="s">
        <v>501</v>
      </c>
      <c r="C1751" s="7">
        <v>42256</v>
      </c>
      <c r="D1751" t="s">
        <v>386</v>
      </c>
      <c r="E1751">
        <v>13101001</v>
      </c>
      <c r="F1751" t="s">
        <v>2479</v>
      </c>
      <c r="G1751" s="7">
        <v>42317</v>
      </c>
      <c r="H1751" t="s">
        <v>503</v>
      </c>
      <c r="I1751">
        <v>8760</v>
      </c>
      <c r="J1751">
        <v>0</v>
      </c>
      <c r="K1751">
        <v>8760</v>
      </c>
      <c r="L1751">
        <v>1</v>
      </c>
      <c r="M1751">
        <v>8760</v>
      </c>
      <c r="N1751" t="s">
        <v>647</v>
      </c>
      <c r="O1751" t="s">
        <v>2474</v>
      </c>
      <c r="P1751" s="7">
        <v>42542</v>
      </c>
      <c r="Q1751" s="7" t="s">
        <v>2480</v>
      </c>
      <c r="R1751" s="7">
        <v>3.8028</v>
      </c>
    </row>
    <row r="1752" spans="1:18" hidden="1">
      <c r="A1752" t="s">
        <v>506</v>
      </c>
      <c r="B1752" t="s">
        <v>501</v>
      </c>
      <c r="C1752" s="7">
        <v>42506</v>
      </c>
      <c r="D1752" t="s">
        <v>386</v>
      </c>
      <c r="E1752">
        <v>19105008</v>
      </c>
      <c r="F1752" t="s">
        <v>5424</v>
      </c>
      <c r="G1752" s="7">
        <v>42531</v>
      </c>
      <c r="H1752" t="s">
        <v>503</v>
      </c>
      <c r="I1752">
        <v>231073.58</v>
      </c>
      <c r="J1752">
        <v>0</v>
      </c>
      <c r="K1752">
        <v>231073.58</v>
      </c>
      <c r="L1752">
        <v>1</v>
      </c>
      <c r="M1752">
        <v>231073.58</v>
      </c>
      <c r="N1752" t="s">
        <v>685</v>
      </c>
      <c r="O1752" t="s">
        <v>5425</v>
      </c>
      <c r="P1752" s="7">
        <v>42542</v>
      </c>
      <c r="Q1752" s="7" t="s">
        <v>5426</v>
      </c>
      <c r="R1752" s="7">
        <v>3.5041000000000002</v>
      </c>
    </row>
    <row r="1753" spans="1:18" hidden="1">
      <c r="A1753" t="s">
        <v>1037</v>
      </c>
      <c r="B1753" t="s">
        <v>501</v>
      </c>
      <c r="C1753" s="7">
        <v>42095</v>
      </c>
      <c r="D1753" t="s">
        <v>386</v>
      </c>
      <c r="E1753">
        <v>13101001</v>
      </c>
      <c r="F1753" t="s">
        <v>1074</v>
      </c>
      <c r="G1753" s="7">
        <v>42156</v>
      </c>
      <c r="H1753" t="s">
        <v>503</v>
      </c>
      <c r="I1753">
        <v>25002</v>
      </c>
      <c r="J1753">
        <v>0</v>
      </c>
      <c r="K1753">
        <v>25002</v>
      </c>
      <c r="L1753">
        <v>1</v>
      </c>
      <c r="M1753">
        <v>25002</v>
      </c>
      <c r="N1753" t="s">
        <v>647</v>
      </c>
      <c r="O1753" t="s">
        <v>1052</v>
      </c>
      <c r="P1753" s="7">
        <v>42542</v>
      </c>
      <c r="Q1753" s="7" t="s">
        <v>1521</v>
      </c>
      <c r="R1753" s="7">
        <v>3.2080000000000002</v>
      </c>
    </row>
    <row r="1754" spans="1:18" hidden="1">
      <c r="A1754" t="s">
        <v>1037</v>
      </c>
      <c r="B1754" t="s">
        <v>501</v>
      </c>
      <c r="C1754" s="7">
        <v>42095</v>
      </c>
      <c r="D1754" t="s">
        <v>386</v>
      </c>
      <c r="E1754">
        <v>13101001</v>
      </c>
      <c r="F1754" t="s">
        <v>1056</v>
      </c>
      <c r="G1754" s="7">
        <v>42156</v>
      </c>
      <c r="H1754" t="s">
        <v>503</v>
      </c>
      <c r="I1754">
        <v>17874</v>
      </c>
      <c r="J1754">
        <v>0</v>
      </c>
      <c r="K1754">
        <v>17874</v>
      </c>
      <c r="L1754">
        <v>1</v>
      </c>
      <c r="M1754">
        <v>17874</v>
      </c>
      <c r="N1754" t="s">
        <v>647</v>
      </c>
      <c r="O1754" t="s">
        <v>1052</v>
      </c>
      <c r="P1754" s="7">
        <v>42542</v>
      </c>
      <c r="Q1754" s="7" t="s">
        <v>1361</v>
      </c>
      <c r="R1754" s="7">
        <v>3.2080000000000002</v>
      </c>
    </row>
    <row r="1755" spans="1:18" hidden="1">
      <c r="A1755" t="s">
        <v>1037</v>
      </c>
      <c r="B1755" t="s">
        <v>501</v>
      </c>
      <c r="C1755" s="7">
        <v>42095</v>
      </c>
      <c r="D1755" t="s">
        <v>386</v>
      </c>
      <c r="E1755">
        <v>13101001</v>
      </c>
      <c r="F1755" t="s">
        <v>1085</v>
      </c>
      <c r="G1755" s="7">
        <v>42156</v>
      </c>
      <c r="H1755" t="s">
        <v>503</v>
      </c>
      <c r="I1755">
        <v>17064</v>
      </c>
      <c r="J1755">
        <v>0</v>
      </c>
      <c r="K1755">
        <v>17064</v>
      </c>
      <c r="L1755">
        <v>1</v>
      </c>
      <c r="M1755">
        <v>17064</v>
      </c>
      <c r="N1755" t="s">
        <v>647</v>
      </c>
      <c r="O1755" t="s">
        <v>1052</v>
      </c>
      <c r="P1755" s="7">
        <v>42542</v>
      </c>
      <c r="Q1755" s="7" t="s">
        <v>1522</v>
      </c>
      <c r="R1755" s="7">
        <v>3.2080000000000002</v>
      </c>
    </row>
    <row r="1756" spans="1:18" hidden="1">
      <c r="A1756" t="s">
        <v>1037</v>
      </c>
      <c r="B1756" t="s">
        <v>501</v>
      </c>
      <c r="C1756" s="7">
        <v>42114</v>
      </c>
      <c r="D1756" t="s">
        <v>386</v>
      </c>
      <c r="E1756">
        <v>13101001</v>
      </c>
      <c r="F1756" t="s">
        <v>1064</v>
      </c>
      <c r="G1756" s="7">
        <v>42156</v>
      </c>
      <c r="H1756" t="s">
        <v>503</v>
      </c>
      <c r="I1756">
        <v>16686</v>
      </c>
      <c r="J1756">
        <v>0</v>
      </c>
      <c r="K1756">
        <v>16686</v>
      </c>
      <c r="L1756">
        <v>1</v>
      </c>
      <c r="M1756">
        <v>16686</v>
      </c>
      <c r="N1756" t="s">
        <v>647</v>
      </c>
      <c r="O1756" t="s">
        <v>1052</v>
      </c>
      <c r="P1756" s="7">
        <v>42542</v>
      </c>
      <c r="Q1756" s="7" t="s">
        <v>1363</v>
      </c>
      <c r="R1756" s="7">
        <v>3.0543999999999998</v>
      </c>
    </row>
    <row r="1757" spans="1:18" hidden="1">
      <c r="A1757" t="s">
        <v>1037</v>
      </c>
      <c r="B1757" t="s">
        <v>501</v>
      </c>
      <c r="C1757" s="7">
        <v>42186</v>
      </c>
      <c r="D1757" t="s">
        <v>386</v>
      </c>
      <c r="E1757">
        <v>13101001</v>
      </c>
      <c r="F1757" t="s">
        <v>1151</v>
      </c>
      <c r="G1757" s="7">
        <v>42248</v>
      </c>
      <c r="H1757" t="s">
        <v>503</v>
      </c>
      <c r="I1757">
        <v>18792</v>
      </c>
      <c r="J1757">
        <v>0</v>
      </c>
      <c r="K1757">
        <v>18792</v>
      </c>
      <c r="L1757">
        <v>1</v>
      </c>
      <c r="M1757">
        <v>18792</v>
      </c>
      <c r="N1757" t="s">
        <v>647</v>
      </c>
      <c r="O1757" t="s">
        <v>1143</v>
      </c>
      <c r="P1757" s="7">
        <v>42542</v>
      </c>
      <c r="Q1757" s="7" t="s">
        <v>1844</v>
      </c>
      <c r="R1757" s="7">
        <v>3.1025999999999998</v>
      </c>
    </row>
    <row r="1758" spans="1:18" hidden="1">
      <c r="A1758" t="s">
        <v>1037</v>
      </c>
      <c r="B1758" t="s">
        <v>501</v>
      </c>
      <c r="C1758" s="7">
        <v>42205</v>
      </c>
      <c r="D1758" t="s">
        <v>386</v>
      </c>
      <c r="E1758">
        <v>13101001</v>
      </c>
      <c r="F1758" t="s">
        <v>1188</v>
      </c>
      <c r="G1758" s="7">
        <v>42267</v>
      </c>
      <c r="H1758" t="s">
        <v>503</v>
      </c>
      <c r="I1758">
        <v>8944</v>
      </c>
      <c r="J1758">
        <v>0</v>
      </c>
      <c r="K1758">
        <v>8944</v>
      </c>
      <c r="L1758">
        <v>1</v>
      </c>
      <c r="M1758">
        <v>8944</v>
      </c>
      <c r="N1758" t="s">
        <v>647</v>
      </c>
      <c r="O1758" t="s">
        <v>1182</v>
      </c>
      <c r="P1758" s="7">
        <v>42542</v>
      </c>
      <c r="Q1758" s="7" t="s">
        <v>1849</v>
      </c>
      <c r="R1758" s="7">
        <v>3.1831999999999998</v>
      </c>
    </row>
    <row r="1759" spans="1:18" hidden="1">
      <c r="A1759" t="s">
        <v>506</v>
      </c>
      <c r="B1759" t="s">
        <v>501</v>
      </c>
      <c r="C1759" s="7">
        <v>42376</v>
      </c>
      <c r="D1759" t="s">
        <v>386</v>
      </c>
      <c r="E1759">
        <v>13180001</v>
      </c>
      <c r="F1759" t="s">
        <v>1163</v>
      </c>
      <c r="G1759" s="7">
        <v>42648</v>
      </c>
      <c r="H1759" t="s">
        <v>503</v>
      </c>
      <c r="I1759">
        <v>30000</v>
      </c>
      <c r="J1759"/>
      <c r="K1759">
        <v>30000</v>
      </c>
      <c r="L1759">
        <v>1</v>
      </c>
      <c r="M1759">
        <v>30000</v>
      </c>
      <c r="N1759" t="s">
        <v>662</v>
      </c>
      <c r="O1759" t="s">
        <v>2955</v>
      </c>
      <c r="P1759" s="7">
        <v>42542</v>
      </c>
      <c r="Q1759" s="7" t="s">
        <v>3038</v>
      </c>
      <c r="R1759" s="7">
        <v>4.0303000000000004</v>
      </c>
    </row>
    <row r="1760" spans="1:18" hidden="1">
      <c r="A1760" t="s">
        <v>1037</v>
      </c>
      <c r="B1760" t="s">
        <v>501</v>
      </c>
      <c r="C1760" s="7">
        <v>42095</v>
      </c>
      <c r="D1760" t="s">
        <v>386</v>
      </c>
      <c r="E1760">
        <v>13101001</v>
      </c>
      <c r="F1760" t="s">
        <v>1051</v>
      </c>
      <c r="G1760" s="7">
        <v>42156</v>
      </c>
      <c r="H1760" t="s">
        <v>503</v>
      </c>
      <c r="I1760">
        <v>16848</v>
      </c>
      <c r="J1760">
        <v>0</v>
      </c>
      <c r="K1760">
        <v>16848</v>
      </c>
      <c r="L1760">
        <v>1</v>
      </c>
      <c r="M1760">
        <v>16848</v>
      </c>
      <c r="N1760" t="s">
        <v>647</v>
      </c>
      <c r="O1760" t="s">
        <v>1052</v>
      </c>
      <c r="P1760" s="7">
        <v>42542</v>
      </c>
      <c r="Q1760" s="7" t="s">
        <v>2265</v>
      </c>
      <c r="R1760" s="7">
        <v>3.2080000000000002</v>
      </c>
    </row>
    <row r="1761" spans="1:18" hidden="1">
      <c r="A1761" t="s">
        <v>1037</v>
      </c>
      <c r="B1761" t="s">
        <v>501</v>
      </c>
      <c r="C1761" s="7">
        <v>42095</v>
      </c>
      <c r="D1761" t="s">
        <v>386</v>
      </c>
      <c r="E1761">
        <v>13101001</v>
      </c>
      <c r="F1761" t="s">
        <v>1077</v>
      </c>
      <c r="G1761" s="7">
        <v>42156</v>
      </c>
      <c r="H1761" t="s">
        <v>503</v>
      </c>
      <c r="I1761">
        <v>22680</v>
      </c>
      <c r="J1761">
        <v>0</v>
      </c>
      <c r="K1761">
        <v>22680</v>
      </c>
      <c r="L1761">
        <v>1</v>
      </c>
      <c r="M1761">
        <v>22680</v>
      </c>
      <c r="N1761" t="s">
        <v>647</v>
      </c>
      <c r="O1761" t="s">
        <v>1052</v>
      </c>
      <c r="P1761" s="7">
        <v>42542</v>
      </c>
      <c r="Q1761" s="7" t="s">
        <v>1987</v>
      </c>
      <c r="R1761" s="7">
        <v>3.2080000000000002</v>
      </c>
    </row>
    <row r="1762" spans="1:18" hidden="1">
      <c r="A1762" t="s">
        <v>1037</v>
      </c>
      <c r="B1762" t="s">
        <v>501</v>
      </c>
      <c r="C1762" s="7">
        <v>42114</v>
      </c>
      <c r="D1762" t="s">
        <v>386</v>
      </c>
      <c r="E1762">
        <v>13101001</v>
      </c>
      <c r="F1762" t="s">
        <v>1069</v>
      </c>
      <c r="G1762" s="7">
        <v>42156</v>
      </c>
      <c r="H1762" t="s">
        <v>503</v>
      </c>
      <c r="I1762">
        <v>13014</v>
      </c>
      <c r="J1762">
        <v>0</v>
      </c>
      <c r="K1762">
        <v>13014</v>
      </c>
      <c r="L1762">
        <v>1</v>
      </c>
      <c r="M1762">
        <v>13014</v>
      </c>
      <c r="N1762" t="s">
        <v>647</v>
      </c>
      <c r="O1762" t="s">
        <v>1052</v>
      </c>
      <c r="P1762" s="7">
        <v>42542</v>
      </c>
      <c r="Q1762" s="7" t="s">
        <v>1991</v>
      </c>
      <c r="R1762" s="7">
        <v>3.0543999999999998</v>
      </c>
    </row>
    <row r="1763" spans="1:18" hidden="1">
      <c r="A1763" t="s">
        <v>1037</v>
      </c>
      <c r="B1763" t="s">
        <v>501</v>
      </c>
      <c r="C1763" s="7">
        <v>42186</v>
      </c>
      <c r="D1763" t="s">
        <v>386</v>
      </c>
      <c r="E1763">
        <v>13101001</v>
      </c>
      <c r="F1763" t="s">
        <v>1149</v>
      </c>
      <c r="G1763" s="7">
        <v>42248</v>
      </c>
      <c r="H1763" t="s">
        <v>503</v>
      </c>
      <c r="I1763">
        <v>11772</v>
      </c>
      <c r="J1763">
        <v>0</v>
      </c>
      <c r="K1763">
        <v>11772</v>
      </c>
      <c r="L1763">
        <v>1</v>
      </c>
      <c r="M1763">
        <v>11772</v>
      </c>
      <c r="N1763" t="s">
        <v>647</v>
      </c>
      <c r="O1763" t="s">
        <v>1143</v>
      </c>
      <c r="P1763" s="7">
        <v>42542</v>
      </c>
      <c r="Q1763" s="7" t="s">
        <v>2270</v>
      </c>
      <c r="R1763" s="7">
        <v>3.1025999999999998</v>
      </c>
    </row>
    <row r="1764" spans="1:18" hidden="1">
      <c r="A1764" t="s">
        <v>1037</v>
      </c>
      <c r="B1764" t="s">
        <v>501</v>
      </c>
      <c r="C1764" s="7">
        <v>42271</v>
      </c>
      <c r="D1764" t="s">
        <v>386</v>
      </c>
      <c r="E1764">
        <v>13101001</v>
      </c>
      <c r="F1764" t="s">
        <v>2582</v>
      </c>
      <c r="G1764" s="7">
        <v>42313</v>
      </c>
      <c r="H1764" t="s">
        <v>503</v>
      </c>
      <c r="I1764">
        <v>9240</v>
      </c>
      <c r="J1764">
        <v>0</v>
      </c>
      <c r="K1764">
        <v>9240</v>
      </c>
      <c r="L1764">
        <v>1</v>
      </c>
      <c r="M1764">
        <v>9240</v>
      </c>
      <c r="N1764" t="s">
        <v>647</v>
      </c>
      <c r="O1764" t="s">
        <v>2529</v>
      </c>
      <c r="P1764" s="7">
        <v>42542</v>
      </c>
      <c r="Q1764" s="7" t="s">
        <v>2583</v>
      </c>
      <c r="R1764" s="7">
        <v>4.1040999999999999</v>
      </c>
    </row>
    <row r="1765" spans="1:18" hidden="1">
      <c r="A1765" t="s">
        <v>506</v>
      </c>
      <c r="B1765" t="s">
        <v>501</v>
      </c>
      <c r="C1765" s="7">
        <v>42376</v>
      </c>
      <c r="D1765" t="s">
        <v>386</v>
      </c>
      <c r="E1765">
        <v>13180001</v>
      </c>
      <c r="F1765" t="s">
        <v>1163</v>
      </c>
      <c r="G1765" s="7">
        <v>42556</v>
      </c>
      <c r="H1765" t="s">
        <v>503</v>
      </c>
      <c r="I1765">
        <v>30000</v>
      </c>
      <c r="J1765"/>
      <c r="K1765">
        <v>30000</v>
      </c>
      <c r="L1765">
        <v>1</v>
      </c>
      <c r="M1765">
        <v>30000</v>
      </c>
      <c r="N1765" t="s">
        <v>662</v>
      </c>
      <c r="O1765" t="s">
        <v>2955</v>
      </c>
      <c r="P1765" s="7">
        <v>42542</v>
      </c>
      <c r="Q1765" s="7" t="s">
        <v>3066</v>
      </c>
      <c r="R1765" s="7">
        <v>4.0303000000000004</v>
      </c>
    </row>
    <row r="1766" spans="1:18" hidden="1">
      <c r="A1766" t="s">
        <v>506</v>
      </c>
      <c r="B1766" t="s">
        <v>501</v>
      </c>
      <c r="C1766" s="7">
        <v>42376</v>
      </c>
      <c r="D1766" t="s">
        <v>386</v>
      </c>
      <c r="E1766">
        <v>13180001</v>
      </c>
      <c r="F1766" t="s">
        <v>1163</v>
      </c>
      <c r="G1766" s="7">
        <v>42618</v>
      </c>
      <c r="H1766" t="s">
        <v>503</v>
      </c>
      <c r="I1766">
        <v>30000</v>
      </c>
      <c r="J1766"/>
      <c r="K1766">
        <v>30000</v>
      </c>
      <c r="L1766">
        <v>1</v>
      </c>
      <c r="M1766">
        <v>30000</v>
      </c>
      <c r="N1766" t="s">
        <v>662</v>
      </c>
      <c r="O1766" t="s">
        <v>2955</v>
      </c>
      <c r="P1766" s="7">
        <v>42542</v>
      </c>
      <c r="Q1766" s="7" t="s">
        <v>3067</v>
      </c>
      <c r="R1766" s="7">
        <v>4.0303000000000004</v>
      </c>
    </row>
    <row r="1767" spans="1:18" hidden="1">
      <c r="A1767" t="s">
        <v>1037</v>
      </c>
      <c r="B1767" t="s">
        <v>501</v>
      </c>
      <c r="C1767" s="7">
        <v>42218</v>
      </c>
      <c r="D1767" t="s">
        <v>386</v>
      </c>
      <c r="E1767">
        <v>13101006</v>
      </c>
      <c r="F1767" t="s">
        <v>5903</v>
      </c>
      <c r="G1767" s="7">
        <v>42449</v>
      </c>
      <c r="H1767" t="s">
        <v>503</v>
      </c>
      <c r="I1767">
        <v>18112.8</v>
      </c>
      <c r="J1767">
        <v>0</v>
      </c>
      <c r="K1767">
        <v>18112.8</v>
      </c>
      <c r="L1767">
        <v>1</v>
      </c>
      <c r="M1767">
        <v>18112.8</v>
      </c>
      <c r="N1767" t="s">
        <v>647</v>
      </c>
      <c r="O1767" t="s">
        <v>5904</v>
      </c>
      <c r="P1767" s="7">
        <v>42542</v>
      </c>
      <c r="Q1767" s="7" t="s">
        <v>5905</v>
      </c>
      <c r="R1767" s="7">
        <v>3.3940000000000001</v>
      </c>
    </row>
    <row r="1768" spans="1:18" hidden="1">
      <c r="A1768" t="s">
        <v>1037</v>
      </c>
      <c r="B1768" t="s">
        <v>501</v>
      </c>
      <c r="C1768" s="7">
        <v>42095</v>
      </c>
      <c r="D1768" t="s">
        <v>386</v>
      </c>
      <c r="E1768">
        <v>13101001</v>
      </c>
      <c r="F1768" t="s">
        <v>1080</v>
      </c>
      <c r="G1768" s="7">
        <v>42156</v>
      </c>
      <c r="H1768" t="s">
        <v>503</v>
      </c>
      <c r="I1768">
        <v>22680</v>
      </c>
      <c r="J1768">
        <v>0</v>
      </c>
      <c r="K1768">
        <v>22680</v>
      </c>
      <c r="L1768">
        <v>1</v>
      </c>
      <c r="M1768">
        <v>22680</v>
      </c>
      <c r="N1768" t="s">
        <v>647</v>
      </c>
      <c r="O1768" t="s">
        <v>1052</v>
      </c>
      <c r="P1768" s="7">
        <v>42542</v>
      </c>
      <c r="Q1768" s="7" t="s">
        <v>1830</v>
      </c>
      <c r="R1768" s="7">
        <v>3.2080000000000002</v>
      </c>
    </row>
    <row r="1769" spans="1:18" hidden="1">
      <c r="A1769" t="s">
        <v>1037</v>
      </c>
      <c r="B1769" t="s">
        <v>501</v>
      </c>
      <c r="C1769" s="7">
        <v>42095</v>
      </c>
      <c r="D1769" t="s">
        <v>386</v>
      </c>
      <c r="E1769">
        <v>13101001</v>
      </c>
      <c r="F1769" t="s">
        <v>1057</v>
      </c>
      <c r="G1769" s="7">
        <v>42156</v>
      </c>
      <c r="H1769" t="s">
        <v>503</v>
      </c>
      <c r="I1769">
        <v>17393.400000000001</v>
      </c>
      <c r="J1769">
        <v>0</v>
      </c>
      <c r="K1769">
        <v>17393.400000000001</v>
      </c>
      <c r="L1769">
        <v>1</v>
      </c>
      <c r="M1769">
        <v>17393.400000000001</v>
      </c>
      <c r="N1769" t="s">
        <v>647</v>
      </c>
      <c r="O1769" t="s">
        <v>1052</v>
      </c>
      <c r="P1769" s="7">
        <v>42542</v>
      </c>
      <c r="Q1769" s="7" t="s">
        <v>1831</v>
      </c>
      <c r="R1769" s="7">
        <v>3.2080000000000002</v>
      </c>
    </row>
    <row r="1770" spans="1:18" hidden="1">
      <c r="A1770" t="s">
        <v>1037</v>
      </c>
      <c r="B1770" t="s">
        <v>501</v>
      </c>
      <c r="C1770" s="7">
        <v>42124</v>
      </c>
      <c r="D1770" t="s">
        <v>386</v>
      </c>
      <c r="E1770">
        <v>13101001</v>
      </c>
      <c r="F1770" t="s">
        <v>1070</v>
      </c>
      <c r="G1770" s="7">
        <v>42156</v>
      </c>
      <c r="H1770" t="s">
        <v>503</v>
      </c>
      <c r="I1770">
        <v>17334</v>
      </c>
      <c r="J1770">
        <v>0</v>
      </c>
      <c r="K1770">
        <v>17334</v>
      </c>
      <c r="L1770">
        <v>1</v>
      </c>
      <c r="M1770">
        <v>17334</v>
      </c>
      <c r="N1770" t="s">
        <v>647</v>
      </c>
      <c r="O1770" t="s">
        <v>1052</v>
      </c>
      <c r="P1770" s="7">
        <v>42542</v>
      </c>
      <c r="Q1770" s="7" t="s">
        <v>1833</v>
      </c>
      <c r="R1770" s="7">
        <v>2.9375</v>
      </c>
    </row>
    <row r="1771" spans="1:18" hidden="1">
      <c r="A1771" t="s">
        <v>1037</v>
      </c>
      <c r="B1771" t="s">
        <v>501</v>
      </c>
      <c r="C1771" s="7">
        <v>42205</v>
      </c>
      <c r="D1771" t="s">
        <v>386</v>
      </c>
      <c r="E1771">
        <v>13101001</v>
      </c>
      <c r="F1771" t="s">
        <v>1183</v>
      </c>
      <c r="G1771" s="7">
        <v>42267</v>
      </c>
      <c r="H1771" t="s">
        <v>503</v>
      </c>
      <c r="I1771">
        <v>8856</v>
      </c>
      <c r="J1771">
        <v>0</v>
      </c>
      <c r="K1771">
        <v>8856</v>
      </c>
      <c r="L1771">
        <v>1</v>
      </c>
      <c r="M1771">
        <v>8856</v>
      </c>
      <c r="N1771" t="s">
        <v>647</v>
      </c>
      <c r="O1771" t="s">
        <v>1182</v>
      </c>
      <c r="P1771" s="7">
        <v>42542</v>
      </c>
      <c r="Q1771" s="7" t="s">
        <v>1543</v>
      </c>
      <c r="R1771" s="7">
        <v>3.1831999999999998</v>
      </c>
    </row>
    <row r="1772" spans="1:18" hidden="1">
      <c r="A1772" t="s">
        <v>506</v>
      </c>
      <c r="B1772" t="s">
        <v>652</v>
      </c>
      <c r="C1772" s="7">
        <v>42536</v>
      </c>
      <c r="D1772" t="s">
        <v>4334</v>
      </c>
      <c r="E1772">
        <v>13101011</v>
      </c>
      <c r="F1772" t="s">
        <v>4335</v>
      </c>
      <c r="G1772" s="7">
        <v>42546</v>
      </c>
      <c r="H1772" t="s">
        <v>503</v>
      </c>
      <c r="I1772">
        <v>1200</v>
      </c>
      <c r="J1772">
        <v>0</v>
      </c>
      <c r="K1772">
        <v>1200</v>
      </c>
      <c r="L1772">
        <v>1</v>
      </c>
      <c r="M1772">
        <v>1200</v>
      </c>
      <c r="N1772" t="s">
        <v>4251</v>
      </c>
      <c r="O1772" t="s">
        <v>4336</v>
      </c>
      <c r="P1772" s="7">
        <v>42542</v>
      </c>
      <c r="Q1772" s="7" t="s">
        <v>4337</v>
      </c>
      <c r="R1772" s="7">
        <v>3.4839000000000002</v>
      </c>
    </row>
    <row r="1773" spans="1:18" hidden="1">
      <c r="A1773" t="s">
        <v>506</v>
      </c>
      <c r="B1773" t="s">
        <v>548</v>
      </c>
      <c r="C1773" s="7">
        <v>42521</v>
      </c>
      <c r="D1773" t="s">
        <v>1180</v>
      </c>
      <c r="E1773">
        <v>13115016</v>
      </c>
      <c r="F1773" t="s">
        <v>3663</v>
      </c>
      <c r="G1773" s="7">
        <v>42545</v>
      </c>
      <c r="H1773" t="s">
        <v>503</v>
      </c>
      <c r="I1773">
        <v>330.95</v>
      </c>
      <c r="J1773">
        <v>0</v>
      </c>
      <c r="K1773">
        <v>330.95</v>
      </c>
      <c r="L1773">
        <v>1</v>
      </c>
      <c r="M1773">
        <v>330.95</v>
      </c>
      <c r="N1773" t="s">
        <v>647</v>
      </c>
      <c r="O1773" t="s">
        <v>3664</v>
      </c>
      <c r="P1773" s="7">
        <v>42542</v>
      </c>
      <c r="Q1773" s="7" t="s">
        <v>3665</v>
      </c>
      <c r="R1773" s="7">
        <v>3.5996999999999999</v>
      </c>
    </row>
    <row r="1774" spans="1:18" hidden="1">
      <c r="A1774" t="s">
        <v>506</v>
      </c>
      <c r="B1774" t="s">
        <v>548</v>
      </c>
      <c r="C1774" s="7">
        <v>42537</v>
      </c>
      <c r="D1774" t="s">
        <v>6497</v>
      </c>
      <c r="E1774">
        <v>13115026</v>
      </c>
      <c r="F1774" t="s">
        <v>6498</v>
      </c>
      <c r="G1774" s="7">
        <v>42545</v>
      </c>
      <c r="H1774" t="s">
        <v>503</v>
      </c>
      <c r="I1774">
        <v>7700</v>
      </c>
      <c r="J1774">
        <v>0</v>
      </c>
      <c r="K1774">
        <v>7700</v>
      </c>
      <c r="L1774">
        <v>1</v>
      </c>
      <c r="M1774">
        <v>7700</v>
      </c>
      <c r="N1774" t="s">
        <v>647</v>
      </c>
      <c r="O1774" t="s">
        <v>6499</v>
      </c>
      <c r="P1774" s="7">
        <v>42542</v>
      </c>
      <c r="Q1774" s="7" t="s">
        <v>6500</v>
      </c>
      <c r="R1774" s="7">
        <v>3.4767999999999999</v>
      </c>
    </row>
    <row r="1775" spans="1:18" hidden="1">
      <c r="A1775" t="s">
        <v>506</v>
      </c>
      <c r="B1775" t="s">
        <v>501</v>
      </c>
      <c r="C1775" s="7">
        <v>42508</v>
      </c>
      <c r="D1775" t="s">
        <v>2483</v>
      </c>
      <c r="E1775">
        <v>13130025</v>
      </c>
      <c r="F1775" t="s">
        <v>4983</v>
      </c>
      <c r="G1775" s="7">
        <v>42552</v>
      </c>
      <c r="H1775" t="s">
        <v>503</v>
      </c>
      <c r="I1775">
        <v>3713.92</v>
      </c>
      <c r="J1775">
        <v>0</v>
      </c>
      <c r="K1775">
        <v>3713.92</v>
      </c>
      <c r="L1775">
        <v>1</v>
      </c>
      <c r="M1775">
        <v>3713.92</v>
      </c>
      <c r="N1775" t="s">
        <v>1178</v>
      </c>
      <c r="O1775" t="s">
        <v>4984</v>
      </c>
      <c r="P1775" s="7">
        <v>42542</v>
      </c>
      <c r="Q1775" s="7" t="s">
        <v>4985</v>
      </c>
      <c r="R1775" s="7">
        <v>3.5036999999999998</v>
      </c>
    </row>
    <row r="1776" spans="1:18" hidden="1">
      <c r="A1776" t="s">
        <v>506</v>
      </c>
      <c r="B1776" t="s">
        <v>501</v>
      </c>
      <c r="C1776" s="7">
        <v>42537</v>
      </c>
      <c r="D1776" t="s">
        <v>2483</v>
      </c>
      <c r="E1776">
        <v>13130025</v>
      </c>
      <c r="F1776" t="s">
        <v>6615</v>
      </c>
      <c r="G1776" s="7">
        <v>42583</v>
      </c>
      <c r="H1776" t="s">
        <v>503</v>
      </c>
      <c r="I1776">
        <v>3829.69</v>
      </c>
      <c r="J1776">
        <v>0</v>
      </c>
      <c r="K1776">
        <v>3829.69</v>
      </c>
      <c r="L1776">
        <v>1</v>
      </c>
      <c r="M1776">
        <v>3829.69</v>
      </c>
      <c r="N1776" t="s">
        <v>1178</v>
      </c>
      <c r="O1776" t="s">
        <v>6616</v>
      </c>
      <c r="P1776" s="7">
        <v>42542</v>
      </c>
      <c r="Q1776" s="7" t="s">
        <v>6617</v>
      </c>
      <c r="R1776" s="7">
        <v>3.4767999999999999</v>
      </c>
    </row>
    <row r="1777" spans="1:18" hidden="1">
      <c r="A1777" t="s">
        <v>506</v>
      </c>
      <c r="B1777" t="s">
        <v>609</v>
      </c>
      <c r="C1777" s="7">
        <v>42472</v>
      </c>
      <c r="D1777" t="s">
        <v>427</v>
      </c>
      <c r="E1777">
        <v>13130020</v>
      </c>
      <c r="F1777" t="s">
        <v>3529</v>
      </c>
      <c r="G1777" s="7">
        <v>42610</v>
      </c>
      <c r="H1777" t="s">
        <v>503</v>
      </c>
      <c r="I1777">
        <v>276.22000000000003</v>
      </c>
      <c r="J1777"/>
      <c r="K1777">
        <v>276.22000000000003</v>
      </c>
      <c r="L1777">
        <v>1</v>
      </c>
      <c r="M1777">
        <v>276.22000000000003</v>
      </c>
      <c r="N1777" t="s">
        <v>647</v>
      </c>
      <c r="O1777" t="s">
        <v>3530</v>
      </c>
      <c r="P1777" s="7">
        <v>42542</v>
      </c>
      <c r="Q1777" s="7" t="s">
        <v>3531</v>
      </c>
      <c r="R1777" s="7">
        <v>3.5284</v>
      </c>
    </row>
    <row r="1778" spans="1:18" hidden="1">
      <c r="A1778" t="s">
        <v>506</v>
      </c>
      <c r="B1778" t="s">
        <v>553</v>
      </c>
      <c r="C1778" s="7">
        <v>42486</v>
      </c>
      <c r="D1778" t="s">
        <v>427</v>
      </c>
      <c r="E1778">
        <v>15103012</v>
      </c>
      <c r="F1778" t="s">
        <v>3555</v>
      </c>
      <c r="G1778" s="7">
        <v>42563</v>
      </c>
      <c r="H1778" t="s">
        <v>503</v>
      </c>
      <c r="I1778">
        <v>538.88</v>
      </c>
      <c r="J1778"/>
      <c r="K1778">
        <v>538.88</v>
      </c>
      <c r="L1778">
        <v>1</v>
      </c>
      <c r="M1778">
        <v>538.88</v>
      </c>
      <c r="N1778" t="s">
        <v>647</v>
      </c>
      <c r="O1778" t="s">
        <v>3556</v>
      </c>
      <c r="P1778" s="7">
        <v>42542</v>
      </c>
      <c r="Q1778" s="7" t="s">
        <v>3557</v>
      </c>
      <c r="R1778" s="7">
        <v>3.5472000000000001</v>
      </c>
    </row>
    <row r="1779" spans="1:18" hidden="1">
      <c r="A1779" t="s">
        <v>506</v>
      </c>
      <c r="B1779" t="s">
        <v>553</v>
      </c>
      <c r="C1779" s="7">
        <v>42510</v>
      </c>
      <c r="D1779" t="s">
        <v>427</v>
      </c>
      <c r="E1779">
        <v>15103012</v>
      </c>
      <c r="F1779" t="s">
        <v>3670</v>
      </c>
      <c r="G1779" s="7">
        <v>42621</v>
      </c>
      <c r="H1779" t="s">
        <v>503</v>
      </c>
      <c r="I1779">
        <v>1170.83</v>
      </c>
      <c r="J1779"/>
      <c r="K1779">
        <v>1170.83</v>
      </c>
      <c r="L1779">
        <v>1</v>
      </c>
      <c r="M1779">
        <v>1170.83</v>
      </c>
      <c r="N1779" t="s">
        <v>647</v>
      </c>
      <c r="O1779" t="s">
        <v>3671</v>
      </c>
      <c r="P1779" s="7">
        <v>42542</v>
      </c>
      <c r="Q1779" s="7" t="s">
        <v>3672</v>
      </c>
      <c r="R1779" s="7">
        <v>3.6002999999999998</v>
      </c>
    </row>
    <row r="1780" spans="1:18" hidden="1">
      <c r="A1780" t="s">
        <v>506</v>
      </c>
      <c r="B1780" t="s">
        <v>553</v>
      </c>
      <c r="C1780" s="7">
        <v>42536</v>
      </c>
      <c r="D1780" t="s">
        <v>427</v>
      </c>
      <c r="E1780">
        <v>15103011</v>
      </c>
      <c r="F1780" t="s">
        <v>3912</v>
      </c>
      <c r="G1780" s="7">
        <v>42571</v>
      </c>
      <c r="H1780" t="s">
        <v>503</v>
      </c>
      <c r="I1780">
        <v>431.39</v>
      </c>
      <c r="J1780"/>
      <c r="K1780">
        <v>431.39</v>
      </c>
      <c r="L1780">
        <v>1</v>
      </c>
      <c r="M1780">
        <v>431.39</v>
      </c>
      <c r="N1780" t="s">
        <v>647</v>
      </c>
      <c r="O1780" t="s">
        <v>3913</v>
      </c>
      <c r="P1780" s="7">
        <v>42542</v>
      </c>
      <c r="Q1780" s="7" t="s">
        <v>3914</v>
      </c>
      <c r="R1780" s="7">
        <v>3.4839000000000002</v>
      </c>
    </row>
    <row r="1781" spans="1:18" hidden="1">
      <c r="A1781" t="s">
        <v>506</v>
      </c>
      <c r="B1781" t="s">
        <v>609</v>
      </c>
      <c r="C1781" s="7">
        <v>42530</v>
      </c>
      <c r="D1781" t="s">
        <v>427</v>
      </c>
      <c r="E1781">
        <v>13115001</v>
      </c>
      <c r="F1781" t="s">
        <v>4515</v>
      </c>
      <c r="G1781" s="7">
        <v>42554</v>
      </c>
      <c r="H1781" t="s">
        <v>503</v>
      </c>
      <c r="I1781">
        <v>1724.55</v>
      </c>
      <c r="J1781">
        <v>0</v>
      </c>
      <c r="K1781">
        <v>1724.55</v>
      </c>
      <c r="L1781">
        <v>1</v>
      </c>
      <c r="M1781">
        <v>1724.55</v>
      </c>
      <c r="N1781" t="s">
        <v>647</v>
      </c>
      <c r="O1781" t="s">
        <v>1015</v>
      </c>
      <c r="P1781" s="7">
        <v>42542</v>
      </c>
      <c r="Q1781" s="7" t="s">
        <v>4516</v>
      </c>
      <c r="R1781" s="7">
        <v>3.3898000000000001</v>
      </c>
    </row>
    <row r="1782" spans="1:18" hidden="1">
      <c r="A1782" t="s">
        <v>506</v>
      </c>
      <c r="B1782" t="s">
        <v>609</v>
      </c>
      <c r="C1782" s="7">
        <v>42530</v>
      </c>
      <c r="D1782" t="s">
        <v>427</v>
      </c>
      <c r="E1782">
        <v>13115002</v>
      </c>
      <c r="F1782" t="s">
        <v>4949</v>
      </c>
      <c r="G1782" s="7">
        <v>42554</v>
      </c>
      <c r="H1782" t="s">
        <v>503</v>
      </c>
      <c r="I1782">
        <v>145.22999999999999</v>
      </c>
      <c r="J1782">
        <v>0</v>
      </c>
      <c r="K1782">
        <v>145.22999999999999</v>
      </c>
      <c r="L1782">
        <v>1</v>
      </c>
      <c r="M1782">
        <v>145.22999999999999</v>
      </c>
      <c r="N1782" t="s">
        <v>647</v>
      </c>
      <c r="O1782" t="s">
        <v>1015</v>
      </c>
      <c r="P1782" s="7">
        <v>42542</v>
      </c>
      <c r="Q1782" s="7" t="s">
        <v>4950</v>
      </c>
      <c r="R1782" s="7">
        <v>3.3898000000000001</v>
      </c>
    </row>
    <row r="1783" spans="1:18" hidden="1">
      <c r="A1783" t="s">
        <v>506</v>
      </c>
      <c r="B1783" t="s">
        <v>553</v>
      </c>
      <c r="C1783" s="7">
        <v>42510</v>
      </c>
      <c r="D1783" t="s">
        <v>427</v>
      </c>
      <c r="E1783">
        <v>15103012</v>
      </c>
      <c r="F1783" t="s">
        <v>3670</v>
      </c>
      <c r="G1783" s="7">
        <v>42561</v>
      </c>
      <c r="H1783" t="s">
        <v>503</v>
      </c>
      <c r="I1783">
        <v>1176.3900000000001</v>
      </c>
      <c r="J1783"/>
      <c r="K1783">
        <v>1176.3900000000001</v>
      </c>
      <c r="L1783">
        <v>1</v>
      </c>
      <c r="M1783">
        <v>1176.3900000000001</v>
      </c>
      <c r="N1783" t="s">
        <v>647</v>
      </c>
      <c r="O1783" t="s">
        <v>3671</v>
      </c>
      <c r="P1783" s="7">
        <v>42542</v>
      </c>
      <c r="Q1783" s="7" t="s">
        <v>4979</v>
      </c>
      <c r="R1783" s="7">
        <v>3.6002999999999998</v>
      </c>
    </row>
    <row r="1784" spans="1:18" hidden="1">
      <c r="A1784" t="s">
        <v>506</v>
      </c>
      <c r="B1784" t="s">
        <v>609</v>
      </c>
      <c r="C1784" s="7">
        <v>42538</v>
      </c>
      <c r="D1784" t="s">
        <v>427</v>
      </c>
      <c r="E1784">
        <v>13115002</v>
      </c>
      <c r="F1784" t="s">
        <v>5037</v>
      </c>
      <c r="G1784" s="7">
        <v>42560</v>
      </c>
      <c r="H1784" t="s">
        <v>503</v>
      </c>
      <c r="I1784">
        <v>734.5</v>
      </c>
      <c r="J1784">
        <v>0</v>
      </c>
      <c r="K1784">
        <v>734.5</v>
      </c>
      <c r="L1784">
        <v>1</v>
      </c>
      <c r="M1784">
        <v>734.5</v>
      </c>
      <c r="N1784" t="s">
        <v>647</v>
      </c>
      <c r="O1784" t="s">
        <v>1015</v>
      </c>
      <c r="P1784" s="7">
        <v>42542</v>
      </c>
      <c r="Q1784" s="7" t="s">
        <v>5038</v>
      </c>
      <c r="R1784" s="7">
        <v>3.4904000000000002</v>
      </c>
    </row>
    <row r="1785" spans="1:18" hidden="1">
      <c r="A1785" t="s">
        <v>506</v>
      </c>
      <c r="B1785" t="s">
        <v>609</v>
      </c>
      <c r="C1785" s="7">
        <v>42472</v>
      </c>
      <c r="D1785" t="s">
        <v>427</v>
      </c>
      <c r="E1785">
        <v>13130020</v>
      </c>
      <c r="F1785" t="s">
        <v>3529</v>
      </c>
      <c r="G1785" s="7">
        <v>42579</v>
      </c>
      <c r="H1785" t="s">
        <v>503</v>
      </c>
      <c r="I1785">
        <v>276.22000000000003</v>
      </c>
      <c r="J1785"/>
      <c r="K1785">
        <v>276.22000000000003</v>
      </c>
      <c r="L1785">
        <v>1</v>
      </c>
      <c r="M1785">
        <v>276.22000000000003</v>
      </c>
      <c r="N1785" t="s">
        <v>647</v>
      </c>
      <c r="O1785" t="s">
        <v>3530</v>
      </c>
      <c r="P1785" s="7">
        <v>42542</v>
      </c>
      <c r="Q1785" s="7" t="s">
        <v>5208</v>
      </c>
      <c r="R1785" s="7">
        <v>3.5284</v>
      </c>
    </row>
    <row r="1786" spans="1:18" hidden="1">
      <c r="A1786" t="s">
        <v>506</v>
      </c>
      <c r="B1786" t="s">
        <v>609</v>
      </c>
      <c r="C1786" s="7">
        <v>42530</v>
      </c>
      <c r="D1786" t="s">
        <v>427</v>
      </c>
      <c r="E1786">
        <v>13115001</v>
      </c>
      <c r="F1786" t="s">
        <v>5357</v>
      </c>
      <c r="G1786" s="7">
        <v>42554</v>
      </c>
      <c r="H1786" t="s">
        <v>503</v>
      </c>
      <c r="I1786">
        <v>706.7</v>
      </c>
      <c r="J1786">
        <v>0</v>
      </c>
      <c r="K1786">
        <v>706.7</v>
      </c>
      <c r="L1786">
        <v>1</v>
      </c>
      <c r="M1786">
        <v>706.7</v>
      </c>
      <c r="N1786" t="s">
        <v>647</v>
      </c>
      <c r="O1786" t="s">
        <v>1015</v>
      </c>
      <c r="P1786" s="7">
        <v>42542</v>
      </c>
      <c r="Q1786" s="7" t="s">
        <v>5358</v>
      </c>
      <c r="R1786" s="7">
        <v>3.3898000000000001</v>
      </c>
    </row>
    <row r="1787" spans="1:18" hidden="1">
      <c r="A1787" t="s">
        <v>506</v>
      </c>
      <c r="B1787" t="s">
        <v>609</v>
      </c>
      <c r="C1787" s="7">
        <v>42536</v>
      </c>
      <c r="D1787" t="s">
        <v>427</v>
      </c>
      <c r="E1787">
        <v>15103011</v>
      </c>
      <c r="F1787" t="s">
        <v>5555</v>
      </c>
      <c r="G1787" s="7">
        <v>42560</v>
      </c>
      <c r="H1787" t="s">
        <v>503</v>
      </c>
      <c r="I1787">
        <v>1230</v>
      </c>
      <c r="J1787">
        <v>0</v>
      </c>
      <c r="K1787">
        <v>1230</v>
      </c>
      <c r="L1787">
        <v>1</v>
      </c>
      <c r="M1787">
        <v>1230</v>
      </c>
      <c r="N1787" t="s">
        <v>647</v>
      </c>
      <c r="O1787" t="s">
        <v>5556</v>
      </c>
      <c r="P1787" s="7">
        <v>42542</v>
      </c>
      <c r="Q1787" s="7" t="s">
        <v>5557</v>
      </c>
      <c r="R1787" s="7">
        <v>3.4839000000000002</v>
      </c>
    </row>
    <row r="1788" spans="1:18" hidden="1">
      <c r="A1788" t="s">
        <v>506</v>
      </c>
      <c r="B1788" t="s">
        <v>553</v>
      </c>
      <c r="C1788" s="7">
        <v>42486</v>
      </c>
      <c r="D1788" t="s">
        <v>427</v>
      </c>
      <c r="E1788">
        <v>15103012</v>
      </c>
      <c r="F1788" t="s">
        <v>5640</v>
      </c>
      <c r="G1788" s="7">
        <v>42563</v>
      </c>
      <c r="H1788" t="s">
        <v>503</v>
      </c>
      <c r="I1788">
        <v>538.88</v>
      </c>
      <c r="J1788"/>
      <c r="K1788">
        <v>538.88</v>
      </c>
      <c r="L1788">
        <v>1</v>
      </c>
      <c r="M1788">
        <v>538.88</v>
      </c>
      <c r="N1788" t="s">
        <v>647</v>
      </c>
      <c r="O1788" t="s">
        <v>5641</v>
      </c>
      <c r="P1788" s="7">
        <v>42542</v>
      </c>
      <c r="Q1788" s="7" t="s">
        <v>5642</v>
      </c>
      <c r="R1788" s="7">
        <v>3.5472000000000001</v>
      </c>
    </row>
    <row r="1789" spans="1:18" hidden="1">
      <c r="A1789" t="s">
        <v>506</v>
      </c>
      <c r="B1789" t="s">
        <v>553</v>
      </c>
      <c r="C1789" s="7">
        <v>42510</v>
      </c>
      <c r="D1789" t="s">
        <v>427</v>
      </c>
      <c r="E1789">
        <v>15103012</v>
      </c>
      <c r="F1789" t="s">
        <v>3670</v>
      </c>
      <c r="G1789" s="7">
        <v>42591</v>
      </c>
      <c r="H1789" t="s">
        <v>503</v>
      </c>
      <c r="I1789">
        <v>1176.3900000000001</v>
      </c>
      <c r="J1789"/>
      <c r="K1789">
        <v>1176.3900000000001</v>
      </c>
      <c r="L1789">
        <v>1</v>
      </c>
      <c r="M1789">
        <v>1176.3900000000001</v>
      </c>
      <c r="N1789" t="s">
        <v>647</v>
      </c>
      <c r="O1789" t="s">
        <v>3671</v>
      </c>
      <c r="P1789" s="7">
        <v>42542</v>
      </c>
      <c r="Q1789" s="7" t="s">
        <v>5725</v>
      </c>
      <c r="R1789" s="7">
        <v>3.6002999999999998</v>
      </c>
    </row>
    <row r="1790" spans="1:18" hidden="1">
      <c r="A1790" t="s">
        <v>506</v>
      </c>
      <c r="B1790" t="s">
        <v>609</v>
      </c>
      <c r="C1790" s="7">
        <v>42472</v>
      </c>
      <c r="D1790" t="s">
        <v>427</v>
      </c>
      <c r="E1790">
        <v>13130020</v>
      </c>
      <c r="F1790" t="s">
        <v>3529</v>
      </c>
      <c r="G1790" s="7">
        <v>42549</v>
      </c>
      <c r="H1790" t="s">
        <v>503</v>
      </c>
      <c r="I1790">
        <v>276.22000000000003</v>
      </c>
      <c r="J1790"/>
      <c r="K1790">
        <v>276.22000000000003</v>
      </c>
      <c r="L1790">
        <v>1</v>
      </c>
      <c r="M1790">
        <v>276.22000000000003</v>
      </c>
      <c r="N1790" t="s">
        <v>647</v>
      </c>
      <c r="O1790" t="s">
        <v>5938</v>
      </c>
      <c r="P1790" s="7">
        <v>42542</v>
      </c>
      <c r="Q1790" s="7" t="s">
        <v>5939</v>
      </c>
      <c r="R1790" s="7">
        <v>3.5284</v>
      </c>
    </row>
    <row r="1791" spans="1:18" hidden="1">
      <c r="A1791" t="s">
        <v>506</v>
      </c>
      <c r="B1791" t="s">
        <v>609</v>
      </c>
      <c r="C1791" s="7">
        <v>42472</v>
      </c>
      <c r="D1791" t="s">
        <v>427</v>
      </c>
      <c r="E1791">
        <v>13130020</v>
      </c>
      <c r="F1791" t="s">
        <v>3529</v>
      </c>
      <c r="G1791" s="7">
        <v>42641</v>
      </c>
      <c r="H1791" t="s">
        <v>503</v>
      </c>
      <c r="I1791">
        <v>267.89999999999998</v>
      </c>
      <c r="J1791"/>
      <c r="K1791">
        <v>267.89999999999998</v>
      </c>
      <c r="L1791">
        <v>1</v>
      </c>
      <c r="M1791">
        <v>267.89999999999998</v>
      </c>
      <c r="N1791" t="s">
        <v>647</v>
      </c>
      <c r="O1791" t="s">
        <v>3530</v>
      </c>
      <c r="P1791" s="7">
        <v>42542</v>
      </c>
      <c r="Q1791" s="7" t="s">
        <v>5940</v>
      </c>
      <c r="R1791" s="7">
        <v>3.5284</v>
      </c>
    </row>
    <row r="1792" spans="1:18" hidden="1">
      <c r="A1792" t="s">
        <v>506</v>
      </c>
      <c r="B1792" t="s">
        <v>553</v>
      </c>
      <c r="C1792" s="7">
        <v>42536</v>
      </c>
      <c r="D1792" t="s">
        <v>427</v>
      </c>
      <c r="E1792">
        <v>15103011</v>
      </c>
      <c r="F1792" t="s">
        <v>3912</v>
      </c>
      <c r="G1792" s="7">
        <v>42601</v>
      </c>
      <c r="H1792" t="s">
        <v>503</v>
      </c>
      <c r="I1792">
        <v>427.22</v>
      </c>
      <c r="J1792"/>
      <c r="K1792">
        <v>427.22</v>
      </c>
      <c r="L1792">
        <v>1</v>
      </c>
      <c r="M1792">
        <v>427.22</v>
      </c>
      <c r="N1792" t="s">
        <v>647</v>
      </c>
      <c r="O1792" t="s">
        <v>3913</v>
      </c>
      <c r="P1792" s="7">
        <v>42542</v>
      </c>
      <c r="Q1792" s="7" t="s">
        <v>6280</v>
      </c>
      <c r="R1792" s="7">
        <v>3.4839000000000002</v>
      </c>
    </row>
    <row r="1793" spans="1:18" hidden="1">
      <c r="A1793" t="s">
        <v>506</v>
      </c>
      <c r="B1793" t="s">
        <v>609</v>
      </c>
      <c r="C1793" s="7">
        <v>42538</v>
      </c>
      <c r="D1793" t="s">
        <v>427</v>
      </c>
      <c r="E1793">
        <v>13115002</v>
      </c>
      <c r="F1793" t="s">
        <v>6488</v>
      </c>
      <c r="G1793" s="7">
        <v>42554</v>
      </c>
      <c r="H1793" t="s">
        <v>503</v>
      </c>
      <c r="I1793">
        <v>162.34</v>
      </c>
      <c r="J1793">
        <v>0</v>
      </c>
      <c r="K1793">
        <v>162.34</v>
      </c>
      <c r="L1793">
        <v>1</v>
      </c>
      <c r="M1793">
        <v>162.34</v>
      </c>
      <c r="N1793" t="s">
        <v>647</v>
      </c>
      <c r="O1793" t="s">
        <v>1015</v>
      </c>
      <c r="P1793" s="7">
        <v>42542</v>
      </c>
      <c r="Q1793" s="7" t="s">
        <v>6489</v>
      </c>
      <c r="R1793" s="7">
        <v>3.4904000000000002</v>
      </c>
    </row>
    <row r="1794" spans="1:18" hidden="1">
      <c r="A1794" t="s">
        <v>506</v>
      </c>
      <c r="B1794" t="s">
        <v>548</v>
      </c>
      <c r="C1794" s="7">
        <v>42528</v>
      </c>
      <c r="D1794" t="s">
        <v>429</v>
      </c>
      <c r="E1794">
        <v>13115002</v>
      </c>
      <c r="F1794" t="s">
        <v>3581</v>
      </c>
      <c r="G1794" s="7">
        <v>42558</v>
      </c>
      <c r="H1794" t="s">
        <v>503</v>
      </c>
      <c r="I1794">
        <v>78.680000000000007</v>
      </c>
      <c r="J1794">
        <v>0</v>
      </c>
      <c r="K1794">
        <v>78.680000000000007</v>
      </c>
      <c r="L1794">
        <v>1</v>
      </c>
      <c r="M1794">
        <v>78.680000000000007</v>
      </c>
      <c r="N1794" t="s">
        <v>647</v>
      </c>
      <c r="O1794" t="s">
        <v>3582</v>
      </c>
      <c r="P1794" s="7">
        <v>42542</v>
      </c>
      <c r="Q1794" s="7" t="s">
        <v>3583</v>
      </c>
      <c r="R1794" s="7">
        <v>3.5097999999999998</v>
      </c>
    </row>
    <row r="1795" spans="1:18" hidden="1">
      <c r="A1795" t="s">
        <v>506</v>
      </c>
      <c r="B1795" t="s">
        <v>548</v>
      </c>
      <c r="C1795" s="7">
        <v>42521</v>
      </c>
      <c r="D1795" t="s">
        <v>429</v>
      </c>
      <c r="E1795">
        <v>13115002</v>
      </c>
      <c r="F1795" t="s">
        <v>4056</v>
      </c>
      <c r="G1795" s="7">
        <v>42548</v>
      </c>
      <c r="H1795" t="s">
        <v>503</v>
      </c>
      <c r="I1795">
        <v>698.9</v>
      </c>
      <c r="J1795">
        <v>0</v>
      </c>
      <c r="K1795">
        <v>698.9</v>
      </c>
      <c r="L1795">
        <v>1</v>
      </c>
      <c r="M1795">
        <v>698.9</v>
      </c>
      <c r="N1795" t="s">
        <v>647</v>
      </c>
      <c r="O1795" t="s">
        <v>1113</v>
      </c>
      <c r="P1795" s="7">
        <v>42542</v>
      </c>
      <c r="Q1795" s="7" t="s">
        <v>4057</v>
      </c>
      <c r="R1795" s="7">
        <v>3.5996999999999999</v>
      </c>
    </row>
    <row r="1796" spans="1:18" hidden="1">
      <c r="A1796" t="s">
        <v>506</v>
      </c>
      <c r="B1796" t="s">
        <v>548</v>
      </c>
      <c r="C1796" s="7">
        <v>42528</v>
      </c>
      <c r="D1796" t="s">
        <v>429</v>
      </c>
      <c r="E1796">
        <v>13115002</v>
      </c>
      <c r="F1796" t="s">
        <v>4893</v>
      </c>
      <c r="G1796" s="7">
        <v>42558</v>
      </c>
      <c r="H1796" t="s">
        <v>503</v>
      </c>
      <c r="I1796">
        <v>535.58000000000004</v>
      </c>
      <c r="J1796">
        <v>0</v>
      </c>
      <c r="K1796">
        <v>535.58000000000004</v>
      </c>
      <c r="L1796">
        <v>1</v>
      </c>
      <c r="M1796">
        <v>535.58000000000004</v>
      </c>
      <c r="N1796" t="s">
        <v>647</v>
      </c>
      <c r="O1796" t="s">
        <v>4894</v>
      </c>
      <c r="P1796" s="7">
        <v>42542</v>
      </c>
      <c r="Q1796" s="7" t="s">
        <v>4895</v>
      </c>
      <c r="R1796" s="7">
        <v>3.5097999999999998</v>
      </c>
    </row>
    <row r="1797" spans="1:18" hidden="1">
      <c r="A1797" t="s">
        <v>506</v>
      </c>
      <c r="B1797" t="s">
        <v>548</v>
      </c>
      <c r="C1797" s="7">
        <v>42531</v>
      </c>
      <c r="D1797" t="s">
        <v>429</v>
      </c>
      <c r="E1797">
        <v>13115002</v>
      </c>
      <c r="F1797" t="s">
        <v>5026</v>
      </c>
      <c r="G1797" s="7">
        <v>42559</v>
      </c>
      <c r="H1797" t="s">
        <v>503</v>
      </c>
      <c r="I1797">
        <v>951.13</v>
      </c>
      <c r="J1797">
        <v>0</v>
      </c>
      <c r="K1797">
        <v>951.13</v>
      </c>
      <c r="L1797">
        <v>1</v>
      </c>
      <c r="M1797">
        <v>951.13</v>
      </c>
      <c r="N1797" t="s">
        <v>647</v>
      </c>
      <c r="O1797" t="s">
        <v>1113</v>
      </c>
      <c r="P1797" s="7">
        <v>42542</v>
      </c>
      <c r="Q1797" s="7" t="s">
        <v>5027</v>
      </c>
      <c r="R1797" s="7">
        <v>3.3816999999999999</v>
      </c>
    </row>
    <row r="1798" spans="1:18" hidden="1">
      <c r="A1798" t="s">
        <v>506</v>
      </c>
      <c r="B1798" t="s">
        <v>548</v>
      </c>
      <c r="C1798" s="7">
        <v>42524</v>
      </c>
      <c r="D1798" t="s">
        <v>429</v>
      </c>
      <c r="E1798">
        <v>13115002</v>
      </c>
      <c r="F1798" t="s">
        <v>5683</v>
      </c>
      <c r="G1798" s="7">
        <v>42554</v>
      </c>
      <c r="H1798" t="s">
        <v>503</v>
      </c>
      <c r="I1798">
        <v>1312.06</v>
      </c>
      <c r="J1798">
        <v>0</v>
      </c>
      <c r="K1798">
        <v>1312.06</v>
      </c>
      <c r="L1798">
        <v>1</v>
      </c>
      <c r="M1798">
        <v>1312.06</v>
      </c>
      <c r="N1798" t="s">
        <v>647</v>
      </c>
      <c r="O1798" t="s">
        <v>1113</v>
      </c>
      <c r="P1798" s="7">
        <v>42542</v>
      </c>
      <c r="Q1798" s="7" t="s">
        <v>5684</v>
      </c>
      <c r="R1798" s="7">
        <v>3.5960999999999999</v>
      </c>
    </row>
    <row r="1799" spans="1:18" hidden="1">
      <c r="A1799" t="s">
        <v>506</v>
      </c>
      <c r="B1799" t="s">
        <v>548</v>
      </c>
      <c r="C1799" s="7">
        <v>42528</v>
      </c>
      <c r="D1799" t="s">
        <v>429</v>
      </c>
      <c r="E1799">
        <v>13115002</v>
      </c>
      <c r="F1799" t="s">
        <v>5975</v>
      </c>
      <c r="G1799" s="7">
        <v>42567</v>
      </c>
      <c r="H1799" t="s">
        <v>503</v>
      </c>
      <c r="I1799">
        <v>467.95</v>
      </c>
      <c r="J1799">
        <v>0</v>
      </c>
      <c r="K1799">
        <v>467.95</v>
      </c>
      <c r="L1799">
        <v>1</v>
      </c>
      <c r="M1799">
        <v>467.95</v>
      </c>
      <c r="N1799" t="s">
        <v>647</v>
      </c>
      <c r="O1799" t="s">
        <v>5976</v>
      </c>
      <c r="P1799" s="7">
        <v>42542</v>
      </c>
      <c r="Q1799" s="7" t="s">
        <v>5977</v>
      </c>
      <c r="R1799" s="7">
        <v>3.5097999999999998</v>
      </c>
    </row>
    <row r="1800" spans="1:18" hidden="1">
      <c r="A1800" t="s">
        <v>506</v>
      </c>
      <c r="B1800" t="s">
        <v>548</v>
      </c>
      <c r="C1800" s="7">
        <v>42528</v>
      </c>
      <c r="D1800" t="s">
        <v>429</v>
      </c>
      <c r="E1800">
        <v>13115002</v>
      </c>
      <c r="F1800" t="s">
        <v>6070</v>
      </c>
      <c r="G1800" s="7">
        <v>42558</v>
      </c>
      <c r="H1800" t="s">
        <v>503</v>
      </c>
      <c r="I1800">
        <v>100.7</v>
      </c>
      <c r="J1800">
        <v>0</v>
      </c>
      <c r="K1800">
        <v>100.7</v>
      </c>
      <c r="L1800">
        <v>1</v>
      </c>
      <c r="M1800">
        <v>100.7</v>
      </c>
      <c r="N1800" t="s">
        <v>647</v>
      </c>
      <c r="O1800" t="s">
        <v>5976</v>
      </c>
      <c r="P1800" s="7">
        <v>42542</v>
      </c>
      <c r="Q1800" s="7" t="s">
        <v>6071</v>
      </c>
      <c r="R1800" s="7">
        <v>3.5097999999999998</v>
      </c>
    </row>
    <row r="1801" spans="1:18" hidden="1">
      <c r="A1801" t="s">
        <v>506</v>
      </c>
      <c r="B1801" t="s">
        <v>548</v>
      </c>
      <c r="C1801" s="7">
        <v>42528</v>
      </c>
      <c r="D1801" t="s">
        <v>429</v>
      </c>
      <c r="E1801">
        <v>13115002</v>
      </c>
      <c r="F1801" t="s">
        <v>6355</v>
      </c>
      <c r="G1801" s="7">
        <v>42558</v>
      </c>
      <c r="H1801" t="s">
        <v>503</v>
      </c>
      <c r="I1801">
        <v>1197.25</v>
      </c>
      <c r="J1801">
        <v>0</v>
      </c>
      <c r="K1801">
        <v>1197.25</v>
      </c>
      <c r="L1801">
        <v>1</v>
      </c>
      <c r="M1801">
        <v>1197.25</v>
      </c>
      <c r="N1801" t="s">
        <v>647</v>
      </c>
      <c r="O1801" t="s">
        <v>5976</v>
      </c>
      <c r="P1801" s="7">
        <v>42542</v>
      </c>
      <c r="Q1801" s="7" t="s">
        <v>6356</v>
      </c>
      <c r="R1801" s="7">
        <v>3.5097999999999998</v>
      </c>
    </row>
    <row r="1802" spans="1:18" hidden="1">
      <c r="A1802" t="s">
        <v>506</v>
      </c>
      <c r="B1802" t="s">
        <v>548</v>
      </c>
      <c r="C1802" s="7">
        <v>42528</v>
      </c>
      <c r="D1802" t="s">
        <v>429</v>
      </c>
      <c r="E1802">
        <v>13115002</v>
      </c>
      <c r="F1802" t="s">
        <v>6418</v>
      </c>
      <c r="G1802" s="7">
        <v>42558</v>
      </c>
      <c r="H1802" t="s">
        <v>503</v>
      </c>
      <c r="I1802">
        <v>149.96</v>
      </c>
      <c r="J1802">
        <v>0</v>
      </c>
      <c r="K1802">
        <v>149.96</v>
      </c>
      <c r="L1802">
        <v>1</v>
      </c>
      <c r="M1802">
        <v>149.96</v>
      </c>
      <c r="N1802" t="s">
        <v>647</v>
      </c>
      <c r="O1802" t="s">
        <v>5976</v>
      </c>
      <c r="P1802" s="7">
        <v>42542</v>
      </c>
      <c r="Q1802" s="7" t="s">
        <v>6419</v>
      </c>
      <c r="R1802" s="7">
        <v>3.5097999999999998</v>
      </c>
    </row>
    <row r="1803" spans="1:18" hidden="1">
      <c r="A1803" t="s">
        <v>506</v>
      </c>
      <c r="B1803" t="s">
        <v>548</v>
      </c>
      <c r="C1803" s="7">
        <v>42532</v>
      </c>
      <c r="D1803" t="s">
        <v>429</v>
      </c>
      <c r="E1803">
        <v>13115002</v>
      </c>
      <c r="F1803" t="s">
        <v>6474</v>
      </c>
      <c r="G1803" s="7">
        <v>42560</v>
      </c>
      <c r="H1803" t="s">
        <v>503</v>
      </c>
      <c r="I1803">
        <v>4404.51</v>
      </c>
      <c r="J1803">
        <v>0</v>
      </c>
      <c r="K1803">
        <v>4404.51</v>
      </c>
      <c r="L1803">
        <v>1</v>
      </c>
      <c r="M1803">
        <v>4404.51</v>
      </c>
      <c r="N1803" t="s">
        <v>647</v>
      </c>
      <c r="O1803" t="s">
        <v>1113</v>
      </c>
      <c r="P1803" s="7">
        <v>42542</v>
      </c>
      <c r="Q1803" s="7" t="s">
        <v>6475</v>
      </c>
      <c r="R1803" s="7">
        <v>3.4260999999999999</v>
      </c>
    </row>
    <row r="1804" spans="1:18" hidden="1">
      <c r="A1804" t="s">
        <v>506</v>
      </c>
      <c r="B1804" t="s">
        <v>501</v>
      </c>
      <c r="C1804" s="7">
        <v>42445</v>
      </c>
      <c r="D1804" t="s">
        <v>3254</v>
      </c>
      <c r="E1804">
        <v>13130028</v>
      </c>
      <c r="F1804" t="s">
        <v>3255</v>
      </c>
      <c r="G1804" s="7">
        <v>42559</v>
      </c>
      <c r="H1804" t="s">
        <v>503</v>
      </c>
      <c r="I1804">
        <v>3089.02</v>
      </c>
      <c r="J1804"/>
      <c r="K1804">
        <v>3089.02</v>
      </c>
      <c r="L1804">
        <v>1</v>
      </c>
      <c r="M1804">
        <v>3089.02</v>
      </c>
      <c r="N1804" t="s">
        <v>647</v>
      </c>
      <c r="O1804" t="s">
        <v>3256</v>
      </c>
      <c r="P1804" s="7">
        <v>42542</v>
      </c>
      <c r="Q1804" s="7" t="s">
        <v>3257</v>
      </c>
      <c r="R1804" s="7">
        <v>3.7115999999999998</v>
      </c>
    </row>
    <row r="1805" spans="1:18" hidden="1">
      <c r="A1805" t="s">
        <v>506</v>
      </c>
      <c r="B1805" t="s">
        <v>501</v>
      </c>
      <c r="C1805" s="7">
        <v>42396</v>
      </c>
      <c r="D1805" t="s">
        <v>1147</v>
      </c>
      <c r="E1805">
        <v>19105029</v>
      </c>
      <c r="F1805" t="s">
        <v>2930</v>
      </c>
      <c r="G1805" s="7">
        <v>42628</v>
      </c>
      <c r="H1805" t="s">
        <v>503</v>
      </c>
      <c r="I1805">
        <v>39410</v>
      </c>
      <c r="J1805"/>
      <c r="K1805">
        <v>39410</v>
      </c>
      <c r="L1805">
        <v>1</v>
      </c>
      <c r="M1805">
        <v>39410</v>
      </c>
      <c r="N1805" t="s">
        <v>1179</v>
      </c>
      <c r="O1805" t="s">
        <v>2931</v>
      </c>
      <c r="P1805" s="7">
        <v>42542</v>
      </c>
      <c r="Q1805" s="7" t="s">
        <v>2932</v>
      </c>
      <c r="R1805" s="7">
        <v>4.0967000000000002</v>
      </c>
    </row>
    <row r="1806" spans="1:18" hidden="1">
      <c r="A1806" t="s">
        <v>1037</v>
      </c>
      <c r="B1806" t="s">
        <v>501</v>
      </c>
      <c r="C1806" s="7">
        <v>42415</v>
      </c>
      <c r="D1806" t="s">
        <v>1147</v>
      </c>
      <c r="E1806">
        <v>15101003</v>
      </c>
      <c r="F1806" t="s">
        <v>472</v>
      </c>
      <c r="G1806" s="7">
        <v>42658</v>
      </c>
      <c r="H1806" t="s">
        <v>503</v>
      </c>
      <c r="I1806">
        <v>39410</v>
      </c>
      <c r="J1806"/>
      <c r="K1806">
        <v>39410</v>
      </c>
      <c r="L1806">
        <v>1</v>
      </c>
      <c r="M1806">
        <v>39410</v>
      </c>
      <c r="N1806" t="s">
        <v>2710</v>
      </c>
      <c r="O1806" t="s">
        <v>2931</v>
      </c>
      <c r="P1806" s="7">
        <v>42542</v>
      </c>
      <c r="Q1806" s="7" t="s">
        <v>3494</v>
      </c>
      <c r="R1806" s="7">
        <v>3.9891000000000001</v>
      </c>
    </row>
    <row r="1807" spans="1:18" hidden="1">
      <c r="A1807" t="s">
        <v>506</v>
      </c>
      <c r="B1807" t="s">
        <v>501</v>
      </c>
      <c r="C1807" s="7">
        <v>42396</v>
      </c>
      <c r="D1807" t="s">
        <v>1147</v>
      </c>
      <c r="E1807">
        <v>19105029</v>
      </c>
      <c r="F1807" t="s">
        <v>2930</v>
      </c>
      <c r="G1807" s="7">
        <v>42597</v>
      </c>
      <c r="H1807" t="s">
        <v>503</v>
      </c>
      <c r="I1807">
        <v>39410</v>
      </c>
      <c r="J1807"/>
      <c r="K1807">
        <v>39410</v>
      </c>
      <c r="L1807">
        <v>1</v>
      </c>
      <c r="M1807">
        <v>39410</v>
      </c>
      <c r="N1807" t="s">
        <v>1179</v>
      </c>
      <c r="O1807" t="s">
        <v>2931</v>
      </c>
      <c r="P1807" s="7">
        <v>42542</v>
      </c>
      <c r="Q1807" s="7" t="s">
        <v>2962</v>
      </c>
      <c r="R1807" s="7">
        <v>4.0967000000000002</v>
      </c>
    </row>
    <row r="1808" spans="1:18" hidden="1">
      <c r="A1808" t="s">
        <v>506</v>
      </c>
      <c r="B1808" t="s">
        <v>501</v>
      </c>
      <c r="C1808" s="7">
        <v>42396</v>
      </c>
      <c r="D1808" t="s">
        <v>1147</v>
      </c>
      <c r="E1808">
        <v>19105029</v>
      </c>
      <c r="F1808" t="s">
        <v>2930</v>
      </c>
      <c r="G1808" s="7">
        <v>42658</v>
      </c>
      <c r="H1808" t="s">
        <v>503</v>
      </c>
      <c r="I1808">
        <v>39410</v>
      </c>
      <c r="J1808"/>
      <c r="K1808">
        <v>39410</v>
      </c>
      <c r="L1808">
        <v>1</v>
      </c>
      <c r="M1808">
        <v>39410</v>
      </c>
      <c r="N1808" t="s">
        <v>1179</v>
      </c>
      <c r="O1808" t="s">
        <v>2931</v>
      </c>
      <c r="P1808" s="7">
        <v>42542</v>
      </c>
      <c r="Q1808" s="7" t="s">
        <v>3017</v>
      </c>
      <c r="R1808" s="7">
        <v>4.0967000000000002</v>
      </c>
    </row>
    <row r="1809" spans="1:18" hidden="1">
      <c r="A1809" t="s">
        <v>1037</v>
      </c>
      <c r="B1809" t="s">
        <v>501</v>
      </c>
      <c r="C1809" s="7">
        <v>42415</v>
      </c>
      <c r="D1809" t="s">
        <v>1147</v>
      </c>
      <c r="E1809">
        <v>15101003</v>
      </c>
      <c r="F1809" t="s">
        <v>472</v>
      </c>
      <c r="G1809" s="7">
        <v>42689</v>
      </c>
      <c r="H1809" t="s">
        <v>503</v>
      </c>
      <c r="I1809">
        <v>39410</v>
      </c>
      <c r="J1809"/>
      <c r="K1809">
        <v>39410</v>
      </c>
      <c r="L1809">
        <v>1</v>
      </c>
      <c r="M1809">
        <v>39410</v>
      </c>
      <c r="N1809" t="s">
        <v>2710</v>
      </c>
      <c r="O1809" t="s">
        <v>2931</v>
      </c>
      <c r="P1809" s="7">
        <v>42542</v>
      </c>
      <c r="Q1809" s="7" t="s">
        <v>5186</v>
      </c>
      <c r="R1809" s="7">
        <v>3.9891000000000001</v>
      </c>
    </row>
    <row r="1810" spans="1:18" hidden="1">
      <c r="A1810" t="s">
        <v>506</v>
      </c>
      <c r="B1810" t="s">
        <v>501</v>
      </c>
      <c r="C1810" s="7">
        <v>42396</v>
      </c>
      <c r="D1810" t="s">
        <v>1147</v>
      </c>
      <c r="E1810">
        <v>19105029</v>
      </c>
      <c r="F1810" t="s">
        <v>2930</v>
      </c>
      <c r="G1810" s="7">
        <v>42689</v>
      </c>
      <c r="H1810" t="s">
        <v>503</v>
      </c>
      <c r="I1810">
        <v>39410</v>
      </c>
      <c r="J1810"/>
      <c r="K1810">
        <v>39410</v>
      </c>
      <c r="L1810">
        <v>1</v>
      </c>
      <c r="M1810">
        <v>39410</v>
      </c>
      <c r="N1810" t="s">
        <v>1179</v>
      </c>
      <c r="O1810" t="s">
        <v>2931</v>
      </c>
      <c r="P1810" s="7">
        <v>42542</v>
      </c>
      <c r="Q1810" s="7" t="s">
        <v>3051</v>
      </c>
      <c r="R1810" s="7">
        <v>4.0967000000000002</v>
      </c>
    </row>
    <row r="1811" spans="1:18" hidden="1">
      <c r="A1811" t="s">
        <v>1037</v>
      </c>
      <c r="B1811" t="s">
        <v>501</v>
      </c>
      <c r="C1811" s="7">
        <v>42415</v>
      </c>
      <c r="D1811" t="s">
        <v>1147</v>
      </c>
      <c r="E1811">
        <v>15101003</v>
      </c>
      <c r="F1811" t="s">
        <v>472</v>
      </c>
      <c r="G1811" s="7">
        <v>42597</v>
      </c>
      <c r="H1811" t="s">
        <v>503</v>
      </c>
      <c r="I1811">
        <v>39410</v>
      </c>
      <c r="J1811"/>
      <c r="K1811">
        <v>39410</v>
      </c>
      <c r="L1811">
        <v>1</v>
      </c>
      <c r="M1811">
        <v>39410</v>
      </c>
      <c r="N1811" t="s">
        <v>2710</v>
      </c>
      <c r="O1811" t="s">
        <v>2931</v>
      </c>
      <c r="P1811" s="7">
        <v>42542</v>
      </c>
      <c r="Q1811" s="7" t="s">
        <v>5594</v>
      </c>
      <c r="R1811" s="7">
        <v>3.9891000000000001</v>
      </c>
    </row>
    <row r="1812" spans="1:18" hidden="1">
      <c r="A1812" t="s">
        <v>506</v>
      </c>
      <c r="B1812" t="s">
        <v>501</v>
      </c>
      <c r="C1812" s="7">
        <v>42396</v>
      </c>
      <c r="D1812" t="s">
        <v>1147</v>
      </c>
      <c r="E1812">
        <v>19105029</v>
      </c>
      <c r="F1812" t="s">
        <v>2930</v>
      </c>
      <c r="G1812" s="7">
        <v>42566</v>
      </c>
      <c r="H1812" t="s">
        <v>503</v>
      </c>
      <c r="I1812">
        <v>39410</v>
      </c>
      <c r="J1812"/>
      <c r="K1812">
        <v>39410</v>
      </c>
      <c r="L1812">
        <v>1</v>
      </c>
      <c r="M1812">
        <v>39410</v>
      </c>
      <c r="N1812" t="s">
        <v>1179</v>
      </c>
      <c r="O1812" t="s">
        <v>2931</v>
      </c>
      <c r="P1812" s="7">
        <v>42542</v>
      </c>
      <c r="Q1812" s="7" t="s">
        <v>3090</v>
      </c>
      <c r="R1812" s="7">
        <v>4.0967000000000002</v>
      </c>
    </row>
    <row r="1813" spans="1:18" hidden="1">
      <c r="A1813" t="s">
        <v>1037</v>
      </c>
      <c r="B1813" t="s">
        <v>501</v>
      </c>
      <c r="C1813" s="7">
        <v>42415</v>
      </c>
      <c r="D1813" t="s">
        <v>1147</v>
      </c>
      <c r="E1813">
        <v>15101003</v>
      </c>
      <c r="F1813" t="s">
        <v>472</v>
      </c>
      <c r="G1813" s="7">
        <v>42566</v>
      </c>
      <c r="H1813" t="s">
        <v>503</v>
      </c>
      <c r="I1813">
        <v>39410</v>
      </c>
      <c r="J1813"/>
      <c r="K1813">
        <v>39410</v>
      </c>
      <c r="L1813">
        <v>1</v>
      </c>
      <c r="M1813">
        <v>39410</v>
      </c>
      <c r="N1813" t="s">
        <v>2710</v>
      </c>
      <c r="O1813" t="s">
        <v>2931</v>
      </c>
      <c r="P1813" s="7">
        <v>42542</v>
      </c>
      <c r="Q1813" s="7" t="s">
        <v>6287</v>
      </c>
      <c r="R1813" s="7">
        <v>3.9891000000000001</v>
      </c>
    </row>
    <row r="1814" spans="1:18" hidden="1">
      <c r="A1814" t="s">
        <v>1037</v>
      </c>
      <c r="B1814" t="s">
        <v>501</v>
      </c>
      <c r="C1814" s="7">
        <v>42415</v>
      </c>
      <c r="D1814" t="s">
        <v>1147</v>
      </c>
      <c r="E1814">
        <v>15101003</v>
      </c>
      <c r="F1814" t="s">
        <v>472</v>
      </c>
      <c r="G1814" s="7">
        <v>42628</v>
      </c>
      <c r="H1814" t="s">
        <v>503</v>
      </c>
      <c r="I1814">
        <v>39410</v>
      </c>
      <c r="J1814"/>
      <c r="K1814">
        <v>39410</v>
      </c>
      <c r="L1814">
        <v>1</v>
      </c>
      <c r="M1814">
        <v>39410</v>
      </c>
      <c r="N1814" t="s">
        <v>2710</v>
      </c>
      <c r="O1814" t="s">
        <v>2931</v>
      </c>
      <c r="P1814" s="7">
        <v>42542</v>
      </c>
      <c r="Q1814" s="7" t="s">
        <v>6288</v>
      </c>
      <c r="R1814" s="7">
        <v>3.9891000000000001</v>
      </c>
    </row>
    <row r="1815" spans="1:18" hidden="1">
      <c r="A1815" t="s">
        <v>1037</v>
      </c>
      <c r="B1815" t="s">
        <v>501</v>
      </c>
      <c r="C1815" s="7">
        <v>42466</v>
      </c>
      <c r="D1815" t="s">
        <v>1147</v>
      </c>
      <c r="E1815">
        <v>15101003</v>
      </c>
      <c r="F1815" t="s">
        <v>6297</v>
      </c>
      <c r="G1815" s="7">
        <v>42474</v>
      </c>
      <c r="H1815" t="s">
        <v>503</v>
      </c>
      <c r="I1815">
        <v>3038.68</v>
      </c>
      <c r="J1815">
        <v>0</v>
      </c>
      <c r="K1815">
        <v>3038.68</v>
      </c>
      <c r="L1815">
        <v>1</v>
      </c>
      <c r="M1815">
        <v>3038.68</v>
      </c>
      <c r="N1815" t="s">
        <v>647</v>
      </c>
      <c r="O1815" t="s">
        <v>6298</v>
      </c>
      <c r="P1815" s="7">
        <v>42542</v>
      </c>
      <c r="Q1815" s="7" t="s">
        <v>6299</v>
      </c>
      <c r="R1815" s="7">
        <v>3.6581000000000001</v>
      </c>
    </row>
    <row r="1816" spans="1:18" hidden="1">
      <c r="A1816" t="s">
        <v>506</v>
      </c>
      <c r="B1816" t="s">
        <v>548</v>
      </c>
      <c r="C1816" s="7">
        <v>42439</v>
      </c>
      <c r="D1816" t="s">
        <v>2654</v>
      </c>
      <c r="E1816">
        <v>17101002</v>
      </c>
      <c r="F1816" t="s">
        <v>3157</v>
      </c>
      <c r="G1816" s="7">
        <v>42625</v>
      </c>
      <c r="H1816" t="s">
        <v>503</v>
      </c>
      <c r="I1816">
        <v>46000</v>
      </c>
      <c r="J1816"/>
      <c r="K1816">
        <v>46000</v>
      </c>
      <c r="L1816">
        <v>1</v>
      </c>
      <c r="M1816">
        <v>46000</v>
      </c>
      <c r="N1816" t="s">
        <v>3158</v>
      </c>
      <c r="O1816" t="s">
        <v>3159</v>
      </c>
      <c r="P1816" s="7">
        <v>42542</v>
      </c>
      <c r="Q1816" s="7" t="s">
        <v>3164</v>
      </c>
      <c r="R1816" s="7">
        <v>3.7037</v>
      </c>
    </row>
    <row r="1817" spans="1:18" hidden="1">
      <c r="A1817" t="s">
        <v>506</v>
      </c>
      <c r="B1817" t="s">
        <v>548</v>
      </c>
      <c r="C1817" s="7">
        <v>42439</v>
      </c>
      <c r="D1817" t="s">
        <v>2654</v>
      </c>
      <c r="E1817">
        <v>17101002</v>
      </c>
      <c r="F1817" t="s">
        <v>3157</v>
      </c>
      <c r="G1817" s="7">
        <v>42655</v>
      </c>
      <c r="H1817" t="s">
        <v>503</v>
      </c>
      <c r="I1817">
        <v>46000</v>
      </c>
      <c r="J1817"/>
      <c r="K1817">
        <v>46000</v>
      </c>
      <c r="L1817">
        <v>1</v>
      </c>
      <c r="M1817">
        <v>46000</v>
      </c>
      <c r="N1817" t="s">
        <v>3158</v>
      </c>
      <c r="O1817" t="s">
        <v>3159</v>
      </c>
      <c r="P1817" s="7">
        <v>42542</v>
      </c>
      <c r="Q1817" s="7" t="s">
        <v>3165</v>
      </c>
      <c r="R1817" s="7">
        <v>3.7037</v>
      </c>
    </row>
    <row r="1818" spans="1:18" hidden="1">
      <c r="A1818" t="s">
        <v>506</v>
      </c>
      <c r="B1818" t="s">
        <v>548</v>
      </c>
      <c r="C1818" s="7">
        <v>42439</v>
      </c>
      <c r="D1818" t="s">
        <v>2654</v>
      </c>
      <c r="E1818">
        <v>17101002</v>
      </c>
      <c r="F1818" t="s">
        <v>3157</v>
      </c>
      <c r="G1818" s="7">
        <v>42594</v>
      </c>
      <c r="H1818" t="s">
        <v>503</v>
      </c>
      <c r="I1818">
        <v>46000</v>
      </c>
      <c r="J1818"/>
      <c r="K1818">
        <v>46000</v>
      </c>
      <c r="L1818">
        <v>1</v>
      </c>
      <c r="M1818">
        <v>46000</v>
      </c>
      <c r="N1818" t="s">
        <v>3158</v>
      </c>
      <c r="O1818" t="s">
        <v>3159</v>
      </c>
      <c r="P1818" s="7">
        <v>42542</v>
      </c>
      <c r="Q1818" s="7" t="s">
        <v>3268</v>
      </c>
      <c r="R1818" s="7">
        <v>3.7037</v>
      </c>
    </row>
    <row r="1819" spans="1:18" hidden="1">
      <c r="A1819" t="s">
        <v>506</v>
      </c>
      <c r="B1819" t="s">
        <v>548</v>
      </c>
      <c r="C1819" s="7">
        <v>42439</v>
      </c>
      <c r="D1819" t="s">
        <v>2654</v>
      </c>
      <c r="E1819">
        <v>17101002</v>
      </c>
      <c r="F1819" t="s">
        <v>3157</v>
      </c>
      <c r="G1819" s="7">
        <v>42563</v>
      </c>
      <c r="H1819" t="s">
        <v>503</v>
      </c>
      <c r="I1819">
        <v>46000</v>
      </c>
      <c r="J1819"/>
      <c r="K1819">
        <v>46000</v>
      </c>
      <c r="L1819">
        <v>1</v>
      </c>
      <c r="M1819">
        <v>46000</v>
      </c>
      <c r="N1819" t="s">
        <v>3158</v>
      </c>
      <c r="O1819" t="s">
        <v>3159</v>
      </c>
      <c r="P1819" s="7">
        <v>42542</v>
      </c>
      <c r="Q1819" s="7" t="s">
        <v>3287</v>
      </c>
      <c r="R1819" s="7">
        <v>3.7037</v>
      </c>
    </row>
    <row r="1820" spans="1:18" hidden="1">
      <c r="A1820" t="s">
        <v>506</v>
      </c>
      <c r="B1820" t="s">
        <v>548</v>
      </c>
      <c r="C1820" s="7">
        <v>42439</v>
      </c>
      <c r="D1820" t="s">
        <v>2654</v>
      </c>
      <c r="E1820">
        <v>17101002</v>
      </c>
      <c r="F1820" t="s">
        <v>3157</v>
      </c>
      <c r="G1820" s="7">
        <v>42686</v>
      </c>
      <c r="H1820" t="s">
        <v>503</v>
      </c>
      <c r="I1820">
        <v>46000</v>
      </c>
      <c r="J1820"/>
      <c r="K1820">
        <v>46000</v>
      </c>
      <c r="L1820">
        <v>1</v>
      </c>
      <c r="M1820">
        <v>46000</v>
      </c>
      <c r="N1820" t="s">
        <v>3158</v>
      </c>
      <c r="O1820" t="s">
        <v>3159</v>
      </c>
      <c r="P1820" s="7">
        <v>42542</v>
      </c>
      <c r="Q1820" s="7" t="s">
        <v>3362</v>
      </c>
      <c r="R1820" s="7">
        <v>3.7037</v>
      </c>
    </row>
    <row r="1821" spans="1:18" hidden="1">
      <c r="A1821" t="s">
        <v>506</v>
      </c>
      <c r="B1821" t="s">
        <v>548</v>
      </c>
      <c r="C1821" s="7">
        <v>42439</v>
      </c>
      <c r="D1821" t="s">
        <v>2654</v>
      </c>
      <c r="E1821">
        <v>17101002</v>
      </c>
      <c r="F1821" t="s">
        <v>3157</v>
      </c>
      <c r="G1821" s="7">
        <v>42716</v>
      </c>
      <c r="H1821" t="s">
        <v>503</v>
      </c>
      <c r="I1821">
        <v>46000</v>
      </c>
      <c r="J1821"/>
      <c r="K1821">
        <v>46000</v>
      </c>
      <c r="L1821">
        <v>1</v>
      </c>
      <c r="M1821">
        <v>46000</v>
      </c>
      <c r="N1821" t="s">
        <v>3158</v>
      </c>
      <c r="O1821" t="s">
        <v>3159</v>
      </c>
      <c r="P1821" s="7">
        <v>42542</v>
      </c>
      <c r="Q1821" s="7" t="s">
        <v>3363</v>
      </c>
      <c r="R1821" s="7">
        <v>3.7037</v>
      </c>
    </row>
    <row r="1822" spans="1:18" hidden="1">
      <c r="A1822" t="s">
        <v>506</v>
      </c>
      <c r="B1822" t="s">
        <v>652</v>
      </c>
      <c r="C1822" s="7">
        <v>42538</v>
      </c>
      <c r="D1822" t="s">
        <v>4629</v>
      </c>
      <c r="E1822">
        <v>13115016</v>
      </c>
      <c r="F1822" t="s">
        <v>4630</v>
      </c>
      <c r="G1822" s="7">
        <v>42565</v>
      </c>
      <c r="H1822" t="s">
        <v>503</v>
      </c>
      <c r="I1822">
        <v>44.5</v>
      </c>
      <c r="J1822">
        <v>0</v>
      </c>
      <c r="K1822">
        <v>44.5</v>
      </c>
      <c r="L1822">
        <v>1</v>
      </c>
      <c r="M1822">
        <v>44.5</v>
      </c>
      <c r="N1822" t="s">
        <v>647</v>
      </c>
      <c r="O1822" t="s">
        <v>677</v>
      </c>
      <c r="P1822" s="7">
        <v>42542</v>
      </c>
      <c r="Q1822" s="7" t="s">
        <v>4631</v>
      </c>
      <c r="R1822" s="7">
        <v>3.4904000000000002</v>
      </c>
    </row>
    <row r="1823" spans="1:18" hidden="1">
      <c r="A1823" t="s">
        <v>506</v>
      </c>
      <c r="B1823" t="s">
        <v>652</v>
      </c>
      <c r="C1823" s="7">
        <v>42538</v>
      </c>
      <c r="D1823" t="s">
        <v>4629</v>
      </c>
      <c r="E1823">
        <v>13115016</v>
      </c>
      <c r="F1823" t="s">
        <v>5060</v>
      </c>
      <c r="G1823" s="7">
        <v>42565</v>
      </c>
      <c r="H1823" t="s">
        <v>503</v>
      </c>
      <c r="I1823">
        <v>294.10000000000002</v>
      </c>
      <c r="J1823">
        <v>0</v>
      </c>
      <c r="K1823">
        <v>294.10000000000002</v>
      </c>
      <c r="L1823">
        <v>1</v>
      </c>
      <c r="M1823">
        <v>294.10000000000002</v>
      </c>
      <c r="N1823" t="s">
        <v>647</v>
      </c>
      <c r="O1823" t="s">
        <v>677</v>
      </c>
      <c r="P1823" s="7">
        <v>42542</v>
      </c>
      <c r="Q1823" s="7" t="s">
        <v>5061</v>
      </c>
      <c r="R1823" s="7">
        <v>3.4904000000000002</v>
      </c>
    </row>
    <row r="1824" spans="1:18" hidden="1">
      <c r="A1824" t="s">
        <v>506</v>
      </c>
      <c r="B1824" t="s">
        <v>676</v>
      </c>
      <c r="C1824" s="7">
        <v>42538</v>
      </c>
      <c r="D1824" t="s">
        <v>4629</v>
      </c>
      <c r="E1824">
        <v>13115016</v>
      </c>
      <c r="F1824" t="s">
        <v>6159</v>
      </c>
      <c r="G1824" s="7">
        <v>42565</v>
      </c>
      <c r="H1824" t="s">
        <v>503</v>
      </c>
      <c r="I1824">
        <v>295</v>
      </c>
      <c r="J1824">
        <v>0</v>
      </c>
      <c r="K1824">
        <v>295</v>
      </c>
      <c r="L1824">
        <v>1</v>
      </c>
      <c r="M1824">
        <v>295</v>
      </c>
      <c r="N1824" t="s">
        <v>647</v>
      </c>
      <c r="O1824" t="s">
        <v>677</v>
      </c>
      <c r="P1824" s="7">
        <v>42542</v>
      </c>
      <c r="Q1824" s="7" t="s">
        <v>6160</v>
      </c>
      <c r="R1824" s="7">
        <v>3.4904000000000002</v>
      </c>
    </row>
    <row r="1825" spans="1:18" hidden="1">
      <c r="A1825" t="s">
        <v>506</v>
      </c>
      <c r="B1825" t="s">
        <v>501</v>
      </c>
      <c r="C1825" s="7">
        <v>42213</v>
      </c>
      <c r="D1825" t="s">
        <v>1185</v>
      </c>
      <c r="E1825">
        <v>19105029</v>
      </c>
      <c r="F1825" t="s">
        <v>1186</v>
      </c>
      <c r="G1825" s="7">
        <v>42674</v>
      </c>
      <c r="H1825" t="s">
        <v>503</v>
      </c>
      <c r="I1825">
        <v>20000</v>
      </c>
      <c r="J1825"/>
      <c r="K1825">
        <v>20000</v>
      </c>
      <c r="L1825">
        <v>1</v>
      </c>
      <c r="M1825">
        <v>20000</v>
      </c>
      <c r="N1825" t="s">
        <v>1179</v>
      </c>
      <c r="O1825" t="s">
        <v>1187</v>
      </c>
      <c r="P1825" s="7">
        <v>42542</v>
      </c>
      <c r="Q1825" s="7" t="s">
        <v>1694</v>
      </c>
      <c r="R1825" s="7">
        <v>3.3557000000000001</v>
      </c>
    </row>
    <row r="1826" spans="1:18" hidden="1">
      <c r="A1826" t="s">
        <v>1037</v>
      </c>
      <c r="B1826" t="s">
        <v>501</v>
      </c>
      <c r="C1826" s="7">
        <v>42213</v>
      </c>
      <c r="D1826" t="s">
        <v>1185</v>
      </c>
      <c r="E1826">
        <v>13130024</v>
      </c>
      <c r="F1826" t="s">
        <v>472</v>
      </c>
      <c r="G1826" s="7">
        <v>42674</v>
      </c>
      <c r="H1826" t="s">
        <v>503</v>
      </c>
      <c r="I1826">
        <v>20000</v>
      </c>
      <c r="J1826"/>
      <c r="K1826">
        <v>20000</v>
      </c>
      <c r="L1826">
        <v>1</v>
      </c>
      <c r="M1826">
        <v>20000</v>
      </c>
      <c r="N1826" t="s">
        <v>647</v>
      </c>
      <c r="O1826" t="s">
        <v>1205</v>
      </c>
      <c r="P1826" s="7">
        <v>42542</v>
      </c>
      <c r="Q1826" s="7" t="s">
        <v>1696</v>
      </c>
      <c r="R1826" s="7">
        <v>3.3557000000000001</v>
      </c>
    </row>
    <row r="1827" spans="1:18" hidden="1">
      <c r="A1827" t="s">
        <v>506</v>
      </c>
      <c r="B1827" t="s">
        <v>548</v>
      </c>
      <c r="C1827" s="7">
        <v>42529</v>
      </c>
      <c r="D1827" t="s">
        <v>3248</v>
      </c>
      <c r="E1827">
        <v>13115026</v>
      </c>
      <c r="F1827" t="s">
        <v>5285</v>
      </c>
      <c r="G1827" s="7">
        <v>42548</v>
      </c>
      <c r="H1827" t="s">
        <v>503</v>
      </c>
      <c r="I1827">
        <v>75</v>
      </c>
      <c r="J1827">
        <v>0</v>
      </c>
      <c r="K1827">
        <v>75</v>
      </c>
      <c r="L1827">
        <v>1</v>
      </c>
      <c r="M1827">
        <v>75</v>
      </c>
      <c r="N1827" t="s">
        <v>647</v>
      </c>
      <c r="O1827" t="s">
        <v>5286</v>
      </c>
      <c r="P1827" s="7">
        <v>42542</v>
      </c>
      <c r="Q1827" s="7" t="s">
        <v>5287</v>
      </c>
      <c r="R1827" s="7">
        <v>3.4744999999999999</v>
      </c>
    </row>
    <row r="1828" spans="1:18" hidden="1">
      <c r="A1828" t="s">
        <v>506</v>
      </c>
      <c r="B1828" t="s">
        <v>548</v>
      </c>
      <c r="C1828" s="7">
        <v>42531</v>
      </c>
      <c r="D1828" t="s">
        <v>6437</v>
      </c>
      <c r="E1828">
        <v>13115016</v>
      </c>
      <c r="F1828" t="s">
        <v>6438</v>
      </c>
      <c r="G1828" s="7">
        <v>42554</v>
      </c>
      <c r="H1828" t="s">
        <v>503</v>
      </c>
      <c r="I1828">
        <v>1538.97</v>
      </c>
      <c r="J1828">
        <v>0</v>
      </c>
      <c r="K1828">
        <v>1538.97</v>
      </c>
      <c r="L1828">
        <v>1</v>
      </c>
      <c r="M1828">
        <v>1538.97</v>
      </c>
      <c r="N1828" t="s">
        <v>647</v>
      </c>
      <c r="O1828" t="s">
        <v>4987</v>
      </c>
      <c r="P1828" s="7">
        <v>42542</v>
      </c>
      <c r="Q1828" s="7" t="s">
        <v>6439</v>
      </c>
      <c r="R1828" s="7">
        <v>3.3816999999999999</v>
      </c>
    </row>
    <row r="1829" spans="1:18" hidden="1">
      <c r="A1829" t="s">
        <v>506</v>
      </c>
      <c r="B1829" t="s">
        <v>674</v>
      </c>
      <c r="C1829" s="7">
        <v>42401</v>
      </c>
      <c r="D1829" t="s">
        <v>3103</v>
      </c>
      <c r="E1829">
        <v>13103006</v>
      </c>
      <c r="F1829" t="s">
        <v>3145</v>
      </c>
      <c r="G1829" s="7">
        <v>42606</v>
      </c>
      <c r="H1829" t="s">
        <v>503</v>
      </c>
      <c r="I1829">
        <v>2574.52</v>
      </c>
      <c r="J1829"/>
      <c r="K1829">
        <v>2574.52</v>
      </c>
      <c r="L1829">
        <v>1</v>
      </c>
      <c r="M1829">
        <v>2574.52</v>
      </c>
      <c r="N1829" t="s">
        <v>647</v>
      </c>
      <c r="P1829" s="7">
        <v>42542</v>
      </c>
      <c r="Q1829" s="7" t="s">
        <v>3146</v>
      </c>
      <c r="R1829" s="7">
        <v>4.0427999999999997</v>
      </c>
    </row>
    <row r="1830" spans="1:18" hidden="1">
      <c r="A1830" t="s">
        <v>506</v>
      </c>
      <c r="B1830" t="s">
        <v>674</v>
      </c>
      <c r="C1830" s="7">
        <v>42401</v>
      </c>
      <c r="D1830" t="s">
        <v>3103</v>
      </c>
      <c r="E1830">
        <v>13103006</v>
      </c>
      <c r="F1830" t="s">
        <v>3145</v>
      </c>
      <c r="G1830" s="7">
        <v>42637</v>
      </c>
      <c r="H1830" t="s">
        <v>503</v>
      </c>
      <c r="I1830">
        <v>2574.52</v>
      </c>
      <c r="J1830"/>
      <c r="K1830">
        <v>2574.52</v>
      </c>
      <c r="L1830">
        <v>1</v>
      </c>
      <c r="M1830">
        <v>2574.52</v>
      </c>
      <c r="N1830" t="s">
        <v>647</v>
      </c>
      <c r="P1830" s="7">
        <v>42542</v>
      </c>
      <c r="Q1830" s="7" t="s">
        <v>3147</v>
      </c>
      <c r="R1830" s="7">
        <v>4.0427999999999997</v>
      </c>
    </row>
    <row r="1831" spans="1:18" hidden="1">
      <c r="A1831" t="s">
        <v>506</v>
      </c>
      <c r="B1831" t="s">
        <v>674</v>
      </c>
      <c r="C1831" s="7">
        <v>42401</v>
      </c>
      <c r="D1831" t="s">
        <v>3103</v>
      </c>
      <c r="E1831">
        <v>13103006</v>
      </c>
      <c r="F1831" t="s">
        <v>3145</v>
      </c>
      <c r="G1831" s="7">
        <v>42698</v>
      </c>
      <c r="H1831" t="s">
        <v>503</v>
      </c>
      <c r="I1831">
        <v>2574.52</v>
      </c>
      <c r="J1831"/>
      <c r="K1831">
        <v>2574.52</v>
      </c>
      <c r="L1831">
        <v>1</v>
      </c>
      <c r="M1831">
        <v>2574.52</v>
      </c>
      <c r="N1831" t="s">
        <v>647</v>
      </c>
      <c r="P1831" s="7">
        <v>42542</v>
      </c>
      <c r="Q1831" s="7" t="s">
        <v>3162</v>
      </c>
      <c r="R1831" s="7">
        <v>4.0427999999999997</v>
      </c>
    </row>
    <row r="1832" spans="1:18" hidden="1">
      <c r="A1832" t="s">
        <v>506</v>
      </c>
      <c r="B1832" t="s">
        <v>674</v>
      </c>
      <c r="C1832" s="7">
        <v>42401</v>
      </c>
      <c r="D1832" t="s">
        <v>3103</v>
      </c>
      <c r="E1832">
        <v>13103006</v>
      </c>
      <c r="F1832" t="s">
        <v>3145</v>
      </c>
      <c r="G1832" s="7">
        <v>42940</v>
      </c>
      <c r="H1832" t="s">
        <v>503</v>
      </c>
      <c r="I1832">
        <v>2574.5100000000002</v>
      </c>
      <c r="J1832"/>
      <c r="K1832">
        <v>2574.5100000000002</v>
      </c>
      <c r="L1832">
        <v>1</v>
      </c>
      <c r="M1832">
        <v>2574.5100000000002</v>
      </c>
      <c r="N1832" t="s">
        <v>647</v>
      </c>
      <c r="P1832" s="7">
        <v>42542</v>
      </c>
      <c r="Q1832" s="7" t="s">
        <v>3163</v>
      </c>
      <c r="R1832" s="7">
        <v>4.0427999999999997</v>
      </c>
    </row>
    <row r="1833" spans="1:18" hidden="1">
      <c r="A1833" t="s">
        <v>506</v>
      </c>
      <c r="B1833" t="s">
        <v>674</v>
      </c>
      <c r="C1833" s="7">
        <v>42401</v>
      </c>
      <c r="D1833" t="s">
        <v>3103</v>
      </c>
      <c r="E1833">
        <v>13103006</v>
      </c>
      <c r="F1833" t="s">
        <v>3145</v>
      </c>
      <c r="G1833" s="7">
        <v>42545</v>
      </c>
      <c r="H1833" t="s">
        <v>503</v>
      </c>
      <c r="I1833">
        <v>2574.52</v>
      </c>
      <c r="J1833"/>
      <c r="K1833">
        <v>2574.52</v>
      </c>
      <c r="L1833">
        <v>1</v>
      </c>
      <c r="M1833">
        <v>2574.52</v>
      </c>
      <c r="N1833" t="s">
        <v>647</v>
      </c>
      <c r="P1833" s="7">
        <v>42542</v>
      </c>
      <c r="Q1833" s="7" t="s">
        <v>3188</v>
      </c>
      <c r="R1833" s="7">
        <v>4.0427999999999997</v>
      </c>
    </row>
    <row r="1834" spans="1:18" hidden="1">
      <c r="A1834" t="s">
        <v>506</v>
      </c>
      <c r="B1834" t="s">
        <v>674</v>
      </c>
      <c r="C1834" s="7">
        <v>42412</v>
      </c>
      <c r="D1834" t="s">
        <v>3103</v>
      </c>
      <c r="E1834">
        <v>13103006</v>
      </c>
      <c r="F1834" t="s">
        <v>3148</v>
      </c>
      <c r="G1834" s="7">
        <v>42606</v>
      </c>
      <c r="H1834" t="s">
        <v>503</v>
      </c>
      <c r="I1834">
        <v>1265.48</v>
      </c>
      <c r="J1834"/>
      <c r="K1834">
        <v>1265.48</v>
      </c>
      <c r="L1834">
        <v>1</v>
      </c>
      <c r="M1834">
        <v>1265.48</v>
      </c>
      <c r="N1834" t="s">
        <v>647</v>
      </c>
      <c r="P1834" s="7">
        <v>42542</v>
      </c>
      <c r="Q1834" s="7" t="s">
        <v>3189</v>
      </c>
      <c r="R1834" s="7">
        <v>3.9641999999999999</v>
      </c>
    </row>
    <row r="1835" spans="1:18" hidden="1">
      <c r="A1835" t="s">
        <v>506</v>
      </c>
      <c r="B1835" t="s">
        <v>674</v>
      </c>
      <c r="C1835" s="7">
        <v>42412</v>
      </c>
      <c r="D1835" t="s">
        <v>3103</v>
      </c>
      <c r="E1835">
        <v>13103006</v>
      </c>
      <c r="F1835" t="s">
        <v>3148</v>
      </c>
      <c r="G1835" s="7">
        <v>42910</v>
      </c>
      <c r="H1835" t="s">
        <v>503</v>
      </c>
      <c r="I1835">
        <v>1265.49</v>
      </c>
      <c r="J1835"/>
      <c r="K1835">
        <v>1265.49</v>
      </c>
      <c r="L1835">
        <v>1</v>
      </c>
      <c r="M1835">
        <v>1265.49</v>
      </c>
      <c r="N1835" t="s">
        <v>647</v>
      </c>
      <c r="P1835" s="7">
        <v>42542</v>
      </c>
      <c r="Q1835" s="7" t="s">
        <v>3190</v>
      </c>
      <c r="R1835" s="7">
        <v>3.9641999999999999</v>
      </c>
    </row>
    <row r="1836" spans="1:18" hidden="1">
      <c r="A1836" t="s">
        <v>506</v>
      </c>
      <c r="B1836" t="s">
        <v>674</v>
      </c>
      <c r="C1836" s="7">
        <v>42412</v>
      </c>
      <c r="D1836" t="s">
        <v>3103</v>
      </c>
      <c r="E1836">
        <v>13103006</v>
      </c>
      <c r="F1836" t="s">
        <v>3148</v>
      </c>
      <c r="G1836" s="7">
        <v>43002</v>
      </c>
      <c r="H1836" t="s">
        <v>503</v>
      </c>
      <c r="I1836">
        <v>1265.49</v>
      </c>
      <c r="J1836"/>
      <c r="K1836">
        <v>1265.49</v>
      </c>
      <c r="L1836">
        <v>1</v>
      </c>
      <c r="M1836">
        <v>1265.49</v>
      </c>
      <c r="N1836" t="s">
        <v>647</v>
      </c>
      <c r="P1836" s="7">
        <v>42542</v>
      </c>
      <c r="Q1836" s="7" t="s">
        <v>3191</v>
      </c>
      <c r="R1836" s="7">
        <v>3.9641999999999999</v>
      </c>
    </row>
    <row r="1837" spans="1:18" hidden="1">
      <c r="A1837" t="s">
        <v>506</v>
      </c>
      <c r="B1837" t="s">
        <v>674</v>
      </c>
      <c r="C1837" s="7">
        <v>42401</v>
      </c>
      <c r="D1837" t="s">
        <v>3103</v>
      </c>
      <c r="E1837">
        <v>13103006</v>
      </c>
      <c r="F1837" t="s">
        <v>3145</v>
      </c>
      <c r="G1837" s="7">
        <v>42971</v>
      </c>
      <c r="H1837" t="s">
        <v>503</v>
      </c>
      <c r="I1837">
        <v>2574.5100000000002</v>
      </c>
      <c r="J1837"/>
      <c r="K1837">
        <v>2574.5100000000002</v>
      </c>
      <c r="L1837">
        <v>1</v>
      </c>
      <c r="M1837">
        <v>2574.5100000000002</v>
      </c>
      <c r="N1837" t="s">
        <v>647</v>
      </c>
      <c r="P1837" s="7">
        <v>42542</v>
      </c>
      <c r="Q1837" s="7" t="s">
        <v>3210</v>
      </c>
      <c r="R1837" s="7">
        <v>4.0427999999999997</v>
      </c>
    </row>
    <row r="1838" spans="1:18" hidden="1">
      <c r="A1838" t="s">
        <v>506</v>
      </c>
      <c r="B1838" t="s">
        <v>674</v>
      </c>
      <c r="C1838" s="7">
        <v>42401</v>
      </c>
      <c r="D1838" t="s">
        <v>3103</v>
      </c>
      <c r="E1838">
        <v>13103006</v>
      </c>
      <c r="F1838" t="s">
        <v>3145</v>
      </c>
      <c r="G1838" s="7">
        <v>42575</v>
      </c>
      <c r="H1838" t="s">
        <v>503</v>
      </c>
      <c r="I1838">
        <v>2574.52</v>
      </c>
      <c r="J1838"/>
      <c r="K1838">
        <v>2574.52</v>
      </c>
      <c r="L1838">
        <v>1</v>
      </c>
      <c r="M1838">
        <v>2574.52</v>
      </c>
      <c r="N1838" t="s">
        <v>647</v>
      </c>
      <c r="P1838" s="7">
        <v>42542</v>
      </c>
      <c r="Q1838" s="7" t="s">
        <v>3221</v>
      </c>
      <c r="R1838" s="7">
        <v>4.0427999999999997</v>
      </c>
    </row>
    <row r="1839" spans="1:18" hidden="1">
      <c r="A1839" t="s">
        <v>506</v>
      </c>
      <c r="B1839" t="s">
        <v>674</v>
      </c>
      <c r="C1839" s="7">
        <v>42412</v>
      </c>
      <c r="D1839" t="s">
        <v>3103</v>
      </c>
      <c r="E1839">
        <v>13103006</v>
      </c>
      <c r="F1839" t="s">
        <v>3148</v>
      </c>
      <c r="G1839" s="7">
        <v>42637</v>
      </c>
      <c r="H1839" t="s">
        <v>503</v>
      </c>
      <c r="I1839">
        <v>1265.48</v>
      </c>
      <c r="J1839"/>
      <c r="K1839">
        <v>1265.48</v>
      </c>
      <c r="L1839">
        <v>1</v>
      </c>
      <c r="M1839">
        <v>1265.48</v>
      </c>
      <c r="N1839" t="s">
        <v>647</v>
      </c>
      <c r="P1839" s="7">
        <v>42542</v>
      </c>
      <c r="Q1839" s="7" t="s">
        <v>3224</v>
      </c>
      <c r="R1839" s="7">
        <v>3.9641999999999999</v>
      </c>
    </row>
    <row r="1840" spans="1:18" hidden="1">
      <c r="A1840" t="s">
        <v>506</v>
      </c>
      <c r="B1840" t="s">
        <v>674</v>
      </c>
      <c r="C1840" s="7">
        <v>42412</v>
      </c>
      <c r="D1840" t="s">
        <v>3103</v>
      </c>
      <c r="E1840">
        <v>13103006</v>
      </c>
      <c r="F1840" t="s">
        <v>3148</v>
      </c>
      <c r="G1840" s="7">
        <v>42818</v>
      </c>
      <c r="H1840" t="s">
        <v>503</v>
      </c>
      <c r="I1840">
        <v>1265.49</v>
      </c>
      <c r="J1840"/>
      <c r="K1840">
        <v>1265.49</v>
      </c>
      <c r="L1840">
        <v>1</v>
      </c>
      <c r="M1840">
        <v>1265.49</v>
      </c>
      <c r="N1840" t="s">
        <v>647</v>
      </c>
      <c r="P1840" s="7">
        <v>42542</v>
      </c>
      <c r="Q1840" s="7" t="s">
        <v>3225</v>
      </c>
      <c r="R1840" s="7">
        <v>3.9641999999999999</v>
      </c>
    </row>
    <row r="1841" spans="1:18" hidden="1">
      <c r="A1841" t="s">
        <v>506</v>
      </c>
      <c r="B1841" t="s">
        <v>674</v>
      </c>
      <c r="C1841" s="7">
        <v>42412</v>
      </c>
      <c r="D1841" t="s">
        <v>3103</v>
      </c>
      <c r="E1841">
        <v>13103006</v>
      </c>
      <c r="F1841" t="s">
        <v>3148</v>
      </c>
      <c r="G1841" s="7">
        <v>42790</v>
      </c>
      <c r="H1841" t="s">
        <v>503</v>
      </c>
      <c r="I1841">
        <v>1265.49</v>
      </c>
      <c r="J1841">
        <v>0</v>
      </c>
      <c r="K1841">
        <v>1265.49</v>
      </c>
      <c r="L1841">
        <v>1</v>
      </c>
      <c r="M1841">
        <v>1265.49</v>
      </c>
      <c r="N1841" t="s">
        <v>647</v>
      </c>
      <c r="P1841" s="7">
        <v>42542</v>
      </c>
      <c r="Q1841" s="7" t="s">
        <v>3226</v>
      </c>
      <c r="R1841" s="7">
        <v>3.9641999999999999</v>
      </c>
    </row>
    <row r="1842" spans="1:18" hidden="1">
      <c r="A1842" t="s">
        <v>506</v>
      </c>
      <c r="B1842" t="s">
        <v>674</v>
      </c>
      <c r="C1842" s="7">
        <v>42412</v>
      </c>
      <c r="D1842" t="s">
        <v>3103</v>
      </c>
      <c r="E1842">
        <v>13103006</v>
      </c>
      <c r="F1842" t="s">
        <v>3148</v>
      </c>
      <c r="G1842" s="7">
        <v>42759</v>
      </c>
      <c r="H1842" t="s">
        <v>503</v>
      </c>
      <c r="I1842">
        <v>1265.48</v>
      </c>
      <c r="J1842"/>
      <c r="K1842">
        <v>1265.48</v>
      </c>
      <c r="L1842">
        <v>1</v>
      </c>
      <c r="M1842">
        <v>1265.48</v>
      </c>
      <c r="N1842" t="s">
        <v>647</v>
      </c>
      <c r="P1842" s="7">
        <v>42542</v>
      </c>
      <c r="Q1842" s="7" t="s">
        <v>3261</v>
      </c>
      <c r="R1842" s="7">
        <v>3.9641999999999999</v>
      </c>
    </row>
    <row r="1843" spans="1:18" hidden="1">
      <c r="A1843" t="s">
        <v>506</v>
      </c>
      <c r="B1843" t="s">
        <v>674</v>
      </c>
      <c r="C1843" s="7">
        <v>42401</v>
      </c>
      <c r="D1843" t="s">
        <v>3103</v>
      </c>
      <c r="E1843">
        <v>13103006</v>
      </c>
      <c r="F1843" t="s">
        <v>3145</v>
      </c>
      <c r="G1843" s="7">
        <v>42728</v>
      </c>
      <c r="H1843" t="s">
        <v>503</v>
      </c>
      <c r="I1843">
        <v>2574.52</v>
      </c>
      <c r="J1843"/>
      <c r="K1843">
        <v>2574.52</v>
      </c>
      <c r="L1843">
        <v>1</v>
      </c>
      <c r="M1843">
        <v>2574.52</v>
      </c>
      <c r="N1843" t="s">
        <v>647</v>
      </c>
      <c r="P1843" s="7">
        <v>42542</v>
      </c>
      <c r="Q1843" s="7" t="s">
        <v>3269</v>
      </c>
      <c r="R1843" s="7">
        <v>4.0427999999999997</v>
      </c>
    </row>
    <row r="1844" spans="1:18" hidden="1">
      <c r="A1844" t="s">
        <v>506</v>
      </c>
      <c r="B1844" t="s">
        <v>674</v>
      </c>
      <c r="C1844" s="7">
        <v>42401</v>
      </c>
      <c r="D1844" t="s">
        <v>3103</v>
      </c>
      <c r="E1844">
        <v>13103006</v>
      </c>
      <c r="F1844" t="s">
        <v>3145</v>
      </c>
      <c r="G1844" s="7">
        <v>42790</v>
      </c>
      <c r="H1844" t="s">
        <v>503</v>
      </c>
      <c r="I1844">
        <v>2574.5100000000002</v>
      </c>
      <c r="J1844"/>
      <c r="K1844">
        <v>2574.5100000000002</v>
      </c>
      <c r="L1844">
        <v>1</v>
      </c>
      <c r="M1844">
        <v>2574.5100000000002</v>
      </c>
      <c r="N1844" t="s">
        <v>647</v>
      </c>
      <c r="P1844" s="7">
        <v>42542</v>
      </c>
      <c r="Q1844" s="7" t="s">
        <v>3270</v>
      </c>
      <c r="R1844" s="7">
        <v>4.0427999999999997</v>
      </c>
    </row>
    <row r="1845" spans="1:18" hidden="1">
      <c r="A1845" t="s">
        <v>506</v>
      </c>
      <c r="B1845" t="s">
        <v>674</v>
      </c>
      <c r="C1845" s="7">
        <v>42412</v>
      </c>
      <c r="D1845" t="s">
        <v>3103</v>
      </c>
      <c r="E1845">
        <v>13103006</v>
      </c>
      <c r="F1845" t="s">
        <v>3148</v>
      </c>
      <c r="G1845" s="7">
        <v>42575</v>
      </c>
      <c r="H1845" t="s">
        <v>503</v>
      </c>
      <c r="I1845">
        <v>1265.48</v>
      </c>
      <c r="J1845"/>
      <c r="K1845">
        <v>1265.48</v>
      </c>
      <c r="L1845">
        <v>1</v>
      </c>
      <c r="M1845">
        <v>1265.48</v>
      </c>
      <c r="N1845" t="s">
        <v>647</v>
      </c>
      <c r="P1845" s="7">
        <v>42542</v>
      </c>
      <c r="Q1845" s="7" t="s">
        <v>3282</v>
      </c>
      <c r="R1845" s="7">
        <v>3.9641999999999999</v>
      </c>
    </row>
    <row r="1846" spans="1:18" hidden="1">
      <c r="A1846" t="s">
        <v>506</v>
      </c>
      <c r="B1846" t="s">
        <v>674</v>
      </c>
      <c r="C1846" s="7">
        <v>42401</v>
      </c>
      <c r="D1846" t="s">
        <v>3103</v>
      </c>
      <c r="E1846">
        <v>13103006</v>
      </c>
      <c r="F1846" t="s">
        <v>3145</v>
      </c>
      <c r="G1846" s="7">
        <v>42667</v>
      </c>
      <c r="H1846" t="s">
        <v>503</v>
      </c>
      <c r="I1846">
        <v>2574.52</v>
      </c>
      <c r="J1846"/>
      <c r="K1846">
        <v>2574.52</v>
      </c>
      <c r="L1846">
        <v>1</v>
      </c>
      <c r="M1846">
        <v>2574.52</v>
      </c>
      <c r="N1846" t="s">
        <v>647</v>
      </c>
      <c r="P1846" s="7">
        <v>42542</v>
      </c>
      <c r="Q1846" s="7" t="s">
        <v>3288</v>
      </c>
      <c r="R1846" s="7">
        <v>4.0427999999999997</v>
      </c>
    </row>
    <row r="1847" spans="1:18" hidden="1">
      <c r="A1847" t="s">
        <v>506</v>
      </c>
      <c r="B1847" t="s">
        <v>674</v>
      </c>
      <c r="C1847" s="7">
        <v>42401</v>
      </c>
      <c r="D1847" t="s">
        <v>3103</v>
      </c>
      <c r="E1847">
        <v>13103006</v>
      </c>
      <c r="F1847" t="s">
        <v>3145</v>
      </c>
      <c r="G1847" s="7">
        <v>42849</v>
      </c>
      <c r="H1847" t="s">
        <v>503</v>
      </c>
      <c r="I1847">
        <v>2574.5100000000002</v>
      </c>
      <c r="J1847"/>
      <c r="K1847">
        <v>2574.5100000000002</v>
      </c>
      <c r="L1847">
        <v>1</v>
      </c>
      <c r="M1847">
        <v>2574.5100000000002</v>
      </c>
      <c r="N1847" t="s">
        <v>647</v>
      </c>
      <c r="P1847" s="7">
        <v>42542</v>
      </c>
      <c r="Q1847" s="7" t="s">
        <v>3289</v>
      </c>
      <c r="R1847" s="7">
        <v>4.0427999999999997</v>
      </c>
    </row>
    <row r="1848" spans="1:18" hidden="1">
      <c r="A1848" t="s">
        <v>506</v>
      </c>
      <c r="B1848" t="s">
        <v>674</v>
      </c>
      <c r="C1848" s="7">
        <v>42401</v>
      </c>
      <c r="D1848" t="s">
        <v>3103</v>
      </c>
      <c r="E1848">
        <v>13103006</v>
      </c>
      <c r="F1848" t="s">
        <v>3145</v>
      </c>
      <c r="G1848" s="7">
        <v>42879</v>
      </c>
      <c r="H1848" t="s">
        <v>503</v>
      </c>
      <c r="I1848">
        <v>2574.5100000000002</v>
      </c>
      <c r="J1848"/>
      <c r="K1848">
        <v>2574.5100000000002</v>
      </c>
      <c r="L1848">
        <v>1</v>
      </c>
      <c r="M1848">
        <v>2574.5100000000002</v>
      </c>
      <c r="N1848" t="s">
        <v>647</v>
      </c>
      <c r="P1848" s="7">
        <v>42542</v>
      </c>
      <c r="Q1848" s="7" t="s">
        <v>3290</v>
      </c>
      <c r="R1848" s="7">
        <v>4.0427999999999997</v>
      </c>
    </row>
    <row r="1849" spans="1:18" hidden="1">
      <c r="A1849" t="s">
        <v>506</v>
      </c>
      <c r="B1849" t="s">
        <v>674</v>
      </c>
      <c r="C1849" s="7">
        <v>42401</v>
      </c>
      <c r="D1849" t="s">
        <v>3103</v>
      </c>
      <c r="E1849">
        <v>13103006</v>
      </c>
      <c r="F1849" t="s">
        <v>3145</v>
      </c>
      <c r="G1849" s="7">
        <v>42910</v>
      </c>
      <c r="H1849" t="s">
        <v>503</v>
      </c>
      <c r="I1849">
        <v>2574.5100000000002</v>
      </c>
      <c r="J1849"/>
      <c r="K1849">
        <v>2574.5100000000002</v>
      </c>
      <c r="L1849">
        <v>1</v>
      </c>
      <c r="M1849">
        <v>2574.5100000000002</v>
      </c>
      <c r="N1849" t="s">
        <v>647</v>
      </c>
      <c r="P1849" s="7">
        <v>42542</v>
      </c>
      <c r="Q1849" s="7" t="s">
        <v>3291</v>
      </c>
      <c r="R1849" s="7">
        <v>4.0427999999999997</v>
      </c>
    </row>
    <row r="1850" spans="1:18" hidden="1">
      <c r="A1850" t="s">
        <v>506</v>
      </c>
      <c r="B1850" t="s">
        <v>674</v>
      </c>
      <c r="C1850" s="7">
        <v>42412</v>
      </c>
      <c r="D1850" t="s">
        <v>3103</v>
      </c>
      <c r="E1850">
        <v>13103006</v>
      </c>
      <c r="F1850" t="s">
        <v>3148</v>
      </c>
      <c r="G1850" s="7">
        <v>42545</v>
      </c>
      <c r="H1850" t="s">
        <v>503</v>
      </c>
      <c r="I1850">
        <v>1265.48</v>
      </c>
      <c r="J1850"/>
      <c r="K1850">
        <v>1265.48</v>
      </c>
      <c r="L1850">
        <v>1</v>
      </c>
      <c r="M1850">
        <v>1265.48</v>
      </c>
      <c r="N1850" t="s">
        <v>647</v>
      </c>
      <c r="P1850" s="7">
        <v>42542</v>
      </c>
      <c r="Q1850" s="7" t="s">
        <v>3306</v>
      </c>
      <c r="R1850" s="7">
        <v>3.9641999999999999</v>
      </c>
    </row>
    <row r="1851" spans="1:18" hidden="1">
      <c r="A1851" t="s">
        <v>506</v>
      </c>
      <c r="B1851" t="s">
        <v>674</v>
      </c>
      <c r="C1851" s="7">
        <v>42412</v>
      </c>
      <c r="D1851" t="s">
        <v>3103</v>
      </c>
      <c r="E1851">
        <v>13103006</v>
      </c>
      <c r="F1851" t="s">
        <v>3148</v>
      </c>
      <c r="G1851" s="7">
        <v>42698</v>
      </c>
      <c r="H1851" t="s">
        <v>503</v>
      </c>
      <c r="I1851">
        <v>1265.48</v>
      </c>
      <c r="J1851"/>
      <c r="K1851">
        <v>1265.48</v>
      </c>
      <c r="L1851">
        <v>1</v>
      </c>
      <c r="M1851">
        <v>1265.48</v>
      </c>
      <c r="N1851" t="s">
        <v>647</v>
      </c>
      <c r="P1851" s="7">
        <v>42542</v>
      </c>
      <c r="Q1851" s="7" t="s">
        <v>3307</v>
      </c>
      <c r="R1851" s="7">
        <v>3.9641999999999999</v>
      </c>
    </row>
    <row r="1852" spans="1:18" hidden="1">
      <c r="A1852" t="s">
        <v>506</v>
      </c>
      <c r="B1852" t="s">
        <v>674</v>
      </c>
      <c r="C1852" s="7">
        <v>42412</v>
      </c>
      <c r="D1852" t="s">
        <v>3103</v>
      </c>
      <c r="E1852">
        <v>13103006</v>
      </c>
      <c r="F1852" t="s">
        <v>3148</v>
      </c>
      <c r="G1852" s="7">
        <v>42849</v>
      </c>
      <c r="H1852" t="s">
        <v>503</v>
      </c>
      <c r="I1852">
        <v>1265.49</v>
      </c>
      <c r="J1852"/>
      <c r="K1852">
        <v>1265.49</v>
      </c>
      <c r="L1852">
        <v>1</v>
      </c>
      <c r="M1852">
        <v>1265.49</v>
      </c>
      <c r="N1852" t="s">
        <v>647</v>
      </c>
      <c r="P1852" s="7">
        <v>42542</v>
      </c>
      <c r="Q1852" s="7" t="s">
        <v>3308</v>
      </c>
      <c r="R1852" s="7">
        <v>3.9641999999999999</v>
      </c>
    </row>
    <row r="1853" spans="1:18" hidden="1">
      <c r="A1853" t="s">
        <v>506</v>
      </c>
      <c r="B1853" t="s">
        <v>674</v>
      </c>
      <c r="C1853" s="7">
        <v>42401</v>
      </c>
      <c r="D1853" t="s">
        <v>3103</v>
      </c>
      <c r="E1853">
        <v>13103006</v>
      </c>
      <c r="F1853" t="s">
        <v>3145</v>
      </c>
      <c r="G1853" s="7">
        <v>43002</v>
      </c>
      <c r="H1853" t="s">
        <v>503</v>
      </c>
      <c r="I1853">
        <v>2574.5100000000002</v>
      </c>
      <c r="J1853">
        <v>1920</v>
      </c>
      <c r="K1853">
        <v>654.51</v>
      </c>
      <c r="L1853">
        <v>1</v>
      </c>
      <c r="M1853">
        <v>654.51</v>
      </c>
      <c r="N1853" t="s">
        <v>647</v>
      </c>
      <c r="P1853" s="7">
        <v>42542</v>
      </c>
      <c r="Q1853" s="7" t="s">
        <v>3328</v>
      </c>
      <c r="R1853" s="7">
        <v>4.0427999999999997</v>
      </c>
    </row>
    <row r="1854" spans="1:18" hidden="1">
      <c r="A1854" t="s">
        <v>506</v>
      </c>
      <c r="B1854" t="s">
        <v>674</v>
      </c>
      <c r="C1854" s="7">
        <v>42412</v>
      </c>
      <c r="D1854" t="s">
        <v>3103</v>
      </c>
      <c r="E1854">
        <v>13103006</v>
      </c>
      <c r="F1854" t="s">
        <v>3148</v>
      </c>
      <c r="G1854" s="7">
        <v>42971</v>
      </c>
      <c r="H1854" t="s">
        <v>503</v>
      </c>
      <c r="I1854">
        <v>1265.49</v>
      </c>
      <c r="J1854"/>
      <c r="K1854">
        <v>1265.49</v>
      </c>
      <c r="L1854">
        <v>1</v>
      </c>
      <c r="M1854">
        <v>1265.49</v>
      </c>
      <c r="N1854" t="s">
        <v>647</v>
      </c>
      <c r="P1854" s="7">
        <v>42542</v>
      </c>
      <c r="Q1854" s="7" t="s">
        <v>3356</v>
      </c>
      <c r="R1854" s="7">
        <v>3.9641999999999999</v>
      </c>
    </row>
    <row r="1855" spans="1:18" hidden="1">
      <c r="A1855" t="s">
        <v>506</v>
      </c>
      <c r="B1855" t="s">
        <v>674</v>
      </c>
      <c r="C1855" s="7">
        <v>42401</v>
      </c>
      <c r="D1855" t="s">
        <v>3103</v>
      </c>
      <c r="E1855">
        <v>13103006</v>
      </c>
      <c r="F1855" t="s">
        <v>3145</v>
      </c>
      <c r="G1855" s="7">
        <v>42818</v>
      </c>
      <c r="H1855" t="s">
        <v>503</v>
      </c>
      <c r="I1855">
        <v>2574.5100000000002</v>
      </c>
      <c r="J1855"/>
      <c r="K1855">
        <v>2574.5100000000002</v>
      </c>
      <c r="L1855">
        <v>1</v>
      </c>
      <c r="M1855">
        <v>2574.5100000000002</v>
      </c>
      <c r="N1855" t="s">
        <v>647</v>
      </c>
      <c r="P1855" s="7">
        <v>42542</v>
      </c>
      <c r="Q1855" s="7" t="s">
        <v>3361</v>
      </c>
      <c r="R1855" s="7">
        <v>4.0427999999999997</v>
      </c>
    </row>
    <row r="1856" spans="1:18" hidden="1">
      <c r="A1856" t="s">
        <v>506</v>
      </c>
      <c r="B1856" t="s">
        <v>674</v>
      </c>
      <c r="C1856" s="7">
        <v>42412</v>
      </c>
      <c r="D1856" t="s">
        <v>3103</v>
      </c>
      <c r="E1856">
        <v>13103006</v>
      </c>
      <c r="F1856" t="s">
        <v>3148</v>
      </c>
      <c r="G1856" s="7">
        <v>42667</v>
      </c>
      <c r="H1856" t="s">
        <v>503</v>
      </c>
      <c r="I1856">
        <v>1265.48</v>
      </c>
      <c r="J1856"/>
      <c r="K1856">
        <v>1265.48</v>
      </c>
      <c r="L1856">
        <v>1</v>
      </c>
      <c r="M1856">
        <v>1265.48</v>
      </c>
      <c r="N1856" t="s">
        <v>647</v>
      </c>
      <c r="P1856" s="7">
        <v>42542</v>
      </c>
      <c r="Q1856" s="7" t="s">
        <v>3385</v>
      </c>
      <c r="R1856" s="7">
        <v>3.9641999999999999</v>
      </c>
    </row>
    <row r="1857" spans="1:18" hidden="1">
      <c r="A1857" t="s">
        <v>506</v>
      </c>
      <c r="B1857" t="s">
        <v>674</v>
      </c>
      <c r="C1857" s="7">
        <v>42412</v>
      </c>
      <c r="D1857" t="s">
        <v>3103</v>
      </c>
      <c r="E1857">
        <v>13103006</v>
      </c>
      <c r="F1857" t="s">
        <v>3148</v>
      </c>
      <c r="G1857" s="7">
        <v>42728</v>
      </c>
      <c r="H1857" t="s">
        <v>503</v>
      </c>
      <c r="I1857">
        <v>1265.48</v>
      </c>
      <c r="J1857"/>
      <c r="K1857">
        <v>1265.48</v>
      </c>
      <c r="L1857">
        <v>1</v>
      </c>
      <c r="M1857">
        <v>1265.48</v>
      </c>
      <c r="N1857" t="s">
        <v>647</v>
      </c>
      <c r="P1857" s="7">
        <v>42542</v>
      </c>
      <c r="Q1857" s="7" t="s">
        <v>3386</v>
      </c>
      <c r="R1857" s="7">
        <v>3.9641999999999999</v>
      </c>
    </row>
    <row r="1858" spans="1:18" hidden="1">
      <c r="A1858" t="s">
        <v>506</v>
      </c>
      <c r="B1858" t="s">
        <v>674</v>
      </c>
      <c r="C1858" s="7">
        <v>42412</v>
      </c>
      <c r="D1858" t="s">
        <v>3103</v>
      </c>
      <c r="E1858">
        <v>13103006</v>
      </c>
      <c r="F1858" t="s">
        <v>3148</v>
      </c>
      <c r="G1858" s="7">
        <v>42879</v>
      </c>
      <c r="H1858" t="s">
        <v>503</v>
      </c>
      <c r="I1858">
        <v>1265.49</v>
      </c>
      <c r="J1858"/>
      <c r="K1858">
        <v>1265.49</v>
      </c>
      <c r="L1858">
        <v>1</v>
      </c>
      <c r="M1858">
        <v>1265.49</v>
      </c>
      <c r="N1858" t="s">
        <v>647</v>
      </c>
      <c r="P1858" s="7">
        <v>42542</v>
      </c>
      <c r="Q1858" s="7" t="s">
        <v>3387</v>
      </c>
      <c r="R1858" s="7">
        <v>3.9641999999999999</v>
      </c>
    </row>
    <row r="1859" spans="1:18" hidden="1">
      <c r="A1859" t="s">
        <v>506</v>
      </c>
      <c r="B1859" t="s">
        <v>674</v>
      </c>
      <c r="C1859" s="7">
        <v>42412</v>
      </c>
      <c r="D1859" t="s">
        <v>3103</v>
      </c>
      <c r="E1859">
        <v>13103006</v>
      </c>
      <c r="F1859" t="s">
        <v>3148</v>
      </c>
      <c r="G1859" s="7">
        <v>42940</v>
      </c>
      <c r="H1859" t="s">
        <v>503</v>
      </c>
      <c r="I1859">
        <v>1265.49</v>
      </c>
      <c r="J1859"/>
      <c r="K1859">
        <v>1265.49</v>
      </c>
      <c r="L1859">
        <v>1</v>
      </c>
      <c r="M1859">
        <v>1265.49</v>
      </c>
      <c r="N1859" t="s">
        <v>647</v>
      </c>
      <c r="P1859" s="7">
        <v>42542</v>
      </c>
      <c r="Q1859" s="7" t="s">
        <v>3388</v>
      </c>
      <c r="R1859" s="7">
        <v>3.9641999999999999</v>
      </c>
    </row>
    <row r="1860" spans="1:18" hidden="1">
      <c r="A1860" t="s">
        <v>506</v>
      </c>
      <c r="B1860" t="s">
        <v>674</v>
      </c>
      <c r="C1860" s="7">
        <v>42401</v>
      </c>
      <c r="D1860" t="s">
        <v>3103</v>
      </c>
      <c r="E1860">
        <v>13103006</v>
      </c>
      <c r="F1860" t="s">
        <v>3145</v>
      </c>
      <c r="G1860" s="7">
        <v>42759</v>
      </c>
      <c r="H1860" t="s">
        <v>503</v>
      </c>
      <c r="I1860">
        <v>2574.52</v>
      </c>
      <c r="J1860"/>
      <c r="K1860">
        <v>2574.52</v>
      </c>
      <c r="L1860">
        <v>1</v>
      </c>
      <c r="M1860">
        <v>2574.52</v>
      </c>
      <c r="N1860" t="s">
        <v>647</v>
      </c>
      <c r="P1860" s="7">
        <v>42542</v>
      </c>
      <c r="Q1860" s="7" t="s">
        <v>3401</v>
      </c>
      <c r="R1860" s="7">
        <v>4.0427999999999997</v>
      </c>
    </row>
    <row r="1861" spans="1:18" hidden="1">
      <c r="A1861" t="s">
        <v>506</v>
      </c>
      <c r="B1861" t="s">
        <v>553</v>
      </c>
      <c r="C1861" s="7">
        <v>42530</v>
      </c>
      <c r="D1861" t="s">
        <v>3179</v>
      </c>
      <c r="E1861">
        <v>13115026</v>
      </c>
      <c r="F1861" t="s">
        <v>4180</v>
      </c>
      <c r="G1861" s="7">
        <v>42552</v>
      </c>
      <c r="H1861" t="s">
        <v>503</v>
      </c>
      <c r="I1861">
        <v>449.1</v>
      </c>
      <c r="J1861">
        <v>0</v>
      </c>
      <c r="K1861">
        <v>449.1</v>
      </c>
      <c r="L1861">
        <v>1</v>
      </c>
      <c r="M1861">
        <v>449.1</v>
      </c>
      <c r="N1861" t="s">
        <v>647</v>
      </c>
      <c r="O1861" t="s">
        <v>2750</v>
      </c>
      <c r="P1861" s="7">
        <v>42542</v>
      </c>
      <c r="Q1861" s="7" t="s">
        <v>4181</v>
      </c>
      <c r="R1861" s="7">
        <v>3.3898000000000001</v>
      </c>
    </row>
    <row r="1862" spans="1:18" hidden="1">
      <c r="A1862" t="s">
        <v>506</v>
      </c>
      <c r="B1862" t="s">
        <v>553</v>
      </c>
      <c r="C1862" s="7">
        <v>42530</v>
      </c>
      <c r="D1862" t="s">
        <v>3179</v>
      </c>
      <c r="E1862">
        <v>13115026</v>
      </c>
      <c r="F1862" t="s">
        <v>4182</v>
      </c>
      <c r="G1862" s="7">
        <v>42552</v>
      </c>
      <c r="H1862" t="s">
        <v>503</v>
      </c>
      <c r="I1862">
        <v>1000</v>
      </c>
      <c r="J1862">
        <v>0</v>
      </c>
      <c r="K1862">
        <v>1000</v>
      </c>
      <c r="L1862">
        <v>1</v>
      </c>
      <c r="M1862">
        <v>1000</v>
      </c>
      <c r="N1862" t="s">
        <v>647</v>
      </c>
      <c r="O1862" t="s">
        <v>3923</v>
      </c>
      <c r="P1862" s="7">
        <v>42542</v>
      </c>
      <c r="Q1862" s="7" t="s">
        <v>4183</v>
      </c>
      <c r="R1862" s="7">
        <v>3.3898000000000001</v>
      </c>
    </row>
    <row r="1863" spans="1:18" hidden="1">
      <c r="A1863" t="s">
        <v>1037</v>
      </c>
      <c r="B1863" t="s">
        <v>501</v>
      </c>
      <c r="C1863" s="7">
        <v>42506</v>
      </c>
      <c r="D1863" t="s">
        <v>3600</v>
      </c>
      <c r="E1863">
        <v>17101001</v>
      </c>
      <c r="F1863" t="s">
        <v>3601</v>
      </c>
      <c r="G1863" s="7">
        <v>42506</v>
      </c>
      <c r="H1863" t="s">
        <v>503</v>
      </c>
      <c r="I1863">
        <v>44000</v>
      </c>
      <c r="J1863"/>
      <c r="K1863">
        <v>44000</v>
      </c>
      <c r="L1863">
        <v>1</v>
      </c>
      <c r="M1863">
        <v>44000</v>
      </c>
      <c r="N1863" t="s">
        <v>3602</v>
      </c>
      <c r="O1863" t="s">
        <v>3603</v>
      </c>
      <c r="P1863" s="7">
        <v>42542</v>
      </c>
      <c r="Q1863" s="7" t="s">
        <v>3604</v>
      </c>
      <c r="R1863" s="7">
        <v>3.5041000000000002</v>
      </c>
    </row>
    <row r="1864" spans="1:18" hidden="1">
      <c r="A1864" t="s">
        <v>1037</v>
      </c>
      <c r="B1864" t="s">
        <v>501</v>
      </c>
      <c r="C1864" s="7">
        <v>42508</v>
      </c>
      <c r="D1864" t="s">
        <v>3600</v>
      </c>
      <c r="E1864">
        <v>17101001</v>
      </c>
      <c r="F1864" t="s">
        <v>3601</v>
      </c>
      <c r="G1864" s="7">
        <v>42508</v>
      </c>
      <c r="H1864" t="s">
        <v>503</v>
      </c>
      <c r="I1864">
        <v>13400</v>
      </c>
      <c r="J1864"/>
      <c r="K1864">
        <v>13400</v>
      </c>
      <c r="L1864">
        <v>1</v>
      </c>
      <c r="M1864">
        <v>13400</v>
      </c>
      <c r="N1864" t="s">
        <v>3602</v>
      </c>
      <c r="O1864" t="s">
        <v>3603</v>
      </c>
      <c r="P1864" s="7">
        <v>42542</v>
      </c>
      <c r="Q1864" s="7" t="s">
        <v>3605</v>
      </c>
      <c r="R1864" s="7">
        <v>3.5036999999999998</v>
      </c>
    </row>
    <row r="1865" spans="1:18" hidden="1">
      <c r="A1865" t="s">
        <v>1037</v>
      </c>
      <c r="B1865" t="s">
        <v>501</v>
      </c>
      <c r="C1865" s="7">
        <v>42513</v>
      </c>
      <c r="D1865" t="s">
        <v>3600</v>
      </c>
      <c r="E1865">
        <v>17101001</v>
      </c>
      <c r="F1865" t="s">
        <v>3601</v>
      </c>
      <c r="G1865" s="7">
        <v>42513</v>
      </c>
      <c r="H1865" t="s">
        <v>503</v>
      </c>
      <c r="I1865">
        <v>7475</v>
      </c>
      <c r="J1865"/>
      <c r="K1865">
        <v>7475</v>
      </c>
      <c r="L1865">
        <v>1</v>
      </c>
      <c r="M1865">
        <v>7475</v>
      </c>
      <c r="N1865" t="s">
        <v>3602</v>
      </c>
      <c r="O1865" t="s">
        <v>3603</v>
      </c>
      <c r="P1865" s="7">
        <v>42542</v>
      </c>
      <c r="Q1865" s="7" t="s">
        <v>3606</v>
      </c>
      <c r="R1865" s="7">
        <v>3.5419</v>
      </c>
    </row>
    <row r="1866" spans="1:18" hidden="1">
      <c r="A1866" t="s">
        <v>1037</v>
      </c>
      <c r="B1866" t="s">
        <v>501</v>
      </c>
      <c r="C1866" s="7">
        <v>42520</v>
      </c>
      <c r="D1866" t="s">
        <v>3600</v>
      </c>
      <c r="E1866">
        <v>17101001</v>
      </c>
      <c r="F1866" t="s">
        <v>3745</v>
      </c>
      <c r="G1866" s="7">
        <v>42520</v>
      </c>
      <c r="H1866" t="s">
        <v>503</v>
      </c>
      <c r="I1866">
        <v>10000</v>
      </c>
      <c r="J1866"/>
      <c r="K1866">
        <v>10000</v>
      </c>
      <c r="L1866">
        <v>1</v>
      </c>
      <c r="M1866">
        <v>10000</v>
      </c>
      <c r="N1866" t="s">
        <v>3602</v>
      </c>
      <c r="O1866" t="s">
        <v>3746</v>
      </c>
      <c r="P1866" s="7">
        <v>42542</v>
      </c>
      <c r="Q1866" s="7" t="s">
        <v>3747</v>
      </c>
      <c r="R1866" s="7">
        <v>3.6168</v>
      </c>
    </row>
    <row r="1867" spans="1:18" hidden="1">
      <c r="A1867" t="s">
        <v>1037</v>
      </c>
      <c r="B1867" t="s">
        <v>501</v>
      </c>
      <c r="C1867" s="7">
        <v>42534</v>
      </c>
      <c r="D1867" t="s">
        <v>3600</v>
      </c>
      <c r="E1867">
        <v>19105017</v>
      </c>
      <c r="F1867" t="s">
        <v>4338</v>
      </c>
      <c r="G1867" s="7">
        <v>42534</v>
      </c>
      <c r="H1867" t="s">
        <v>503</v>
      </c>
      <c r="I1867">
        <v>10000</v>
      </c>
      <c r="J1867"/>
      <c r="K1867">
        <v>10000</v>
      </c>
      <c r="L1867">
        <v>1</v>
      </c>
      <c r="M1867">
        <v>10000</v>
      </c>
      <c r="N1867" t="s">
        <v>3602</v>
      </c>
      <c r="O1867" t="s">
        <v>4339</v>
      </c>
      <c r="P1867" s="7">
        <v>42542</v>
      </c>
      <c r="Q1867" s="7" t="s">
        <v>4340</v>
      </c>
      <c r="R1867" s="7">
        <v>3.4260999999999999</v>
      </c>
    </row>
    <row r="1868" spans="1:18" hidden="1">
      <c r="A1868" t="s">
        <v>1037</v>
      </c>
      <c r="B1868" t="s">
        <v>501</v>
      </c>
      <c r="C1868" s="7">
        <v>42502</v>
      </c>
      <c r="D1868" t="s">
        <v>3600</v>
      </c>
      <c r="E1868">
        <v>17101001</v>
      </c>
      <c r="F1868" t="s">
        <v>3601</v>
      </c>
      <c r="G1868" s="7">
        <v>42502</v>
      </c>
      <c r="H1868" t="s">
        <v>503</v>
      </c>
      <c r="I1868">
        <v>29700</v>
      </c>
      <c r="J1868"/>
      <c r="K1868">
        <v>29700</v>
      </c>
      <c r="L1868">
        <v>1</v>
      </c>
      <c r="M1868">
        <v>29700</v>
      </c>
      <c r="N1868" t="s">
        <v>3602</v>
      </c>
      <c r="O1868" t="s">
        <v>3603</v>
      </c>
      <c r="P1868" s="7">
        <v>42542</v>
      </c>
      <c r="Q1868" s="7" t="s">
        <v>4921</v>
      </c>
      <c r="R1868" s="7">
        <v>3.4645000000000001</v>
      </c>
    </row>
    <row r="1869" spans="1:18" hidden="1">
      <c r="A1869" t="s">
        <v>1037</v>
      </c>
      <c r="B1869" t="s">
        <v>501</v>
      </c>
      <c r="C1869" s="7">
        <v>42514</v>
      </c>
      <c r="D1869" t="s">
        <v>3600</v>
      </c>
      <c r="E1869">
        <v>17101001</v>
      </c>
      <c r="F1869" t="s">
        <v>3601</v>
      </c>
      <c r="G1869" s="7">
        <v>42514</v>
      </c>
      <c r="H1869" t="s">
        <v>503</v>
      </c>
      <c r="I1869">
        <v>15000</v>
      </c>
      <c r="J1869"/>
      <c r="K1869">
        <v>15000</v>
      </c>
      <c r="L1869">
        <v>1</v>
      </c>
      <c r="M1869">
        <v>15000</v>
      </c>
      <c r="N1869" t="s">
        <v>3602</v>
      </c>
      <c r="O1869" t="s">
        <v>3603</v>
      </c>
      <c r="P1869" s="7">
        <v>42542</v>
      </c>
      <c r="Q1869" s="7" t="s">
        <v>4922</v>
      </c>
      <c r="R1869" s="7">
        <v>3.5659999999999998</v>
      </c>
    </row>
    <row r="1870" spans="1:18" hidden="1">
      <c r="A1870" t="s">
        <v>1037</v>
      </c>
      <c r="B1870" t="s">
        <v>501</v>
      </c>
      <c r="C1870" s="7">
        <v>42506</v>
      </c>
      <c r="D1870" t="s">
        <v>3600</v>
      </c>
      <c r="E1870">
        <v>17101001</v>
      </c>
      <c r="F1870" t="s">
        <v>3601</v>
      </c>
      <c r="G1870" s="7">
        <v>42506</v>
      </c>
      <c r="H1870" t="s">
        <v>503</v>
      </c>
      <c r="I1870">
        <v>18000</v>
      </c>
      <c r="J1870"/>
      <c r="K1870">
        <v>18000</v>
      </c>
      <c r="L1870">
        <v>1</v>
      </c>
      <c r="M1870">
        <v>18000</v>
      </c>
      <c r="N1870" t="s">
        <v>3602</v>
      </c>
      <c r="O1870" t="s">
        <v>3603</v>
      </c>
      <c r="P1870" s="7">
        <v>42542</v>
      </c>
      <c r="Q1870" s="7" t="s">
        <v>5999</v>
      </c>
      <c r="R1870" s="7">
        <v>3.5041000000000002</v>
      </c>
    </row>
    <row r="1871" spans="1:18" hidden="1">
      <c r="A1871" t="s">
        <v>1037</v>
      </c>
      <c r="B1871" t="s">
        <v>501</v>
      </c>
      <c r="C1871" s="7">
        <v>42520</v>
      </c>
      <c r="D1871" t="s">
        <v>3600</v>
      </c>
      <c r="E1871">
        <v>17101001</v>
      </c>
      <c r="F1871" t="s">
        <v>3745</v>
      </c>
      <c r="G1871" s="7">
        <v>42520</v>
      </c>
      <c r="H1871" t="s">
        <v>503</v>
      </c>
      <c r="I1871">
        <v>12300</v>
      </c>
      <c r="J1871"/>
      <c r="K1871">
        <v>12300</v>
      </c>
      <c r="L1871">
        <v>1</v>
      </c>
      <c r="M1871">
        <v>12300</v>
      </c>
      <c r="N1871" t="s">
        <v>3602</v>
      </c>
      <c r="O1871" t="s">
        <v>3746</v>
      </c>
      <c r="P1871" s="7">
        <v>42542</v>
      </c>
      <c r="Q1871" s="7" t="s">
        <v>6139</v>
      </c>
      <c r="R1871" s="7">
        <v>3.6168</v>
      </c>
    </row>
    <row r="1872" spans="1:18" hidden="1">
      <c r="A1872" t="s">
        <v>1037</v>
      </c>
      <c r="B1872" t="s">
        <v>501</v>
      </c>
      <c r="C1872" s="7">
        <v>42534</v>
      </c>
      <c r="D1872" t="s">
        <v>3600</v>
      </c>
      <c r="E1872">
        <v>19105017</v>
      </c>
      <c r="F1872" t="s">
        <v>4338</v>
      </c>
      <c r="G1872" s="7">
        <v>42534</v>
      </c>
      <c r="H1872" t="s">
        <v>503</v>
      </c>
      <c r="I1872">
        <v>23720</v>
      </c>
      <c r="J1872"/>
      <c r="K1872">
        <v>23720</v>
      </c>
      <c r="L1872">
        <v>1</v>
      </c>
      <c r="M1872">
        <v>23720</v>
      </c>
      <c r="N1872" t="s">
        <v>3602</v>
      </c>
      <c r="O1872" t="s">
        <v>4339</v>
      </c>
      <c r="P1872" s="7">
        <v>42542</v>
      </c>
      <c r="Q1872" s="7" t="s">
        <v>6255</v>
      </c>
      <c r="R1872" s="7">
        <v>3.4260999999999999</v>
      </c>
    </row>
    <row r="1873" spans="1:18" hidden="1">
      <c r="A1873" t="s">
        <v>1037</v>
      </c>
      <c r="B1873" t="s">
        <v>501</v>
      </c>
      <c r="C1873" s="7">
        <v>42515</v>
      </c>
      <c r="D1873" t="s">
        <v>3600</v>
      </c>
      <c r="E1873">
        <v>17101001</v>
      </c>
      <c r="F1873" t="s">
        <v>3601</v>
      </c>
      <c r="G1873" s="7">
        <v>42515</v>
      </c>
      <c r="H1873" t="s">
        <v>503</v>
      </c>
      <c r="I1873">
        <v>40000</v>
      </c>
      <c r="J1873"/>
      <c r="K1873">
        <v>40000</v>
      </c>
      <c r="L1873">
        <v>1</v>
      </c>
      <c r="M1873">
        <v>40000</v>
      </c>
      <c r="N1873" t="s">
        <v>3602</v>
      </c>
      <c r="O1873" t="s">
        <v>3603</v>
      </c>
      <c r="P1873" s="7">
        <v>42542</v>
      </c>
      <c r="Q1873" s="7" t="s">
        <v>6375</v>
      </c>
      <c r="R1873" s="7">
        <v>3.5491000000000001</v>
      </c>
    </row>
    <row r="1874" spans="1:18" hidden="1">
      <c r="A1874" t="s">
        <v>1037</v>
      </c>
      <c r="B1874" t="s">
        <v>501</v>
      </c>
      <c r="C1874" s="7">
        <v>42517</v>
      </c>
      <c r="D1874" t="s">
        <v>3600</v>
      </c>
      <c r="E1874">
        <v>17101001</v>
      </c>
      <c r="F1874" t="s">
        <v>3601</v>
      </c>
      <c r="G1874" s="7">
        <v>42517</v>
      </c>
      <c r="H1874" t="s">
        <v>503</v>
      </c>
      <c r="I1874">
        <v>20425</v>
      </c>
      <c r="J1874"/>
      <c r="K1874">
        <v>20425</v>
      </c>
      <c r="L1874">
        <v>1</v>
      </c>
      <c r="M1874">
        <v>20425</v>
      </c>
      <c r="N1874" t="s">
        <v>3602</v>
      </c>
      <c r="O1874" t="s">
        <v>3603</v>
      </c>
      <c r="P1874" s="7">
        <v>42542</v>
      </c>
      <c r="Q1874" s="7" t="s">
        <v>6379</v>
      </c>
      <c r="R1874" s="7">
        <v>3.5804</v>
      </c>
    </row>
    <row r="1875" spans="1:18" hidden="1">
      <c r="A1875" t="s">
        <v>1037</v>
      </c>
      <c r="B1875" t="s">
        <v>501</v>
      </c>
      <c r="C1875" s="7">
        <v>42523</v>
      </c>
      <c r="D1875" t="s">
        <v>3600</v>
      </c>
      <c r="E1875">
        <v>17101001</v>
      </c>
      <c r="F1875" t="s">
        <v>3745</v>
      </c>
      <c r="G1875" s="7">
        <v>42523</v>
      </c>
      <c r="H1875" t="s">
        <v>503</v>
      </c>
      <c r="I1875">
        <v>5760</v>
      </c>
      <c r="J1875"/>
      <c r="K1875">
        <v>5760</v>
      </c>
      <c r="L1875">
        <v>1</v>
      </c>
      <c r="M1875">
        <v>5760</v>
      </c>
      <c r="N1875" t="s">
        <v>3602</v>
      </c>
      <c r="O1875" t="s">
        <v>3746</v>
      </c>
      <c r="P1875" s="7">
        <v>42542</v>
      </c>
      <c r="Q1875" s="7" t="s">
        <v>6470</v>
      </c>
      <c r="R1875" s="7">
        <v>3.6126</v>
      </c>
    </row>
    <row r="1876" spans="1:18" hidden="1">
      <c r="A1876" t="s">
        <v>506</v>
      </c>
      <c r="B1876" t="s">
        <v>663</v>
      </c>
      <c r="C1876" s="7">
        <v>41479</v>
      </c>
      <c r="D1876" t="s">
        <v>783</v>
      </c>
      <c r="E1876">
        <v>15101003</v>
      </c>
      <c r="F1876" t="s">
        <v>786</v>
      </c>
      <c r="G1876" s="7">
        <v>41618</v>
      </c>
      <c r="H1876" t="s">
        <v>503</v>
      </c>
      <c r="I1876">
        <v>43595.4</v>
      </c>
      <c r="J1876"/>
      <c r="K1876">
        <v>43595.4</v>
      </c>
      <c r="L1876">
        <v>1</v>
      </c>
      <c r="M1876">
        <v>43595.4</v>
      </c>
      <c r="N1876" t="s">
        <v>787</v>
      </c>
      <c r="O1876" t="s">
        <v>785</v>
      </c>
      <c r="P1876" s="7">
        <v>42542</v>
      </c>
      <c r="Q1876" s="7" t="s">
        <v>1619</v>
      </c>
      <c r="R1876" s="7">
        <v>2.2267000000000001</v>
      </c>
    </row>
    <row r="1877" spans="1:18" hidden="1">
      <c r="A1877" t="s">
        <v>506</v>
      </c>
      <c r="B1877" t="s">
        <v>553</v>
      </c>
      <c r="C1877" s="7">
        <v>41479</v>
      </c>
      <c r="D1877" t="s">
        <v>783</v>
      </c>
      <c r="E1877">
        <v>15101003</v>
      </c>
      <c r="F1877" t="s">
        <v>784</v>
      </c>
      <c r="G1877" s="7">
        <v>41618</v>
      </c>
      <c r="H1877" t="s">
        <v>503</v>
      </c>
      <c r="I1877">
        <v>16404.599999999999</v>
      </c>
      <c r="J1877"/>
      <c r="K1877">
        <v>16404.599999999999</v>
      </c>
      <c r="L1877">
        <v>1</v>
      </c>
      <c r="M1877">
        <v>16404.599999999999</v>
      </c>
      <c r="N1877" t="s">
        <v>743</v>
      </c>
      <c r="O1877" t="s">
        <v>785</v>
      </c>
      <c r="P1877" s="7">
        <v>42542</v>
      </c>
      <c r="Q1877" s="7" t="s">
        <v>1761</v>
      </c>
      <c r="R1877" s="7">
        <v>2.2267000000000001</v>
      </c>
    </row>
    <row r="1878" spans="1:18" hidden="1">
      <c r="A1878" t="s">
        <v>506</v>
      </c>
      <c r="B1878" t="s">
        <v>501</v>
      </c>
      <c r="C1878" s="7">
        <v>42538</v>
      </c>
      <c r="D1878" t="s">
        <v>4622</v>
      </c>
      <c r="E1878">
        <v>13130024</v>
      </c>
      <c r="F1878" t="s">
        <v>4623</v>
      </c>
      <c r="G1878" s="7">
        <v>42559</v>
      </c>
      <c r="H1878" t="s">
        <v>503</v>
      </c>
      <c r="I1878">
        <v>3960</v>
      </c>
      <c r="J1878">
        <v>0</v>
      </c>
      <c r="K1878">
        <v>3960</v>
      </c>
      <c r="L1878">
        <v>1</v>
      </c>
      <c r="M1878">
        <v>3960</v>
      </c>
      <c r="N1878" t="s">
        <v>647</v>
      </c>
      <c r="O1878" t="s">
        <v>4624</v>
      </c>
      <c r="P1878" s="7">
        <v>42542</v>
      </c>
      <c r="Q1878" s="7" t="s">
        <v>4625</v>
      </c>
      <c r="R1878" s="7">
        <v>3.4904000000000002</v>
      </c>
    </row>
    <row r="1879" spans="1:18" hidden="1">
      <c r="A1879" t="s">
        <v>506</v>
      </c>
      <c r="B1879" t="s">
        <v>663</v>
      </c>
      <c r="C1879" s="7">
        <v>42537</v>
      </c>
      <c r="D1879" t="s">
        <v>5054</v>
      </c>
      <c r="E1879">
        <v>13101010</v>
      </c>
      <c r="F1879" t="s">
        <v>5055</v>
      </c>
      <c r="G1879" s="7">
        <v>42546</v>
      </c>
      <c r="H1879" t="s">
        <v>503</v>
      </c>
      <c r="I1879">
        <v>558.9</v>
      </c>
      <c r="J1879">
        <v>0</v>
      </c>
      <c r="K1879">
        <v>558.9</v>
      </c>
      <c r="L1879">
        <v>1</v>
      </c>
      <c r="M1879">
        <v>558.9</v>
      </c>
      <c r="N1879" t="s">
        <v>4251</v>
      </c>
      <c r="O1879" t="s">
        <v>5056</v>
      </c>
      <c r="P1879" s="7">
        <v>42542</v>
      </c>
      <c r="Q1879" s="7" t="s">
        <v>5057</v>
      </c>
      <c r="R1879" s="7">
        <v>3.4767999999999999</v>
      </c>
    </row>
    <row r="1880" spans="1:18" hidden="1">
      <c r="A1880" t="s">
        <v>506</v>
      </c>
      <c r="B1880" t="s">
        <v>501</v>
      </c>
      <c r="C1880" s="7">
        <v>42537</v>
      </c>
      <c r="D1880" t="s">
        <v>3904</v>
      </c>
      <c r="E1880">
        <v>13130021</v>
      </c>
      <c r="F1880" t="s">
        <v>3905</v>
      </c>
      <c r="G1880" s="7">
        <v>42558</v>
      </c>
      <c r="H1880" t="s">
        <v>503</v>
      </c>
      <c r="I1880">
        <v>76.62</v>
      </c>
      <c r="J1880">
        <v>0</v>
      </c>
      <c r="K1880">
        <v>76.62</v>
      </c>
      <c r="L1880">
        <v>1</v>
      </c>
      <c r="M1880">
        <v>76.62</v>
      </c>
      <c r="N1880" t="s">
        <v>3170</v>
      </c>
      <c r="O1880" t="s">
        <v>3906</v>
      </c>
      <c r="P1880" s="7">
        <v>42542</v>
      </c>
      <c r="Q1880" s="7" t="s">
        <v>3907</v>
      </c>
      <c r="R1880" s="7">
        <v>3.4767999999999999</v>
      </c>
    </row>
    <row r="1881" spans="1:18" hidden="1">
      <c r="A1881" t="s">
        <v>506</v>
      </c>
      <c r="B1881" t="s">
        <v>501</v>
      </c>
      <c r="C1881" s="7">
        <v>42537</v>
      </c>
      <c r="D1881" t="s">
        <v>3904</v>
      </c>
      <c r="E1881">
        <v>13130021</v>
      </c>
      <c r="F1881" t="s">
        <v>4346</v>
      </c>
      <c r="G1881" s="7">
        <v>42551</v>
      </c>
      <c r="H1881" t="s">
        <v>503</v>
      </c>
      <c r="I1881">
        <v>72.36</v>
      </c>
      <c r="J1881">
        <v>0</v>
      </c>
      <c r="K1881">
        <v>72.36</v>
      </c>
      <c r="L1881">
        <v>1</v>
      </c>
      <c r="M1881">
        <v>72.36</v>
      </c>
      <c r="N1881" t="s">
        <v>3170</v>
      </c>
      <c r="O1881" t="s">
        <v>4347</v>
      </c>
      <c r="P1881" s="7">
        <v>42542</v>
      </c>
      <c r="Q1881" s="7" t="s">
        <v>4348</v>
      </c>
      <c r="R1881" s="7">
        <v>3.4767999999999999</v>
      </c>
    </row>
    <row r="1882" spans="1:18" hidden="1">
      <c r="A1882" t="s">
        <v>506</v>
      </c>
      <c r="B1882" t="s">
        <v>501</v>
      </c>
      <c r="C1882" s="7">
        <v>42537</v>
      </c>
      <c r="D1882" t="s">
        <v>3904</v>
      </c>
      <c r="E1882">
        <v>13130021</v>
      </c>
      <c r="F1882" t="s">
        <v>4774</v>
      </c>
      <c r="G1882" s="7">
        <v>42551</v>
      </c>
      <c r="H1882" t="s">
        <v>503</v>
      </c>
      <c r="I1882">
        <v>72.36</v>
      </c>
      <c r="J1882">
        <v>0</v>
      </c>
      <c r="K1882">
        <v>72.36</v>
      </c>
      <c r="L1882">
        <v>1</v>
      </c>
      <c r="M1882">
        <v>72.36</v>
      </c>
      <c r="N1882" t="s">
        <v>3170</v>
      </c>
      <c r="O1882" t="s">
        <v>4775</v>
      </c>
      <c r="P1882" s="7">
        <v>42542</v>
      </c>
      <c r="Q1882" s="7" t="s">
        <v>4776</v>
      </c>
      <c r="R1882" s="7">
        <v>3.4767999999999999</v>
      </c>
    </row>
    <row r="1883" spans="1:18" hidden="1">
      <c r="A1883" t="s">
        <v>506</v>
      </c>
      <c r="B1883" t="s">
        <v>501</v>
      </c>
      <c r="C1883" s="7">
        <v>42537</v>
      </c>
      <c r="D1883" t="s">
        <v>3904</v>
      </c>
      <c r="E1883">
        <v>13130021</v>
      </c>
      <c r="F1883" t="s">
        <v>4777</v>
      </c>
      <c r="G1883" s="7">
        <v>42551</v>
      </c>
      <c r="H1883" t="s">
        <v>503</v>
      </c>
      <c r="I1883">
        <v>72.36</v>
      </c>
      <c r="J1883">
        <v>0</v>
      </c>
      <c r="K1883">
        <v>72.36</v>
      </c>
      <c r="L1883">
        <v>1</v>
      </c>
      <c r="M1883">
        <v>72.36</v>
      </c>
      <c r="N1883" t="s">
        <v>3170</v>
      </c>
      <c r="O1883" t="s">
        <v>4778</v>
      </c>
      <c r="P1883" s="7">
        <v>42542</v>
      </c>
      <c r="Q1883" s="7" t="s">
        <v>4779</v>
      </c>
      <c r="R1883" s="7">
        <v>3.4767999999999999</v>
      </c>
    </row>
    <row r="1884" spans="1:18" hidden="1">
      <c r="A1884" t="s">
        <v>506</v>
      </c>
      <c r="B1884" t="s">
        <v>501</v>
      </c>
      <c r="C1884" s="7">
        <v>42537</v>
      </c>
      <c r="D1884" t="s">
        <v>3904</v>
      </c>
      <c r="E1884">
        <v>13130021</v>
      </c>
      <c r="F1884" t="s">
        <v>4780</v>
      </c>
      <c r="G1884" s="7">
        <v>42558</v>
      </c>
      <c r="H1884" t="s">
        <v>503</v>
      </c>
      <c r="I1884">
        <v>72.36</v>
      </c>
      <c r="J1884">
        <v>0</v>
      </c>
      <c r="K1884">
        <v>72.36</v>
      </c>
      <c r="L1884">
        <v>1</v>
      </c>
      <c r="M1884">
        <v>72.36</v>
      </c>
      <c r="N1884" t="s">
        <v>3170</v>
      </c>
      <c r="O1884" t="s">
        <v>4781</v>
      </c>
      <c r="P1884" s="7">
        <v>42542</v>
      </c>
      <c r="Q1884" s="7" t="s">
        <v>4782</v>
      </c>
      <c r="R1884" s="7">
        <v>3.4767999999999999</v>
      </c>
    </row>
    <row r="1885" spans="1:18" hidden="1">
      <c r="A1885" t="s">
        <v>506</v>
      </c>
      <c r="B1885" t="s">
        <v>501</v>
      </c>
      <c r="C1885" s="7">
        <v>42537</v>
      </c>
      <c r="D1885" t="s">
        <v>3904</v>
      </c>
      <c r="E1885">
        <v>13130021</v>
      </c>
      <c r="F1885" t="s">
        <v>5159</v>
      </c>
      <c r="G1885" s="7">
        <v>42551</v>
      </c>
      <c r="H1885" t="s">
        <v>503</v>
      </c>
      <c r="I1885">
        <v>153.22</v>
      </c>
      <c r="J1885">
        <v>0</v>
      </c>
      <c r="K1885">
        <v>153.22</v>
      </c>
      <c r="L1885">
        <v>1</v>
      </c>
      <c r="M1885">
        <v>153.22</v>
      </c>
      <c r="N1885" t="s">
        <v>3170</v>
      </c>
      <c r="O1885" t="s">
        <v>5160</v>
      </c>
      <c r="P1885" s="7">
        <v>42542</v>
      </c>
      <c r="Q1885" s="7" t="s">
        <v>5161</v>
      </c>
      <c r="R1885" s="7">
        <v>3.4767999999999999</v>
      </c>
    </row>
    <row r="1886" spans="1:18" hidden="1">
      <c r="A1886" t="s">
        <v>506</v>
      </c>
      <c r="B1886" t="s">
        <v>501</v>
      </c>
      <c r="C1886" s="7">
        <v>42537</v>
      </c>
      <c r="D1886" t="s">
        <v>3904</v>
      </c>
      <c r="E1886">
        <v>13130021</v>
      </c>
      <c r="F1886" t="s">
        <v>5543</v>
      </c>
      <c r="G1886" s="7">
        <v>42551</v>
      </c>
      <c r="H1886" t="s">
        <v>503</v>
      </c>
      <c r="I1886">
        <v>72.36</v>
      </c>
      <c r="J1886">
        <v>0</v>
      </c>
      <c r="K1886">
        <v>72.36</v>
      </c>
      <c r="L1886">
        <v>1</v>
      </c>
      <c r="M1886">
        <v>72.36</v>
      </c>
      <c r="N1886" t="s">
        <v>3170</v>
      </c>
      <c r="O1886" t="s">
        <v>5544</v>
      </c>
      <c r="P1886" s="7">
        <v>42542</v>
      </c>
      <c r="Q1886" s="7" t="s">
        <v>5545</v>
      </c>
      <c r="R1886" s="7">
        <v>3.4767999999999999</v>
      </c>
    </row>
    <row r="1887" spans="1:18" hidden="1">
      <c r="A1887" t="s">
        <v>506</v>
      </c>
      <c r="B1887" t="s">
        <v>501</v>
      </c>
      <c r="C1887" s="7">
        <v>42537</v>
      </c>
      <c r="D1887" t="s">
        <v>3904</v>
      </c>
      <c r="E1887">
        <v>13130021</v>
      </c>
      <c r="F1887" t="s">
        <v>5546</v>
      </c>
      <c r="G1887" s="7">
        <v>42551</v>
      </c>
      <c r="H1887" t="s">
        <v>503</v>
      </c>
      <c r="I1887">
        <v>72.36</v>
      </c>
      <c r="J1887">
        <v>0</v>
      </c>
      <c r="K1887">
        <v>72.36</v>
      </c>
      <c r="L1887">
        <v>1</v>
      </c>
      <c r="M1887">
        <v>72.36</v>
      </c>
      <c r="N1887" t="s">
        <v>3170</v>
      </c>
      <c r="O1887" t="s">
        <v>5547</v>
      </c>
      <c r="P1887" s="7">
        <v>42542</v>
      </c>
      <c r="Q1887" s="7" t="s">
        <v>5548</v>
      </c>
      <c r="R1887" s="7">
        <v>3.4767999999999999</v>
      </c>
    </row>
    <row r="1888" spans="1:18" hidden="1">
      <c r="A1888" t="s">
        <v>506</v>
      </c>
      <c r="B1888" t="s">
        <v>501</v>
      </c>
      <c r="C1888" s="7">
        <v>42537</v>
      </c>
      <c r="D1888" t="s">
        <v>3904</v>
      </c>
      <c r="E1888">
        <v>13130021</v>
      </c>
      <c r="F1888" t="s">
        <v>5549</v>
      </c>
      <c r="G1888" s="7">
        <v>42558</v>
      </c>
      <c r="H1888" t="s">
        <v>503</v>
      </c>
      <c r="I1888">
        <v>76.62</v>
      </c>
      <c r="J1888">
        <v>0</v>
      </c>
      <c r="K1888">
        <v>76.62</v>
      </c>
      <c r="L1888">
        <v>1</v>
      </c>
      <c r="M1888">
        <v>76.62</v>
      </c>
      <c r="N1888" t="s">
        <v>3170</v>
      </c>
      <c r="O1888" t="s">
        <v>5550</v>
      </c>
      <c r="P1888" s="7">
        <v>42542</v>
      </c>
      <c r="Q1888" s="7" t="s">
        <v>5551</v>
      </c>
      <c r="R1888" s="7">
        <v>3.4767999999999999</v>
      </c>
    </row>
    <row r="1889" spans="1:18" hidden="1">
      <c r="A1889" t="s">
        <v>506</v>
      </c>
      <c r="B1889" t="s">
        <v>501</v>
      </c>
      <c r="C1889" s="7">
        <v>42537</v>
      </c>
      <c r="D1889" t="s">
        <v>3904</v>
      </c>
      <c r="E1889">
        <v>13130021</v>
      </c>
      <c r="F1889" t="s">
        <v>5552</v>
      </c>
      <c r="G1889" s="7">
        <v>42558</v>
      </c>
      <c r="H1889" t="s">
        <v>503</v>
      </c>
      <c r="I1889">
        <v>72.36</v>
      </c>
      <c r="J1889">
        <v>0</v>
      </c>
      <c r="K1889">
        <v>72.36</v>
      </c>
      <c r="L1889">
        <v>1</v>
      </c>
      <c r="M1889">
        <v>72.36</v>
      </c>
      <c r="N1889" t="s">
        <v>3170</v>
      </c>
      <c r="O1889" t="s">
        <v>5553</v>
      </c>
      <c r="P1889" s="7">
        <v>42542</v>
      </c>
      <c r="Q1889" s="7" t="s">
        <v>5554</v>
      </c>
      <c r="R1889" s="7">
        <v>3.4767999999999999</v>
      </c>
    </row>
    <row r="1890" spans="1:18" hidden="1">
      <c r="A1890" t="s">
        <v>506</v>
      </c>
      <c r="B1890" t="s">
        <v>501</v>
      </c>
      <c r="C1890" s="7">
        <v>42537</v>
      </c>
      <c r="D1890" t="s">
        <v>3904</v>
      </c>
      <c r="E1890">
        <v>13130021</v>
      </c>
      <c r="F1890" t="s">
        <v>5892</v>
      </c>
      <c r="G1890" s="7">
        <v>42551</v>
      </c>
      <c r="H1890" t="s">
        <v>503</v>
      </c>
      <c r="I1890">
        <v>153.22</v>
      </c>
      <c r="J1890">
        <v>0</v>
      </c>
      <c r="K1890">
        <v>153.22</v>
      </c>
      <c r="L1890">
        <v>1</v>
      </c>
      <c r="M1890">
        <v>153.22</v>
      </c>
      <c r="N1890" t="s">
        <v>3170</v>
      </c>
      <c r="O1890" t="s">
        <v>5893</v>
      </c>
      <c r="P1890" s="7">
        <v>42542</v>
      </c>
      <c r="Q1890" s="7" t="s">
        <v>5894</v>
      </c>
      <c r="R1890" s="7">
        <v>3.4767999999999999</v>
      </c>
    </row>
    <row r="1891" spans="1:18" hidden="1">
      <c r="A1891" t="s">
        <v>506</v>
      </c>
      <c r="B1891" t="s">
        <v>501</v>
      </c>
      <c r="C1891" s="7">
        <v>42537</v>
      </c>
      <c r="D1891" t="s">
        <v>3904</v>
      </c>
      <c r="E1891">
        <v>13130021</v>
      </c>
      <c r="F1891" t="s">
        <v>5895</v>
      </c>
      <c r="G1891" s="7">
        <v>42558</v>
      </c>
      <c r="H1891" t="s">
        <v>503</v>
      </c>
      <c r="I1891">
        <v>72.36</v>
      </c>
      <c r="J1891">
        <v>0</v>
      </c>
      <c r="K1891">
        <v>72.36</v>
      </c>
      <c r="L1891">
        <v>1</v>
      </c>
      <c r="M1891">
        <v>72.36</v>
      </c>
      <c r="N1891" t="s">
        <v>3170</v>
      </c>
      <c r="O1891" t="s">
        <v>5896</v>
      </c>
      <c r="P1891" s="7">
        <v>42542</v>
      </c>
      <c r="Q1891" s="7" t="s">
        <v>5897</v>
      </c>
      <c r="R1891" s="7">
        <v>3.4767999999999999</v>
      </c>
    </row>
    <row r="1892" spans="1:18" hidden="1">
      <c r="A1892" t="s">
        <v>506</v>
      </c>
      <c r="B1892" t="s">
        <v>501</v>
      </c>
      <c r="C1892" s="7">
        <v>42537</v>
      </c>
      <c r="D1892" t="s">
        <v>3904</v>
      </c>
      <c r="E1892">
        <v>13130021</v>
      </c>
      <c r="F1892" t="s">
        <v>6272</v>
      </c>
      <c r="G1892" s="7">
        <v>42551</v>
      </c>
      <c r="H1892" t="s">
        <v>503</v>
      </c>
      <c r="I1892">
        <v>72.36</v>
      </c>
      <c r="J1892">
        <v>0</v>
      </c>
      <c r="K1892">
        <v>72.36</v>
      </c>
      <c r="L1892">
        <v>1</v>
      </c>
      <c r="M1892">
        <v>72.36</v>
      </c>
      <c r="N1892" t="s">
        <v>3170</v>
      </c>
      <c r="O1892" t="s">
        <v>6273</v>
      </c>
      <c r="P1892" s="7">
        <v>42542</v>
      </c>
      <c r="Q1892" s="7" t="s">
        <v>6274</v>
      </c>
      <c r="R1892" s="7">
        <v>3.4767999999999999</v>
      </c>
    </row>
    <row r="1893" spans="1:18" hidden="1">
      <c r="A1893" t="s">
        <v>506</v>
      </c>
      <c r="B1893" t="s">
        <v>501</v>
      </c>
      <c r="C1893" s="7">
        <v>42537</v>
      </c>
      <c r="D1893" t="s">
        <v>3904</v>
      </c>
      <c r="E1893">
        <v>13130021</v>
      </c>
      <c r="F1893" t="s">
        <v>6275</v>
      </c>
      <c r="G1893" s="7">
        <v>42551</v>
      </c>
      <c r="H1893" t="s">
        <v>503</v>
      </c>
      <c r="I1893">
        <v>76.62</v>
      </c>
      <c r="J1893">
        <v>0</v>
      </c>
      <c r="K1893">
        <v>76.62</v>
      </c>
      <c r="L1893">
        <v>1</v>
      </c>
      <c r="M1893">
        <v>76.62</v>
      </c>
      <c r="N1893" t="s">
        <v>3170</v>
      </c>
      <c r="O1893" t="s">
        <v>6276</v>
      </c>
      <c r="P1893" s="7">
        <v>42542</v>
      </c>
      <c r="Q1893" s="7" t="s">
        <v>6277</v>
      </c>
      <c r="R1893" s="7">
        <v>3.4767999999999999</v>
      </c>
    </row>
    <row r="1894" spans="1:18" hidden="1">
      <c r="A1894" t="s">
        <v>506</v>
      </c>
      <c r="B1894" t="s">
        <v>501</v>
      </c>
      <c r="C1894" s="7">
        <v>42537</v>
      </c>
      <c r="D1894" t="s">
        <v>3904</v>
      </c>
      <c r="E1894">
        <v>13130021</v>
      </c>
      <c r="F1894" t="s">
        <v>6618</v>
      </c>
      <c r="G1894" s="7">
        <v>42562</v>
      </c>
      <c r="H1894" t="s">
        <v>503</v>
      </c>
      <c r="I1894">
        <v>68.099999999999994</v>
      </c>
      <c r="J1894">
        <v>0</v>
      </c>
      <c r="K1894">
        <v>68.099999999999994</v>
      </c>
      <c r="L1894">
        <v>1</v>
      </c>
      <c r="M1894">
        <v>68.099999999999994</v>
      </c>
      <c r="N1894" t="s">
        <v>3170</v>
      </c>
      <c r="O1894" t="s">
        <v>6619</v>
      </c>
      <c r="P1894" s="7">
        <v>42542</v>
      </c>
      <c r="Q1894" s="7" t="s">
        <v>6620</v>
      </c>
      <c r="R1894" s="7">
        <v>3.4767999999999999</v>
      </c>
    </row>
    <row r="1895" spans="1:18" hidden="1">
      <c r="A1895" t="s">
        <v>506</v>
      </c>
      <c r="B1895" t="s">
        <v>501</v>
      </c>
      <c r="C1895" s="7">
        <v>42537</v>
      </c>
      <c r="D1895" t="s">
        <v>3904</v>
      </c>
      <c r="E1895">
        <v>13130021</v>
      </c>
      <c r="F1895" t="s">
        <v>6621</v>
      </c>
      <c r="G1895" s="7">
        <v>42551</v>
      </c>
      <c r="H1895" t="s">
        <v>503</v>
      </c>
      <c r="I1895">
        <v>102.15</v>
      </c>
      <c r="J1895">
        <v>0</v>
      </c>
      <c r="K1895">
        <v>102.15</v>
      </c>
      <c r="L1895">
        <v>1</v>
      </c>
      <c r="M1895">
        <v>102.15</v>
      </c>
      <c r="N1895" t="s">
        <v>3170</v>
      </c>
      <c r="O1895" t="s">
        <v>6622</v>
      </c>
      <c r="P1895" s="7">
        <v>42542</v>
      </c>
      <c r="Q1895" s="7" t="s">
        <v>6623</v>
      </c>
      <c r="R1895" s="7">
        <v>3.4767999999999999</v>
      </c>
    </row>
    <row r="1896" spans="1:18" hidden="1">
      <c r="A1896" t="s">
        <v>506</v>
      </c>
      <c r="B1896" t="s">
        <v>501</v>
      </c>
      <c r="C1896" s="7">
        <v>42537</v>
      </c>
      <c r="D1896" t="s">
        <v>3904</v>
      </c>
      <c r="E1896">
        <v>13130021</v>
      </c>
      <c r="F1896" t="s">
        <v>6624</v>
      </c>
      <c r="G1896" s="7">
        <v>42558</v>
      </c>
      <c r="H1896" t="s">
        <v>503</v>
      </c>
      <c r="I1896">
        <v>76.62</v>
      </c>
      <c r="J1896">
        <v>0</v>
      </c>
      <c r="K1896">
        <v>76.62</v>
      </c>
      <c r="L1896">
        <v>1</v>
      </c>
      <c r="M1896">
        <v>76.62</v>
      </c>
      <c r="N1896" t="s">
        <v>3170</v>
      </c>
      <c r="O1896" t="s">
        <v>6625</v>
      </c>
      <c r="P1896" s="7">
        <v>42542</v>
      </c>
      <c r="Q1896" s="7" t="s">
        <v>6626</v>
      </c>
      <c r="R1896" s="7">
        <v>3.4767999999999999</v>
      </c>
    </row>
    <row r="1897" spans="1:18" hidden="1">
      <c r="A1897" t="s">
        <v>506</v>
      </c>
      <c r="B1897" t="s">
        <v>548</v>
      </c>
      <c r="C1897" s="7">
        <v>41645</v>
      </c>
      <c r="D1897" t="s">
        <v>755</v>
      </c>
      <c r="E1897">
        <v>13101008</v>
      </c>
      <c r="F1897" t="s">
        <v>472</v>
      </c>
      <c r="G1897" s="7">
        <v>43192</v>
      </c>
      <c r="H1897" t="s">
        <v>503</v>
      </c>
      <c r="I1897">
        <v>183680</v>
      </c>
      <c r="J1897"/>
      <c r="K1897">
        <v>183680</v>
      </c>
      <c r="L1897">
        <v>1</v>
      </c>
      <c r="M1897">
        <v>183680</v>
      </c>
      <c r="N1897" t="s">
        <v>2700</v>
      </c>
      <c r="O1897" t="s">
        <v>768</v>
      </c>
      <c r="P1897" s="7">
        <v>42542</v>
      </c>
      <c r="Q1897" s="7" t="s">
        <v>1630</v>
      </c>
      <c r="R1897" s="7">
        <v>2.3740999999999999</v>
      </c>
    </row>
    <row r="1898" spans="1:18" hidden="1">
      <c r="A1898" t="s">
        <v>506</v>
      </c>
      <c r="B1898" t="s">
        <v>548</v>
      </c>
      <c r="C1898" s="7">
        <v>41645</v>
      </c>
      <c r="D1898" t="s">
        <v>755</v>
      </c>
      <c r="E1898">
        <v>13101008</v>
      </c>
      <c r="F1898" t="s">
        <v>472</v>
      </c>
      <c r="G1898" s="7">
        <v>42825</v>
      </c>
      <c r="H1898" t="s">
        <v>503</v>
      </c>
      <c r="I1898">
        <v>183680</v>
      </c>
      <c r="J1898"/>
      <c r="K1898">
        <v>183680</v>
      </c>
      <c r="L1898">
        <v>1</v>
      </c>
      <c r="M1898">
        <v>183680</v>
      </c>
      <c r="N1898" t="s">
        <v>2700</v>
      </c>
      <c r="O1898" t="s">
        <v>767</v>
      </c>
      <c r="P1898" s="7">
        <v>42542</v>
      </c>
      <c r="Q1898" s="7" t="s">
        <v>1296</v>
      </c>
      <c r="R1898" s="7">
        <v>2.3740999999999999</v>
      </c>
    </row>
    <row r="1899" spans="1:18" hidden="1">
      <c r="A1899" t="s">
        <v>506</v>
      </c>
      <c r="B1899" t="s">
        <v>548</v>
      </c>
      <c r="C1899" s="7">
        <v>41645</v>
      </c>
      <c r="D1899" t="s">
        <v>755</v>
      </c>
      <c r="E1899">
        <v>13101008</v>
      </c>
      <c r="F1899" t="s">
        <v>472</v>
      </c>
      <c r="G1899" s="7">
        <v>42460</v>
      </c>
      <c r="H1899" t="s">
        <v>503</v>
      </c>
      <c r="I1899">
        <v>183680</v>
      </c>
      <c r="J1899">
        <v>102428.8</v>
      </c>
      <c r="K1899">
        <v>81251.199999999997</v>
      </c>
      <c r="L1899">
        <v>1</v>
      </c>
      <c r="M1899">
        <v>81251.199999999997</v>
      </c>
      <c r="N1899" t="s">
        <v>2700</v>
      </c>
      <c r="O1899" t="s">
        <v>766</v>
      </c>
      <c r="P1899" s="7">
        <v>42542</v>
      </c>
      <c r="Q1899" s="7" t="s">
        <v>1295</v>
      </c>
      <c r="R1899" s="7">
        <v>2.3740999999999999</v>
      </c>
    </row>
    <row r="1900" spans="1:18" hidden="1">
      <c r="A1900" t="s">
        <v>506</v>
      </c>
      <c r="B1900" t="s">
        <v>548</v>
      </c>
      <c r="C1900" s="7">
        <v>42538</v>
      </c>
      <c r="D1900" t="s">
        <v>4300</v>
      </c>
      <c r="E1900">
        <v>13115016</v>
      </c>
      <c r="F1900" t="s">
        <v>4301</v>
      </c>
      <c r="G1900" s="7">
        <v>42562</v>
      </c>
      <c r="H1900" t="s">
        <v>503</v>
      </c>
      <c r="I1900">
        <v>2292</v>
      </c>
      <c r="J1900">
        <v>0</v>
      </c>
      <c r="K1900">
        <v>2292</v>
      </c>
      <c r="L1900">
        <v>1</v>
      </c>
      <c r="M1900">
        <v>2292</v>
      </c>
      <c r="N1900" t="s">
        <v>647</v>
      </c>
      <c r="O1900" t="s">
        <v>3323</v>
      </c>
      <c r="P1900" s="7">
        <v>42542</v>
      </c>
      <c r="Q1900" s="7" t="s">
        <v>4302</v>
      </c>
      <c r="R1900" s="7">
        <v>3.4904000000000002</v>
      </c>
    </row>
    <row r="1901" spans="1:18" hidden="1">
      <c r="A1901" t="s">
        <v>506</v>
      </c>
      <c r="B1901" t="s">
        <v>609</v>
      </c>
      <c r="C1901" s="7">
        <v>42538</v>
      </c>
      <c r="D1901" t="s">
        <v>2901</v>
      </c>
      <c r="E1901">
        <v>13115016</v>
      </c>
      <c r="F1901" t="s">
        <v>4288</v>
      </c>
      <c r="G1901" s="7">
        <v>42581</v>
      </c>
      <c r="H1901" t="s">
        <v>503</v>
      </c>
      <c r="I1901">
        <v>1000</v>
      </c>
      <c r="J1901"/>
      <c r="K1901">
        <v>1000</v>
      </c>
      <c r="L1901">
        <v>1</v>
      </c>
      <c r="M1901">
        <v>1000</v>
      </c>
      <c r="N1901" t="s">
        <v>647</v>
      </c>
      <c r="O1901" t="s">
        <v>761</v>
      </c>
      <c r="P1901" s="7">
        <v>42542</v>
      </c>
      <c r="Q1901" s="7" t="s">
        <v>4289</v>
      </c>
      <c r="R1901" s="7">
        <v>3.4904000000000002</v>
      </c>
    </row>
    <row r="1902" spans="1:18" hidden="1">
      <c r="A1902" t="s">
        <v>506</v>
      </c>
      <c r="B1902" t="s">
        <v>609</v>
      </c>
      <c r="C1902" s="7">
        <v>42534</v>
      </c>
      <c r="D1902" t="s">
        <v>2901</v>
      </c>
      <c r="E1902">
        <v>13115016</v>
      </c>
      <c r="F1902" t="s">
        <v>4288</v>
      </c>
      <c r="G1902" s="7">
        <v>42551</v>
      </c>
      <c r="H1902" t="s">
        <v>503</v>
      </c>
      <c r="I1902">
        <v>1000</v>
      </c>
      <c r="J1902">
        <v>918</v>
      </c>
      <c r="K1902">
        <v>82</v>
      </c>
      <c r="L1902">
        <v>1</v>
      </c>
      <c r="M1902">
        <v>82</v>
      </c>
      <c r="N1902" t="s">
        <v>647</v>
      </c>
      <c r="O1902" t="s">
        <v>761</v>
      </c>
      <c r="P1902" s="7">
        <v>42542</v>
      </c>
      <c r="Q1902" s="7" t="s">
        <v>5491</v>
      </c>
      <c r="R1902" s="7">
        <v>3.4260999999999999</v>
      </c>
    </row>
    <row r="1903" spans="1:18" hidden="1">
      <c r="A1903" t="s">
        <v>506</v>
      </c>
      <c r="B1903" t="s">
        <v>609</v>
      </c>
      <c r="C1903" s="7">
        <v>42536</v>
      </c>
      <c r="D1903" t="s">
        <v>2901</v>
      </c>
      <c r="E1903">
        <v>13115026</v>
      </c>
      <c r="F1903" t="s">
        <v>6154</v>
      </c>
      <c r="G1903" s="7">
        <v>42551</v>
      </c>
      <c r="H1903" t="s">
        <v>503</v>
      </c>
      <c r="I1903">
        <v>500</v>
      </c>
      <c r="J1903">
        <v>0</v>
      </c>
      <c r="K1903">
        <v>500</v>
      </c>
      <c r="L1903">
        <v>1</v>
      </c>
      <c r="M1903">
        <v>500</v>
      </c>
      <c r="N1903" t="s">
        <v>647</v>
      </c>
      <c r="O1903" t="s">
        <v>1176</v>
      </c>
      <c r="P1903" s="7">
        <v>42542</v>
      </c>
      <c r="Q1903" s="7" t="s">
        <v>6155</v>
      </c>
      <c r="R1903" s="7">
        <v>3.4839000000000002</v>
      </c>
    </row>
    <row r="1904" spans="1:18" hidden="1">
      <c r="A1904" t="s">
        <v>506</v>
      </c>
      <c r="B1904" t="s">
        <v>639</v>
      </c>
      <c r="C1904" s="7">
        <v>42530</v>
      </c>
      <c r="D1904" t="s">
        <v>392</v>
      </c>
      <c r="E1904">
        <v>13115016</v>
      </c>
      <c r="F1904" t="s">
        <v>3755</v>
      </c>
      <c r="G1904" s="7">
        <v>42558</v>
      </c>
      <c r="H1904" t="s">
        <v>503</v>
      </c>
      <c r="I1904">
        <v>105.48</v>
      </c>
      <c r="J1904">
        <v>0</v>
      </c>
      <c r="K1904">
        <v>105.48</v>
      </c>
      <c r="L1904">
        <v>1</v>
      </c>
      <c r="M1904">
        <v>105.48</v>
      </c>
      <c r="N1904" t="s">
        <v>647</v>
      </c>
      <c r="O1904" t="s">
        <v>680</v>
      </c>
      <c r="P1904" s="7">
        <v>42542</v>
      </c>
      <c r="Q1904" s="7" t="s">
        <v>3756</v>
      </c>
      <c r="R1904" s="7">
        <v>3.3898000000000001</v>
      </c>
    </row>
    <row r="1905" spans="1:18" hidden="1">
      <c r="A1905" t="s">
        <v>506</v>
      </c>
      <c r="B1905" t="s">
        <v>553</v>
      </c>
      <c r="C1905" s="7">
        <v>42537</v>
      </c>
      <c r="D1905" t="s">
        <v>392</v>
      </c>
      <c r="E1905">
        <v>13115016</v>
      </c>
      <c r="F1905" t="s">
        <v>3892</v>
      </c>
      <c r="G1905" s="7">
        <v>42566</v>
      </c>
      <c r="H1905" t="s">
        <v>503</v>
      </c>
      <c r="I1905">
        <v>90.78</v>
      </c>
      <c r="J1905">
        <v>0</v>
      </c>
      <c r="K1905">
        <v>90.78</v>
      </c>
      <c r="L1905">
        <v>1</v>
      </c>
      <c r="M1905">
        <v>90.78</v>
      </c>
      <c r="N1905" t="s">
        <v>647</v>
      </c>
      <c r="O1905" t="s">
        <v>3893</v>
      </c>
      <c r="P1905" s="7">
        <v>42542</v>
      </c>
      <c r="Q1905" s="7" t="s">
        <v>3894</v>
      </c>
      <c r="R1905" s="7">
        <v>3.4767999999999999</v>
      </c>
    </row>
    <row r="1906" spans="1:18" hidden="1">
      <c r="A1906" t="s">
        <v>506</v>
      </c>
      <c r="B1906" t="s">
        <v>553</v>
      </c>
      <c r="C1906" s="7">
        <v>42538</v>
      </c>
      <c r="D1906" t="s">
        <v>392</v>
      </c>
      <c r="E1906">
        <v>13115016</v>
      </c>
      <c r="F1906" t="s">
        <v>3915</v>
      </c>
      <c r="G1906" s="7">
        <v>42566</v>
      </c>
      <c r="H1906" t="s">
        <v>503</v>
      </c>
      <c r="I1906">
        <v>38.549999999999997</v>
      </c>
      <c r="J1906">
        <v>0</v>
      </c>
      <c r="K1906">
        <v>38.549999999999997</v>
      </c>
      <c r="L1906">
        <v>1</v>
      </c>
      <c r="M1906">
        <v>38.549999999999997</v>
      </c>
      <c r="N1906" t="s">
        <v>647</v>
      </c>
      <c r="O1906" t="s">
        <v>2892</v>
      </c>
      <c r="P1906" s="7">
        <v>42542</v>
      </c>
      <c r="Q1906" s="7" t="s">
        <v>3916</v>
      </c>
      <c r="R1906" s="7">
        <v>3.4904000000000002</v>
      </c>
    </row>
    <row r="1907" spans="1:18" hidden="1">
      <c r="A1907" t="s">
        <v>506</v>
      </c>
      <c r="B1907" t="s">
        <v>553</v>
      </c>
      <c r="C1907" s="7">
        <v>42541</v>
      </c>
      <c r="D1907" t="s">
        <v>392</v>
      </c>
      <c r="E1907">
        <v>13101010</v>
      </c>
      <c r="F1907" t="s">
        <v>4276</v>
      </c>
      <c r="G1907" s="7">
        <v>42556</v>
      </c>
      <c r="H1907" t="s">
        <v>503</v>
      </c>
      <c r="I1907">
        <v>3208.8</v>
      </c>
      <c r="J1907">
        <v>0</v>
      </c>
      <c r="K1907">
        <v>3208.8</v>
      </c>
      <c r="L1907">
        <v>1</v>
      </c>
      <c r="M1907">
        <v>3208.8</v>
      </c>
      <c r="N1907" t="s">
        <v>647</v>
      </c>
      <c r="O1907" t="s">
        <v>3851</v>
      </c>
      <c r="P1907" s="7">
        <v>42542</v>
      </c>
      <c r="Q1907" s="7" t="s">
        <v>4277</v>
      </c>
      <c r="R1907" s="7">
        <v>3.4371999999999998</v>
      </c>
    </row>
    <row r="1908" spans="1:18" hidden="1">
      <c r="A1908" t="s">
        <v>506</v>
      </c>
      <c r="B1908" t="s">
        <v>553</v>
      </c>
      <c r="C1908" s="7">
        <v>42523</v>
      </c>
      <c r="D1908" t="s">
        <v>392</v>
      </c>
      <c r="E1908">
        <v>13115016</v>
      </c>
      <c r="F1908" t="s">
        <v>4494</v>
      </c>
      <c r="G1908" s="7">
        <v>42552</v>
      </c>
      <c r="H1908" t="s">
        <v>503</v>
      </c>
      <c r="I1908">
        <v>323.75</v>
      </c>
      <c r="J1908">
        <v>0</v>
      </c>
      <c r="K1908">
        <v>323.75</v>
      </c>
      <c r="L1908">
        <v>1</v>
      </c>
      <c r="M1908">
        <v>323.75</v>
      </c>
      <c r="N1908" t="s">
        <v>647</v>
      </c>
      <c r="O1908" t="s">
        <v>1029</v>
      </c>
      <c r="P1908" s="7">
        <v>42542</v>
      </c>
      <c r="Q1908" s="7" t="s">
        <v>4495</v>
      </c>
      <c r="R1908" s="7">
        <v>3.6126</v>
      </c>
    </row>
    <row r="1909" spans="1:18" hidden="1">
      <c r="A1909" t="s">
        <v>506</v>
      </c>
      <c r="B1909" t="s">
        <v>553</v>
      </c>
      <c r="C1909" s="7">
        <v>42517</v>
      </c>
      <c r="D1909" t="s">
        <v>392</v>
      </c>
      <c r="E1909">
        <v>13115016</v>
      </c>
      <c r="F1909" t="s">
        <v>4539</v>
      </c>
      <c r="G1909" s="7">
        <v>42545</v>
      </c>
      <c r="H1909" t="s">
        <v>503</v>
      </c>
      <c r="I1909">
        <v>132.86000000000001</v>
      </c>
      <c r="J1909">
        <v>0</v>
      </c>
      <c r="K1909">
        <v>132.86000000000001</v>
      </c>
      <c r="L1909">
        <v>1</v>
      </c>
      <c r="M1909">
        <v>132.86000000000001</v>
      </c>
      <c r="N1909" t="s">
        <v>647</v>
      </c>
      <c r="O1909" t="s">
        <v>1029</v>
      </c>
      <c r="P1909" s="7">
        <v>42542</v>
      </c>
      <c r="Q1909" s="7" t="s">
        <v>4540</v>
      </c>
      <c r="R1909" s="7">
        <v>3.5804</v>
      </c>
    </row>
    <row r="1910" spans="1:18" hidden="1">
      <c r="A1910" t="s">
        <v>506</v>
      </c>
      <c r="B1910" t="s">
        <v>553</v>
      </c>
      <c r="C1910" s="7">
        <v>42541</v>
      </c>
      <c r="D1910" t="s">
        <v>392</v>
      </c>
      <c r="E1910">
        <v>13115016</v>
      </c>
      <c r="F1910" t="s">
        <v>4672</v>
      </c>
      <c r="G1910" s="7">
        <v>42568</v>
      </c>
      <c r="H1910" t="s">
        <v>503</v>
      </c>
      <c r="I1910">
        <v>109.84</v>
      </c>
      <c r="J1910">
        <v>0</v>
      </c>
      <c r="K1910">
        <v>109.84</v>
      </c>
      <c r="L1910">
        <v>1</v>
      </c>
      <c r="M1910">
        <v>109.84</v>
      </c>
      <c r="N1910" t="s">
        <v>647</v>
      </c>
      <c r="O1910" t="s">
        <v>3592</v>
      </c>
      <c r="P1910" s="7">
        <v>42542</v>
      </c>
      <c r="Q1910" s="7" t="s">
        <v>4673</v>
      </c>
      <c r="R1910" s="7">
        <v>3.4371999999999998</v>
      </c>
    </row>
    <row r="1911" spans="1:18" hidden="1">
      <c r="A1911" t="s">
        <v>506</v>
      </c>
      <c r="B1911" t="s">
        <v>553</v>
      </c>
      <c r="C1911" s="7">
        <v>42521</v>
      </c>
      <c r="D1911" t="s">
        <v>392</v>
      </c>
      <c r="E1911">
        <v>13115016</v>
      </c>
      <c r="F1911" t="s">
        <v>4883</v>
      </c>
      <c r="G1911" s="7">
        <v>42559</v>
      </c>
      <c r="H1911" t="s">
        <v>503</v>
      </c>
      <c r="I1911">
        <v>47.28</v>
      </c>
      <c r="J1911">
        <v>0</v>
      </c>
      <c r="K1911">
        <v>47.28</v>
      </c>
      <c r="L1911">
        <v>1</v>
      </c>
      <c r="M1911">
        <v>47.28</v>
      </c>
      <c r="N1911" t="s">
        <v>647</v>
      </c>
      <c r="O1911" t="s">
        <v>4557</v>
      </c>
      <c r="P1911" s="7">
        <v>42542</v>
      </c>
      <c r="Q1911" s="7" t="s">
        <v>4884</v>
      </c>
      <c r="R1911" s="7">
        <v>3.5996999999999999</v>
      </c>
    </row>
    <row r="1912" spans="1:18" hidden="1">
      <c r="A1912" t="s">
        <v>484</v>
      </c>
      <c r="B1912" t="s">
        <v>1193</v>
      </c>
      <c r="C1912" s="7">
        <v>42538</v>
      </c>
      <c r="D1912" t="s">
        <v>392</v>
      </c>
      <c r="E1912">
        <v>13115016</v>
      </c>
      <c r="F1912" t="s">
        <v>5067</v>
      </c>
      <c r="G1912" s="7">
        <v>42575</v>
      </c>
      <c r="H1912" t="s">
        <v>503</v>
      </c>
      <c r="I1912">
        <v>6216.85</v>
      </c>
      <c r="J1912"/>
      <c r="K1912">
        <v>6216.85</v>
      </c>
      <c r="L1912">
        <v>1</v>
      </c>
      <c r="M1912">
        <v>6216.85</v>
      </c>
      <c r="N1912" t="s">
        <v>647</v>
      </c>
      <c r="O1912" t="s">
        <v>5068</v>
      </c>
      <c r="P1912" s="7">
        <v>42542</v>
      </c>
      <c r="Q1912" s="7" t="s">
        <v>5069</v>
      </c>
      <c r="R1912" s="7">
        <v>3.4904000000000002</v>
      </c>
    </row>
    <row r="1913" spans="1:18" hidden="1">
      <c r="A1913" t="s">
        <v>506</v>
      </c>
      <c r="B1913" t="s">
        <v>553</v>
      </c>
      <c r="C1913" s="7">
        <v>42529</v>
      </c>
      <c r="D1913" t="s">
        <v>392</v>
      </c>
      <c r="E1913">
        <v>13115016</v>
      </c>
      <c r="F1913" t="s">
        <v>5280</v>
      </c>
      <c r="G1913" s="7">
        <v>42555</v>
      </c>
      <c r="H1913" t="s">
        <v>503</v>
      </c>
      <c r="I1913">
        <v>710.95</v>
      </c>
      <c r="J1913">
        <v>0</v>
      </c>
      <c r="K1913">
        <v>710.95</v>
      </c>
      <c r="L1913">
        <v>1</v>
      </c>
      <c r="M1913">
        <v>710.95</v>
      </c>
      <c r="N1913" t="s">
        <v>647</v>
      </c>
      <c r="O1913" t="s">
        <v>4136</v>
      </c>
      <c r="P1913" s="7">
        <v>42542</v>
      </c>
      <c r="Q1913" s="7" t="s">
        <v>5281</v>
      </c>
      <c r="R1913" s="7">
        <v>3.4744999999999999</v>
      </c>
    </row>
    <row r="1914" spans="1:18" hidden="1">
      <c r="A1914" t="s">
        <v>506</v>
      </c>
      <c r="B1914" t="s">
        <v>553</v>
      </c>
      <c r="C1914" s="7">
        <v>42521</v>
      </c>
      <c r="D1914" t="s">
        <v>392</v>
      </c>
      <c r="E1914">
        <v>13115016</v>
      </c>
      <c r="F1914" t="s">
        <v>5293</v>
      </c>
      <c r="G1914" s="7">
        <v>42545</v>
      </c>
      <c r="H1914" t="s">
        <v>503</v>
      </c>
      <c r="I1914">
        <v>207.9</v>
      </c>
      <c r="J1914">
        <v>0</v>
      </c>
      <c r="K1914">
        <v>207.9</v>
      </c>
      <c r="L1914">
        <v>1</v>
      </c>
      <c r="M1914">
        <v>207.9</v>
      </c>
      <c r="N1914" t="s">
        <v>647</v>
      </c>
      <c r="O1914" t="s">
        <v>2526</v>
      </c>
      <c r="P1914" s="7">
        <v>42542</v>
      </c>
      <c r="Q1914" s="7" t="s">
        <v>5294</v>
      </c>
      <c r="R1914" s="7">
        <v>3.5996999999999999</v>
      </c>
    </row>
    <row r="1915" spans="1:18" hidden="1">
      <c r="A1915" t="s">
        <v>506</v>
      </c>
      <c r="B1915" t="s">
        <v>553</v>
      </c>
      <c r="C1915" s="7">
        <v>42517</v>
      </c>
      <c r="D1915" t="s">
        <v>392</v>
      </c>
      <c r="E1915">
        <v>13115016</v>
      </c>
      <c r="F1915" t="s">
        <v>5375</v>
      </c>
      <c r="G1915" s="7">
        <v>42559</v>
      </c>
      <c r="H1915" t="s">
        <v>503</v>
      </c>
      <c r="I1915">
        <v>28.26</v>
      </c>
      <c r="J1915">
        <v>0</v>
      </c>
      <c r="K1915">
        <v>28.26</v>
      </c>
      <c r="L1915">
        <v>1</v>
      </c>
      <c r="M1915">
        <v>28.26</v>
      </c>
      <c r="N1915" t="s">
        <v>647</v>
      </c>
      <c r="O1915" t="s">
        <v>4136</v>
      </c>
      <c r="P1915" s="7">
        <v>42542</v>
      </c>
      <c r="Q1915" s="7" t="s">
        <v>5376</v>
      </c>
      <c r="R1915" s="7">
        <v>3.5804</v>
      </c>
    </row>
    <row r="1916" spans="1:18" hidden="1">
      <c r="A1916" t="s">
        <v>506</v>
      </c>
      <c r="B1916" t="s">
        <v>553</v>
      </c>
      <c r="C1916" s="7">
        <v>42530</v>
      </c>
      <c r="D1916" t="s">
        <v>392</v>
      </c>
      <c r="E1916">
        <v>13115016</v>
      </c>
      <c r="F1916" t="s">
        <v>5406</v>
      </c>
      <c r="G1916" s="7">
        <v>42558</v>
      </c>
      <c r="H1916" t="s">
        <v>503</v>
      </c>
      <c r="I1916">
        <v>104.47</v>
      </c>
      <c r="J1916">
        <v>0</v>
      </c>
      <c r="K1916">
        <v>104.47</v>
      </c>
      <c r="L1916">
        <v>1</v>
      </c>
      <c r="M1916">
        <v>104.47</v>
      </c>
      <c r="N1916" t="s">
        <v>647</v>
      </c>
      <c r="O1916" t="s">
        <v>677</v>
      </c>
      <c r="P1916" s="7">
        <v>42542</v>
      </c>
      <c r="Q1916" s="7" t="s">
        <v>5407</v>
      </c>
      <c r="R1916" s="7">
        <v>3.3898000000000001</v>
      </c>
    </row>
    <row r="1917" spans="1:18" hidden="1">
      <c r="A1917" t="s">
        <v>506</v>
      </c>
      <c r="B1917" t="s">
        <v>553</v>
      </c>
      <c r="C1917" s="7">
        <v>42527</v>
      </c>
      <c r="D1917" t="s">
        <v>392</v>
      </c>
      <c r="E1917">
        <v>13115016</v>
      </c>
      <c r="F1917" t="s">
        <v>5427</v>
      </c>
      <c r="G1917" s="7">
        <v>42554</v>
      </c>
      <c r="H1917" t="s">
        <v>503</v>
      </c>
      <c r="I1917">
        <v>494.57</v>
      </c>
      <c r="J1917">
        <v>0</v>
      </c>
      <c r="K1917">
        <v>494.57</v>
      </c>
      <c r="L1917">
        <v>1</v>
      </c>
      <c r="M1917">
        <v>494.57</v>
      </c>
      <c r="N1917" t="s">
        <v>647</v>
      </c>
      <c r="O1917" t="s">
        <v>5428</v>
      </c>
      <c r="P1917" s="7">
        <v>42542</v>
      </c>
      <c r="Q1917" s="7" t="s">
        <v>5429</v>
      </c>
      <c r="R1917" s="7">
        <v>3.5409000000000002</v>
      </c>
    </row>
    <row r="1918" spans="1:18" hidden="1">
      <c r="A1918" t="s">
        <v>506</v>
      </c>
      <c r="B1918" t="s">
        <v>501</v>
      </c>
      <c r="C1918" s="7">
        <v>42531</v>
      </c>
      <c r="D1918" t="s">
        <v>392</v>
      </c>
      <c r="E1918">
        <v>13115016</v>
      </c>
      <c r="F1918" t="s">
        <v>5437</v>
      </c>
      <c r="G1918" s="7">
        <v>42559</v>
      </c>
      <c r="H1918" t="s">
        <v>503</v>
      </c>
      <c r="I1918">
        <v>442.58</v>
      </c>
      <c r="J1918">
        <v>0</v>
      </c>
      <c r="K1918">
        <v>442.58</v>
      </c>
      <c r="L1918">
        <v>1</v>
      </c>
      <c r="M1918">
        <v>442.58</v>
      </c>
      <c r="N1918" t="s">
        <v>647</v>
      </c>
      <c r="O1918" t="s">
        <v>5438</v>
      </c>
      <c r="P1918" s="7">
        <v>42542</v>
      </c>
      <c r="Q1918" s="7" t="s">
        <v>5439</v>
      </c>
      <c r="R1918" s="7">
        <v>3.3816999999999999</v>
      </c>
    </row>
    <row r="1919" spans="1:18" hidden="1">
      <c r="A1919" t="s">
        <v>484</v>
      </c>
      <c r="B1919" t="s">
        <v>1193</v>
      </c>
      <c r="C1919" s="7">
        <v>42538</v>
      </c>
      <c r="D1919" t="s">
        <v>392</v>
      </c>
      <c r="E1919">
        <v>13115016</v>
      </c>
      <c r="F1919" t="s">
        <v>5067</v>
      </c>
      <c r="G1919" s="7">
        <v>42605</v>
      </c>
      <c r="H1919" t="s">
        <v>503</v>
      </c>
      <c r="I1919">
        <v>6216.86</v>
      </c>
      <c r="J1919"/>
      <c r="K1919">
        <v>6216.86</v>
      </c>
      <c r="L1919">
        <v>1</v>
      </c>
      <c r="M1919">
        <v>6216.86</v>
      </c>
      <c r="N1919" t="s">
        <v>647</v>
      </c>
      <c r="O1919" t="s">
        <v>5068</v>
      </c>
      <c r="P1919" s="7">
        <v>42542</v>
      </c>
      <c r="Q1919" s="7" t="s">
        <v>5460</v>
      </c>
      <c r="R1919" s="7">
        <v>3.4904000000000002</v>
      </c>
    </row>
    <row r="1920" spans="1:18" hidden="1">
      <c r="A1920" t="s">
        <v>506</v>
      </c>
      <c r="B1920" t="s">
        <v>553</v>
      </c>
      <c r="C1920" s="7">
        <v>42541</v>
      </c>
      <c r="D1920" t="s">
        <v>392</v>
      </c>
      <c r="E1920">
        <v>13115016</v>
      </c>
      <c r="F1920" t="s">
        <v>5475</v>
      </c>
      <c r="G1920" s="7">
        <v>42571</v>
      </c>
      <c r="H1920" t="s">
        <v>503</v>
      </c>
      <c r="I1920">
        <v>120.6</v>
      </c>
      <c r="J1920">
        <v>0</v>
      </c>
      <c r="K1920">
        <v>120.6</v>
      </c>
      <c r="L1920">
        <v>1</v>
      </c>
      <c r="M1920">
        <v>120.6</v>
      </c>
      <c r="N1920" t="s">
        <v>647</v>
      </c>
      <c r="O1920" t="s">
        <v>3592</v>
      </c>
      <c r="P1920" s="7">
        <v>42542</v>
      </c>
      <c r="Q1920" s="7" t="s">
        <v>5476</v>
      </c>
      <c r="R1920" s="7">
        <v>3.4371999999999998</v>
      </c>
    </row>
    <row r="1921" spans="1:18" hidden="1">
      <c r="A1921" t="s">
        <v>506</v>
      </c>
      <c r="B1921" t="s">
        <v>553</v>
      </c>
      <c r="C1921" s="7">
        <v>42530</v>
      </c>
      <c r="D1921" t="s">
        <v>392</v>
      </c>
      <c r="E1921">
        <v>13115016</v>
      </c>
      <c r="F1921" t="s">
        <v>5705</v>
      </c>
      <c r="G1921" s="7">
        <v>42559</v>
      </c>
      <c r="H1921" t="s">
        <v>503</v>
      </c>
      <c r="I1921">
        <v>874.06</v>
      </c>
      <c r="J1921">
        <v>0</v>
      </c>
      <c r="K1921">
        <v>874.06</v>
      </c>
      <c r="L1921">
        <v>1</v>
      </c>
      <c r="M1921">
        <v>874.06</v>
      </c>
      <c r="N1921" t="s">
        <v>647</v>
      </c>
      <c r="O1921" t="s">
        <v>4136</v>
      </c>
      <c r="P1921" s="7">
        <v>42542</v>
      </c>
      <c r="Q1921" s="7" t="s">
        <v>5706</v>
      </c>
      <c r="R1921" s="7">
        <v>3.3898000000000001</v>
      </c>
    </row>
    <row r="1922" spans="1:18" hidden="1">
      <c r="A1922" t="s">
        <v>506</v>
      </c>
      <c r="B1922" t="s">
        <v>553</v>
      </c>
      <c r="C1922" s="7">
        <v>42528</v>
      </c>
      <c r="D1922" t="s">
        <v>392</v>
      </c>
      <c r="E1922">
        <v>13115016</v>
      </c>
      <c r="F1922" t="s">
        <v>5767</v>
      </c>
      <c r="G1922" s="7">
        <v>42559</v>
      </c>
      <c r="H1922" t="s">
        <v>503</v>
      </c>
      <c r="I1922">
        <v>61.18</v>
      </c>
      <c r="J1922">
        <v>0</v>
      </c>
      <c r="K1922">
        <v>61.18</v>
      </c>
      <c r="L1922">
        <v>1</v>
      </c>
      <c r="M1922">
        <v>61.18</v>
      </c>
      <c r="N1922" t="s">
        <v>647</v>
      </c>
      <c r="O1922" t="s">
        <v>5768</v>
      </c>
      <c r="P1922" s="7">
        <v>42542</v>
      </c>
      <c r="Q1922" s="7" t="s">
        <v>5769</v>
      </c>
      <c r="R1922" s="7">
        <v>3.5097999999999998</v>
      </c>
    </row>
    <row r="1923" spans="1:18" hidden="1">
      <c r="A1923" t="s">
        <v>506</v>
      </c>
      <c r="B1923" t="s">
        <v>553</v>
      </c>
      <c r="C1923" s="7">
        <v>42535</v>
      </c>
      <c r="D1923" t="s">
        <v>392</v>
      </c>
      <c r="E1923">
        <v>13115016</v>
      </c>
      <c r="F1923" t="s">
        <v>5869</v>
      </c>
      <c r="G1923" s="7">
        <v>42564</v>
      </c>
      <c r="H1923" t="s">
        <v>503</v>
      </c>
      <c r="I1923">
        <v>164.74</v>
      </c>
      <c r="J1923">
        <v>0</v>
      </c>
      <c r="K1923">
        <v>164.74</v>
      </c>
      <c r="L1923">
        <v>1</v>
      </c>
      <c r="M1923">
        <v>164.74</v>
      </c>
      <c r="N1923" t="s">
        <v>647</v>
      </c>
      <c r="O1923" t="s">
        <v>5870</v>
      </c>
      <c r="P1923" s="7">
        <v>42542</v>
      </c>
      <c r="Q1923" s="7" t="s">
        <v>5871</v>
      </c>
      <c r="R1923" s="7">
        <v>3.4533</v>
      </c>
    </row>
    <row r="1924" spans="1:18" hidden="1">
      <c r="A1924" t="s">
        <v>506</v>
      </c>
      <c r="B1924" t="s">
        <v>553</v>
      </c>
      <c r="C1924" s="7">
        <v>42534</v>
      </c>
      <c r="D1924" t="s">
        <v>392</v>
      </c>
      <c r="E1924">
        <v>13115016</v>
      </c>
      <c r="F1924" t="s">
        <v>5987</v>
      </c>
      <c r="G1924" s="7">
        <v>42559</v>
      </c>
      <c r="H1924" t="s">
        <v>503</v>
      </c>
      <c r="I1924">
        <v>35.19</v>
      </c>
      <c r="J1924">
        <v>0</v>
      </c>
      <c r="K1924">
        <v>35.19</v>
      </c>
      <c r="L1924">
        <v>1</v>
      </c>
      <c r="M1924">
        <v>35.19</v>
      </c>
      <c r="N1924" t="s">
        <v>647</v>
      </c>
      <c r="O1924" t="s">
        <v>3034</v>
      </c>
      <c r="P1924" s="7">
        <v>42542</v>
      </c>
      <c r="Q1924" s="7" t="s">
        <v>5988</v>
      </c>
      <c r="R1924" s="7">
        <v>3.4260999999999999</v>
      </c>
    </row>
    <row r="1925" spans="1:18" hidden="1">
      <c r="A1925" t="s">
        <v>506</v>
      </c>
      <c r="B1925" t="s">
        <v>553</v>
      </c>
      <c r="C1925" s="7">
        <v>42534</v>
      </c>
      <c r="D1925" t="s">
        <v>392</v>
      </c>
      <c r="E1925">
        <v>13115016</v>
      </c>
      <c r="F1925" t="s">
        <v>5989</v>
      </c>
      <c r="G1925" s="7">
        <v>42559</v>
      </c>
      <c r="H1925" t="s">
        <v>503</v>
      </c>
      <c r="I1925">
        <v>18.899999999999999</v>
      </c>
      <c r="J1925">
        <v>0</v>
      </c>
      <c r="K1925">
        <v>18.899999999999999</v>
      </c>
      <c r="L1925">
        <v>1</v>
      </c>
      <c r="M1925">
        <v>18.899999999999999</v>
      </c>
      <c r="N1925" t="s">
        <v>647</v>
      </c>
      <c r="O1925" t="s">
        <v>3384</v>
      </c>
      <c r="P1925" s="7">
        <v>42542</v>
      </c>
      <c r="Q1925" s="7" t="s">
        <v>5990</v>
      </c>
      <c r="R1925" s="7">
        <v>3.4260999999999999</v>
      </c>
    </row>
    <row r="1926" spans="1:18" hidden="1">
      <c r="A1926" t="s">
        <v>506</v>
      </c>
      <c r="B1926" t="s">
        <v>553</v>
      </c>
      <c r="C1926" s="7">
        <v>42535</v>
      </c>
      <c r="D1926" t="s">
        <v>392</v>
      </c>
      <c r="E1926">
        <v>13115016</v>
      </c>
      <c r="F1926" t="s">
        <v>6235</v>
      </c>
      <c r="G1926" s="7">
        <v>42566</v>
      </c>
      <c r="H1926" t="s">
        <v>503</v>
      </c>
      <c r="I1926">
        <v>82.67</v>
      </c>
      <c r="J1926">
        <v>0</v>
      </c>
      <c r="K1926">
        <v>82.67</v>
      </c>
      <c r="L1926">
        <v>1</v>
      </c>
      <c r="M1926">
        <v>82.67</v>
      </c>
      <c r="N1926" t="s">
        <v>647</v>
      </c>
      <c r="O1926" t="s">
        <v>3893</v>
      </c>
      <c r="P1926" s="7">
        <v>42542</v>
      </c>
      <c r="Q1926" s="7" t="s">
        <v>6236</v>
      </c>
      <c r="R1926" s="7">
        <v>3.4533</v>
      </c>
    </row>
    <row r="1927" spans="1:18" hidden="1">
      <c r="A1927" t="s">
        <v>506</v>
      </c>
      <c r="B1927" t="s">
        <v>553</v>
      </c>
      <c r="C1927" s="7">
        <v>42534</v>
      </c>
      <c r="D1927" t="s">
        <v>392</v>
      </c>
      <c r="E1927">
        <v>13115016</v>
      </c>
      <c r="F1927" t="s">
        <v>6365</v>
      </c>
      <c r="G1927" s="7">
        <v>42559</v>
      </c>
      <c r="H1927" t="s">
        <v>503</v>
      </c>
      <c r="I1927">
        <v>46.69</v>
      </c>
      <c r="J1927">
        <v>0</v>
      </c>
      <c r="K1927">
        <v>46.69</v>
      </c>
      <c r="L1927">
        <v>1</v>
      </c>
      <c r="M1927">
        <v>46.69</v>
      </c>
      <c r="N1927" t="s">
        <v>647</v>
      </c>
      <c r="O1927" t="s">
        <v>3034</v>
      </c>
      <c r="P1927" s="7">
        <v>42542</v>
      </c>
      <c r="Q1927" s="7" t="s">
        <v>6366</v>
      </c>
      <c r="R1927" s="7">
        <v>3.4260999999999999</v>
      </c>
    </row>
    <row r="1928" spans="1:18" hidden="1">
      <c r="A1928" t="s">
        <v>506</v>
      </c>
      <c r="B1928" t="s">
        <v>553</v>
      </c>
      <c r="C1928" s="7">
        <v>42527</v>
      </c>
      <c r="D1928" t="s">
        <v>392</v>
      </c>
      <c r="E1928">
        <v>13115016</v>
      </c>
      <c r="F1928" t="s">
        <v>6395</v>
      </c>
      <c r="G1928" s="7">
        <v>42559</v>
      </c>
      <c r="H1928" t="s">
        <v>503</v>
      </c>
      <c r="I1928">
        <v>36.94</v>
      </c>
      <c r="J1928">
        <v>0</v>
      </c>
      <c r="K1928">
        <v>36.94</v>
      </c>
      <c r="L1928">
        <v>1</v>
      </c>
      <c r="M1928">
        <v>36.94</v>
      </c>
      <c r="N1928" t="s">
        <v>647</v>
      </c>
      <c r="O1928" t="s">
        <v>5768</v>
      </c>
      <c r="P1928" s="7">
        <v>42542</v>
      </c>
      <c r="Q1928" s="7" t="s">
        <v>6396</v>
      </c>
      <c r="R1928" s="7">
        <v>3.5409000000000002</v>
      </c>
    </row>
    <row r="1929" spans="1:18" hidden="1">
      <c r="A1929" t="s">
        <v>506</v>
      </c>
      <c r="B1929" t="s">
        <v>553</v>
      </c>
      <c r="C1929" s="7">
        <v>42531</v>
      </c>
      <c r="D1929" t="s">
        <v>392</v>
      </c>
      <c r="E1929">
        <v>13115016</v>
      </c>
      <c r="F1929" t="s">
        <v>6397</v>
      </c>
      <c r="G1929" s="7">
        <v>42559</v>
      </c>
      <c r="H1929" t="s">
        <v>503</v>
      </c>
      <c r="I1929">
        <v>341</v>
      </c>
      <c r="J1929">
        <v>0</v>
      </c>
      <c r="K1929">
        <v>341</v>
      </c>
      <c r="L1929">
        <v>1</v>
      </c>
      <c r="M1929">
        <v>341</v>
      </c>
      <c r="N1929" t="s">
        <v>647</v>
      </c>
      <c r="O1929" t="s">
        <v>1029</v>
      </c>
      <c r="P1929" s="7">
        <v>42542</v>
      </c>
      <c r="Q1929" s="7" t="s">
        <v>6398</v>
      </c>
      <c r="R1929" s="7">
        <v>3.3816999999999999</v>
      </c>
    </row>
    <row r="1930" spans="1:18" hidden="1">
      <c r="A1930" t="s">
        <v>506</v>
      </c>
      <c r="B1930" t="s">
        <v>553</v>
      </c>
      <c r="C1930" s="7">
        <v>42518</v>
      </c>
      <c r="D1930" t="s">
        <v>392</v>
      </c>
      <c r="E1930">
        <v>13115016</v>
      </c>
      <c r="F1930" t="s">
        <v>6399</v>
      </c>
      <c r="G1930" s="7">
        <v>42547</v>
      </c>
      <c r="H1930" t="s">
        <v>503</v>
      </c>
      <c r="I1930">
        <v>180</v>
      </c>
      <c r="J1930">
        <v>0</v>
      </c>
      <c r="K1930">
        <v>180</v>
      </c>
      <c r="L1930">
        <v>1</v>
      </c>
      <c r="M1930">
        <v>180</v>
      </c>
      <c r="N1930" t="s">
        <v>647</v>
      </c>
      <c r="O1930" t="s">
        <v>6400</v>
      </c>
      <c r="P1930" s="7">
        <v>42542</v>
      </c>
      <c r="Q1930" s="7" t="s">
        <v>6401</v>
      </c>
      <c r="R1930" s="7">
        <v>3.6168</v>
      </c>
    </row>
    <row r="1931" spans="1:18" hidden="1">
      <c r="A1931" t="s">
        <v>506</v>
      </c>
      <c r="B1931" t="s">
        <v>553</v>
      </c>
      <c r="C1931" s="7">
        <v>42530</v>
      </c>
      <c r="D1931" t="s">
        <v>392</v>
      </c>
      <c r="E1931">
        <v>13115005</v>
      </c>
      <c r="F1931" t="s">
        <v>6428</v>
      </c>
      <c r="G1931" s="7">
        <v>42558</v>
      </c>
      <c r="H1931" t="s">
        <v>503</v>
      </c>
      <c r="I1931">
        <v>698.09</v>
      </c>
      <c r="J1931">
        <v>0</v>
      </c>
      <c r="K1931">
        <v>698.09</v>
      </c>
      <c r="L1931">
        <v>1</v>
      </c>
      <c r="M1931">
        <v>698.09</v>
      </c>
      <c r="N1931" t="s">
        <v>647</v>
      </c>
      <c r="O1931" t="s">
        <v>6429</v>
      </c>
      <c r="P1931" s="7">
        <v>42542</v>
      </c>
      <c r="Q1931" s="7" t="s">
        <v>6430</v>
      </c>
      <c r="R1931" s="7">
        <v>3.3898000000000001</v>
      </c>
    </row>
    <row r="1932" spans="1:18" hidden="1">
      <c r="A1932" t="s">
        <v>506</v>
      </c>
      <c r="B1932" t="s">
        <v>501</v>
      </c>
      <c r="C1932" s="7">
        <v>42541</v>
      </c>
      <c r="D1932" t="s">
        <v>392</v>
      </c>
      <c r="E1932">
        <v>13115016</v>
      </c>
      <c r="F1932" t="s">
        <v>6492</v>
      </c>
      <c r="G1932" s="7">
        <v>42559</v>
      </c>
      <c r="H1932" t="s">
        <v>503</v>
      </c>
      <c r="I1932">
        <v>16.760000000000002</v>
      </c>
      <c r="J1932">
        <v>0</v>
      </c>
      <c r="K1932">
        <v>16.760000000000002</v>
      </c>
      <c r="L1932">
        <v>1</v>
      </c>
      <c r="M1932">
        <v>16.760000000000002</v>
      </c>
      <c r="N1932" t="s">
        <v>647</v>
      </c>
      <c r="O1932" t="s">
        <v>5759</v>
      </c>
      <c r="P1932" s="7">
        <v>42542</v>
      </c>
      <c r="Q1932" s="7" t="s">
        <v>6493</v>
      </c>
      <c r="R1932" s="7">
        <v>3.4371999999999998</v>
      </c>
    </row>
    <row r="1933" spans="1:18" hidden="1">
      <c r="A1933" t="s">
        <v>506</v>
      </c>
      <c r="B1933" t="s">
        <v>501</v>
      </c>
      <c r="C1933" s="7">
        <v>42541</v>
      </c>
      <c r="D1933" t="s">
        <v>392</v>
      </c>
      <c r="E1933">
        <v>13130006</v>
      </c>
      <c r="F1933" t="s">
        <v>6494</v>
      </c>
      <c r="G1933" s="7">
        <v>42551</v>
      </c>
      <c r="H1933" t="s">
        <v>503</v>
      </c>
      <c r="I1933">
        <v>127.67</v>
      </c>
      <c r="J1933">
        <v>0</v>
      </c>
      <c r="K1933">
        <v>127.67</v>
      </c>
      <c r="L1933">
        <v>1</v>
      </c>
      <c r="M1933">
        <v>127.67</v>
      </c>
      <c r="N1933" t="s">
        <v>647</v>
      </c>
      <c r="O1933" t="s">
        <v>6495</v>
      </c>
      <c r="P1933" s="7">
        <v>42542</v>
      </c>
      <c r="Q1933" s="7" t="s">
        <v>6496</v>
      </c>
      <c r="R1933" s="7">
        <v>3.4371999999999998</v>
      </c>
    </row>
    <row r="1934" spans="1:18" hidden="1">
      <c r="A1934" t="s">
        <v>484</v>
      </c>
      <c r="B1934" t="s">
        <v>1193</v>
      </c>
      <c r="C1934" s="7">
        <v>42538</v>
      </c>
      <c r="D1934" t="s">
        <v>392</v>
      </c>
      <c r="E1934">
        <v>13115016</v>
      </c>
      <c r="F1934" t="s">
        <v>5067</v>
      </c>
      <c r="G1934" s="7">
        <v>42545</v>
      </c>
      <c r="H1934" t="s">
        <v>503</v>
      </c>
      <c r="I1934">
        <v>6216.85</v>
      </c>
      <c r="J1934">
        <v>0</v>
      </c>
      <c r="K1934">
        <v>6216.85</v>
      </c>
      <c r="L1934">
        <v>1</v>
      </c>
      <c r="M1934">
        <v>6216.85</v>
      </c>
      <c r="N1934" t="s">
        <v>647</v>
      </c>
      <c r="O1934" t="s">
        <v>5068</v>
      </c>
      <c r="P1934" s="7">
        <v>42542</v>
      </c>
      <c r="Q1934" s="7" t="s">
        <v>6512</v>
      </c>
      <c r="R1934" s="7">
        <v>3.4904000000000002</v>
      </c>
    </row>
    <row r="1935" spans="1:18" hidden="1">
      <c r="A1935" t="s">
        <v>506</v>
      </c>
      <c r="B1935" t="s">
        <v>553</v>
      </c>
      <c r="C1935" s="7">
        <v>42537</v>
      </c>
      <c r="D1935" t="s">
        <v>392</v>
      </c>
      <c r="E1935">
        <v>13115016</v>
      </c>
      <c r="F1935" t="s">
        <v>6597</v>
      </c>
      <c r="G1935" s="7">
        <v>42566</v>
      </c>
      <c r="H1935" t="s">
        <v>503</v>
      </c>
      <c r="I1935">
        <v>31.23</v>
      </c>
      <c r="J1935">
        <v>0</v>
      </c>
      <c r="K1935">
        <v>31.23</v>
      </c>
      <c r="L1935">
        <v>1</v>
      </c>
      <c r="M1935">
        <v>31.23</v>
      </c>
      <c r="N1935" t="s">
        <v>647</v>
      </c>
      <c r="O1935" t="s">
        <v>4136</v>
      </c>
      <c r="P1935" s="7">
        <v>42542</v>
      </c>
      <c r="Q1935" s="7" t="s">
        <v>6598</v>
      </c>
      <c r="R1935" s="7">
        <v>3.4767999999999999</v>
      </c>
    </row>
    <row r="1936" spans="1:18" hidden="1">
      <c r="A1936" t="s">
        <v>506</v>
      </c>
      <c r="B1936" t="s">
        <v>553</v>
      </c>
      <c r="C1936" s="7">
        <v>42538</v>
      </c>
      <c r="D1936" t="s">
        <v>392</v>
      </c>
      <c r="E1936">
        <v>13115016</v>
      </c>
      <c r="F1936" t="s">
        <v>6634</v>
      </c>
      <c r="G1936" s="7">
        <v>42566</v>
      </c>
      <c r="H1936" t="s">
        <v>503</v>
      </c>
      <c r="I1936">
        <v>150.34</v>
      </c>
      <c r="J1936">
        <v>0</v>
      </c>
      <c r="K1936">
        <v>150.34</v>
      </c>
      <c r="L1936">
        <v>1</v>
      </c>
      <c r="M1936">
        <v>150.34</v>
      </c>
      <c r="N1936" t="s">
        <v>647</v>
      </c>
      <c r="O1936" t="s">
        <v>745</v>
      </c>
      <c r="P1936" s="7">
        <v>42542</v>
      </c>
      <c r="Q1936" s="7" t="s">
        <v>6635</v>
      </c>
      <c r="R1936" s="7">
        <v>3.4904000000000002</v>
      </c>
    </row>
    <row r="1937" spans="1:18" hidden="1">
      <c r="A1937" t="s">
        <v>506</v>
      </c>
      <c r="B1937" t="s">
        <v>609</v>
      </c>
      <c r="C1937" s="7">
        <v>42538</v>
      </c>
      <c r="D1937" t="s">
        <v>5494</v>
      </c>
      <c r="E1937">
        <v>15101003</v>
      </c>
      <c r="F1937" t="s">
        <v>5495</v>
      </c>
      <c r="G1937" s="7">
        <v>42557</v>
      </c>
      <c r="H1937" t="s">
        <v>503</v>
      </c>
      <c r="I1937">
        <v>158</v>
      </c>
      <c r="J1937">
        <v>0</v>
      </c>
      <c r="K1937">
        <v>158</v>
      </c>
      <c r="L1937">
        <v>1</v>
      </c>
      <c r="M1937">
        <v>158</v>
      </c>
      <c r="N1937" t="s">
        <v>647</v>
      </c>
      <c r="O1937" t="s">
        <v>3931</v>
      </c>
      <c r="P1937" s="7">
        <v>42542</v>
      </c>
      <c r="Q1937" s="7" t="s">
        <v>5496</v>
      </c>
      <c r="R1937" s="7">
        <v>3.4904000000000002</v>
      </c>
    </row>
    <row r="1938" spans="1:18" hidden="1">
      <c r="A1938" t="s">
        <v>506</v>
      </c>
      <c r="B1938" t="s">
        <v>609</v>
      </c>
      <c r="C1938" s="7">
        <v>42538</v>
      </c>
      <c r="D1938" t="s">
        <v>5494</v>
      </c>
      <c r="E1938">
        <v>15101003</v>
      </c>
      <c r="F1938" t="s">
        <v>6195</v>
      </c>
      <c r="G1938" s="7">
        <v>42550</v>
      </c>
      <c r="H1938" t="s">
        <v>503</v>
      </c>
      <c r="I1938">
        <v>1304</v>
      </c>
      <c r="J1938">
        <v>0</v>
      </c>
      <c r="K1938">
        <v>1304</v>
      </c>
      <c r="L1938">
        <v>1</v>
      </c>
      <c r="M1938">
        <v>1304</v>
      </c>
      <c r="N1938" t="s">
        <v>647</v>
      </c>
      <c r="O1938" t="s">
        <v>3931</v>
      </c>
      <c r="P1938" s="7">
        <v>42542</v>
      </c>
      <c r="Q1938" s="7" t="s">
        <v>6196</v>
      </c>
      <c r="R1938" s="7">
        <v>3.4904000000000002</v>
      </c>
    </row>
    <row r="1939" spans="1:18" hidden="1">
      <c r="A1939" t="s">
        <v>506</v>
      </c>
      <c r="B1939" t="s">
        <v>548</v>
      </c>
      <c r="C1939" s="7">
        <v>42542</v>
      </c>
      <c r="D1939" t="s">
        <v>3246</v>
      </c>
      <c r="E1939">
        <v>13115016</v>
      </c>
      <c r="F1939" t="s">
        <v>5512</v>
      </c>
      <c r="G1939" s="7">
        <v>42571</v>
      </c>
      <c r="H1939" t="s">
        <v>503</v>
      </c>
      <c r="I1939">
        <v>15</v>
      </c>
      <c r="J1939">
        <v>0</v>
      </c>
      <c r="K1939">
        <v>15</v>
      </c>
      <c r="L1939">
        <v>1</v>
      </c>
      <c r="M1939">
        <v>15</v>
      </c>
      <c r="N1939" t="s">
        <v>647</v>
      </c>
      <c r="O1939" t="s">
        <v>1029</v>
      </c>
      <c r="P1939" s="7">
        <v>42542</v>
      </c>
      <c r="Q1939" s="7" t="s">
        <v>5513</v>
      </c>
      <c r="R1939" s="7">
        <v>3.3835000000000002</v>
      </c>
    </row>
    <row r="1940" spans="1:18" hidden="1">
      <c r="A1940" t="s">
        <v>506</v>
      </c>
      <c r="B1940" t="s">
        <v>553</v>
      </c>
      <c r="C1940" s="7">
        <v>42537</v>
      </c>
      <c r="D1940" t="s">
        <v>398</v>
      </c>
      <c r="E1940">
        <v>13115016</v>
      </c>
      <c r="F1940" t="s">
        <v>5091</v>
      </c>
      <c r="G1940" s="7">
        <v>42554</v>
      </c>
      <c r="H1940" t="s">
        <v>503</v>
      </c>
      <c r="I1940">
        <v>134</v>
      </c>
      <c r="J1940">
        <v>0</v>
      </c>
      <c r="K1940">
        <v>134</v>
      </c>
      <c r="L1940">
        <v>1</v>
      </c>
      <c r="M1940">
        <v>134</v>
      </c>
      <c r="N1940" t="s">
        <v>647</v>
      </c>
      <c r="O1940" t="s">
        <v>3823</v>
      </c>
      <c r="P1940" s="7">
        <v>42542</v>
      </c>
      <c r="Q1940" s="7" t="s">
        <v>5092</v>
      </c>
      <c r="R1940" s="7">
        <v>3.4767999999999999</v>
      </c>
    </row>
    <row r="1941" spans="1:18" hidden="1">
      <c r="A1941" t="s">
        <v>506</v>
      </c>
      <c r="B1941" t="s">
        <v>609</v>
      </c>
      <c r="C1941" s="7">
        <v>42538</v>
      </c>
      <c r="D1941" t="s">
        <v>398</v>
      </c>
      <c r="E1941">
        <v>13115016</v>
      </c>
      <c r="F1941" t="s">
        <v>5448</v>
      </c>
      <c r="G1941" s="7">
        <v>42566</v>
      </c>
      <c r="H1941" t="s">
        <v>503</v>
      </c>
      <c r="I1941">
        <v>550</v>
      </c>
      <c r="J1941">
        <v>0</v>
      </c>
      <c r="K1941">
        <v>550</v>
      </c>
      <c r="L1941">
        <v>1</v>
      </c>
      <c r="M1941">
        <v>550</v>
      </c>
      <c r="N1941" t="s">
        <v>647</v>
      </c>
      <c r="O1941" t="s">
        <v>3141</v>
      </c>
      <c r="P1941" s="7">
        <v>42542</v>
      </c>
      <c r="Q1941" s="7" t="s">
        <v>5449</v>
      </c>
      <c r="R1941" s="7">
        <v>3.4904000000000002</v>
      </c>
    </row>
    <row r="1942" spans="1:18" hidden="1">
      <c r="A1942" t="s">
        <v>506</v>
      </c>
      <c r="B1942" t="s">
        <v>609</v>
      </c>
      <c r="C1942" s="7">
        <v>42538</v>
      </c>
      <c r="D1942" t="s">
        <v>398</v>
      </c>
      <c r="E1942">
        <v>13115016</v>
      </c>
      <c r="F1942" t="s">
        <v>5488</v>
      </c>
      <c r="G1942" s="7">
        <v>42547</v>
      </c>
      <c r="H1942" s="8" t="s">
        <v>503</v>
      </c>
      <c r="I1942" s="8">
        <v>75</v>
      </c>
      <c r="J1942" s="8">
        <v>0</v>
      </c>
      <c r="K1942" s="8">
        <v>75</v>
      </c>
      <c r="L1942" s="8">
        <v>1</v>
      </c>
      <c r="M1942" s="8">
        <v>75</v>
      </c>
      <c r="N1942" t="s">
        <v>647</v>
      </c>
      <c r="O1942" t="s">
        <v>5489</v>
      </c>
      <c r="P1942" s="7">
        <v>42542</v>
      </c>
      <c r="Q1942" s="7" t="s">
        <v>5490</v>
      </c>
      <c r="R1942" s="7">
        <v>3.4904000000000002</v>
      </c>
    </row>
    <row r="1943" spans="1:18" hidden="1">
      <c r="A1943" t="s">
        <v>506</v>
      </c>
      <c r="B1943" t="s">
        <v>553</v>
      </c>
      <c r="C1943" s="7">
        <v>42520</v>
      </c>
      <c r="D1943" t="s">
        <v>398</v>
      </c>
      <c r="E1943">
        <v>13115016</v>
      </c>
      <c r="F1943" t="s">
        <v>6044</v>
      </c>
      <c r="G1943" s="7">
        <v>42547</v>
      </c>
      <c r="H1943" t="s">
        <v>503</v>
      </c>
      <c r="I1943">
        <v>1300</v>
      </c>
      <c r="J1943">
        <v>0</v>
      </c>
      <c r="K1943">
        <v>1300</v>
      </c>
      <c r="L1943">
        <v>1</v>
      </c>
      <c r="M1943">
        <v>1300</v>
      </c>
      <c r="N1943" t="s">
        <v>647</v>
      </c>
      <c r="O1943" t="s">
        <v>4526</v>
      </c>
      <c r="P1943" s="7">
        <v>42542</v>
      </c>
      <c r="Q1943" s="7" t="s">
        <v>6045</v>
      </c>
      <c r="R1943" s="7">
        <v>3.6168</v>
      </c>
    </row>
    <row r="1944" spans="1:18" hidden="1">
      <c r="A1944" t="s">
        <v>506</v>
      </c>
      <c r="B1944" t="s">
        <v>652</v>
      </c>
      <c r="C1944" s="7">
        <v>42542</v>
      </c>
      <c r="D1944" t="s">
        <v>398</v>
      </c>
      <c r="E1944">
        <v>13115016</v>
      </c>
      <c r="F1944" t="s">
        <v>7559</v>
      </c>
      <c r="G1944" s="7">
        <v>42544</v>
      </c>
      <c r="H1944" t="s">
        <v>503</v>
      </c>
      <c r="I1944">
        <v>190</v>
      </c>
      <c r="J1944">
        <v>0</v>
      </c>
      <c r="K1944">
        <v>190</v>
      </c>
      <c r="L1944">
        <v>1</v>
      </c>
      <c r="M1944">
        <v>190</v>
      </c>
      <c r="N1944" t="s">
        <v>647</v>
      </c>
      <c r="O1944" t="s">
        <v>677</v>
      </c>
      <c r="P1944" s="7">
        <v>42542</v>
      </c>
      <c r="Q1944" s="7" t="s">
        <v>7560</v>
      </c>
      <c r="R1944" s="7">
        <v>3.3835000000000002</v>
      </c>
    </row>
    <row r="1945" spans="1:18" hidden="1">
      <c r="A1945" t="s">
        <v>506</v>
      </c>
      <c r="B1945" t="s">
        <v>553</v>
      </c>
      <c r="C1945" s="7">
        <v>42518</v>
      </c>
      <c r="D1945" t="s">
        <v>3641</v>
      </c>
      <c r="E1945">
        <v>13115002</v>
      </c>
      <c r="F1945" t="s">
        <v>3642</v>
      </c>
      <c r="G1945" s="7">
        <v>42558</v>
      </c>
      <c r="H1945" t="s">
        <v>503</v>
      </c>
      <c r="I1945">
        <v>780</v>
      </c>
      <c r="J1945">
        <v>0</v>
      </c>
      <c r="K1945">
        <v>780</v>
      </c>
      <c r="L1945">
        <v>1</v>
      </c>
      <c r="M1945">
        <v>780</v>
      </c>
      <c r="N1945" t="s">
        <v>647</v>
      </c>
      <c r="O1945" t="s">
        <v>3643</v>
      </c>
      <c r="P1945" s="7">
        <v>42542</v>
      </c>
      <c r="Q1945" s="7" t="s">
        <v>3644</v>
      </c>
      <c r="R1945" s="7">
        <v>3.6168</v>
      </c>
    </row>
    <row r="1946" spans="1:18" hidden="1">
      <c r="A1946" t="s">
        <v>506</v>
      </c>
      <c r="B1946" t="s">
        <v>553</v>
      </c>
      <c r="C1946" s="7">
        <v>42521</v>
      </c>
      <c r="D1946" t="s">
        <v>3641</v>
      </c>
      <c r="E1946">
        <v>13115002</v>
      </c>
      <c r="F1946" t="s">
        <v>4912</v>
      </c>
      <c r="G1946" s="7">
        <v>42544</v>
      </c>
      <c r="H1946" t="s">
        <v>503</v>
      </c>
      <c r="I1946">
        <v>240</v>
      </c>
      <c r="J1946">
        <v>0</v>
      </c>
      <c r="K1946">
        <v>240</v>
      </c>
      <c r="L1946">
        <v>1</v>
      </c>
      <c r="M1946">
        <v>240</v>
      </c>
      <c r="N1946" t="s">
        <v>647</v>
      </c>
      <c r="O1946" t="s">
        <v>678</v>
      </c>
      <c r="P1946" s="7">
        <v>42542</v>
      </c>
      <c r="Q1946" s="7" t="s">
        <v>4913</v>
      </c>
      <c r="R1946" s="7">
        <v>3.5996999999999999</v>
      </c>
    </row>
    <row r="1947" spans="1:18" hidden="1">
      <c r="A1947" t="s">
        <v>506</v>
      </c>
      <c r="B1947" t="s">
        <v>548</v>
      </c>
      <c r="C1947" s="7">
        <v>42538</v>
      </c>
      <c r="D1947" t="s">
        <v>3211</v>
      </c>
      <c r="E1947">
        <v>13115016</v>
      </c>
      <c r="F1947" t="s">
        <v>6180</v>
      </c>
      <c r="G1947" s="7">
        <v>42564</v>
      </c>
      <c r="H1947" t="s">
        <v>503</v>
      </c>
      <c r="I1947">
        <v>797.04</v>
      </c>
      <c r="J1947">
        <v>0</v>
      </c>
      <c r="K1947">
        <v>797.04</v>
      </c>
      <c r="L1947">
        <v>1</v>
      </c>
      <c r="M1947">
        <v>797.04</v>
      </c>
      <c r="N1947" t="s">
        <v>647</v>
      </c>
      <c r="O1947" t="s">
        <v>6181</v>
      </c>
      <c r="P1947" s="7">
        <v>42542</v>
      </c>
      <c r="Q1947" s="7" t="s">
        <v>6182</v>
      </c>
      <c r="R1947" s="7">
        <v>3.4904000000000002</v>
      </c>
    </row>
    <row r="1948" spans="1:18" hidden="1">
      <c r="A1948" t="s">
        <v>487</v>
      </c>
      <c r="B1948" t="s">
        <v>501</v>
      </c>
      <c r="C1948" s="7">
        <v>41432</v>
      </c>
      <c r="D1948" t="s">
        <v>485</v>
      </c>
      <c r="E1948">
        <v>15101001</v>
      </c>
      <c r="F1948" t="s">
        <v>486</v>
      </c>
      <c r="G1948" s="7">
        <v>43189</v>
      </c>
      <c r="H1948" t="s">
        <v>503</v>
      </c>
      <c r="I1948">
        <v>500000</v>
      </c>
      <c r="J1948"/>
      <c r="K1948">
        <v>500000</v>
      </c>
      <c r="L1948">
        <v>1</v>
      </c>
      <c r="M1948">
        <v>500000</v>
      </c>
      <c r="N1948" t="s">
        <v>753</v>
      </c>
      <c r="O1948" t="s">
        <v>754</v>
      </c>
      <c r="P1948" s="7">
        <v>42542</v>
      </c>
      <c r="Q1948" s="7" t="s">
        <v>1915</v>
      </c>
      <c r="R1948" s="7">
        <v>2.125</v>
      </c>
    </row>
    <row r="1949" spans="1:18" hidden="1">
      <c r="A1949" t="s">
        <v>487</v>
      </c>
      <c r="B1949" t="s">
        <v>501</v>
      </c>
      <c r="C1949" s="7">
        <v>41432</v>
      </c>
      <c r="D1949" t="s">
        <v>485</v>
      </c>
      <c r="E1949">
        <v>15101001</v>
      </c>
      <c r="F1949" t="s">
        <v>486</v>
      </c>
      <c r="G1949" s="7">
        <v>43556</v>
      </c>
      <c r="H1949" t="s">
        <v>503</v>
      </c>
      <c r="I1949">
        <v>500000</v>
      </c>
      <c r="J1949"/>
      <c r="K1949">
        <v>500000</v>
      </c>
      <c r="L1949">
        <v>1</v>
      </c>
      <c r="M1949">
        <v>500000</v>
      </c>
      <c r="N1949" t="s">
        <v>753</v>
      </c>
      <c r="O1949" t="s">
        <v>754</v>
      </c>
      <c r="P1949" s="7">
        <v>42542</v>
      </c>
      <c r="Q1949" s="7" t="s">
        <v>1616</v>
      </c>
      <c r="R1949" s="7">
        <v>2.125</v>
      </c>
    </row>
    <row r="1950" spans="1:18" hidden="1">
      <c r="A1950" t="s">
        <v>487</v>
      </c>
      <c r="B1950" t="s">
        <v>501</v>
      </c>
      <c r="C1950" s="7">
        <v>41432</v>
      </c>
      <c r="D1950" t="s">
        <v>485</v>
      </c>
      <c r="E1950">
        <v>15101001</v>
      </c>
      <c r="F1950" t="s">
        <v>486</v>
      </c>
      <c r="G1950" s="7">
        <v>42824</v>
      </c>
      <c r="H1950" t="s">
        <v>503</v>
      </c>
      <c r="I1950">
        <v>500000</v>
      </c>
      <c r="J1950"/>
      <c r="K1950">
        <v>500000</v>
      </c>
      <c r="L1950">
        <v>1</v>
      </c>
      <c r="M1950">
        <v>500000</v>
      </c>
      <c r="N1950" t="s">
        <v>753</v>
      </c>
      <c r="O1950" t="s">
        <v>754</v>
      </c>
      <c r="P1950" s="7">
        <v>42542</v>
      </c>
      <c r="Q1950" s="7" t="s">
        <v>2351</v>
      </c>
      <c r="R1950" s="7">
        <v>2.125</v>
      </c>
    </row>
    <row r="1951" spans="1:18" hidden="1">
      <c r="A1951" t="s">
        <v>487</v>
      </c>
      <c r="B1951" t="s">
        <v>501</v>
      </c>
      <c r="C1951" s="7">
        <v>41432</v>
      </c>
      <c r="D1951" t="s">
        <v>485</v>
      </c>
      <c r="E1951">
        <v>15101001</v>
      </c>
      <c r="F1951" t="s">
        <v>486</v>
      </c>
      <c r="G1951" s="7">
        <v>43920</v>
      </c>
      <c r="H1951" t="s">
        <v>503</v>
      </c>
      <c r="I1951">
        <v>250000</v>
      </c>
      <c r="J1951"/>
      <c r="K1951">
        <v>250000</v>
      </c>
      <c r="L1951">
        <v>1</v>
      </c>
      <c r="M1951">
        <v>250000</v>
      </c>
      <c r="N1951" t="s">
        <v>753</v>
      </c>
      <c r="O1951" t="s">
        <v>754</v>
      </c>
      <c r="P1951" s="7">
        <v>42542</v>
      </c>
      <c r="Q1951" s="7" t="s">
        <v>1617</v>
      </c>
      <c r="R1951" s="7">
        <v>2.125</v>
      </c>
    </row>
    <row r="1952" spans="1:18" hidden="1">
      <c r="A1952" t="s">
        <v>506</v>
      </c>
      <c r="B1952" t="s">
        <v>663</v>
      </c>
      <c r="C1952" s="7">
        <v>42387</v>
      </c>
      <c r="D1952" t="s">
        <v>2619</v>
      </c>
      <c r="E1952">
        <v>13101001</v>
      </c>
      <c r="F1952" t="s">
        <v>3032</v>
      </c>
      <c r="G1952" s="7">
        <v>42614</v>
      </c>
      <c r="H1952" t="s">
        <v>503</v>
      </c>
      <c r="I1952">
        <v>36990</v>
      </c>
      <c r="J1952">
        <v>0</v>
      </c>
      <c r="K1952">
        <v>36990</v>
      </c>
      <c r="L1952">
        <v>1</v>
      </c>
      <c r="M1952">
        <v>36990</v>
      </c>
      <c r="N1952" t="s">
        <v>647</v>
      </c>
      <c r="O1952" t="s">
        <v>651</v>
      </c>
      <c r="P1952" s="7">
        <v>42542</v>
      </c>
      <c r="Q1952" s="7" t="s">
        <v>3033</v>
      </c>
      <c r="R1952" s="7">
        <v>4.0401999999999996</v>
      </c>
    </row>
    <row r="1953" spans="1:18" hidden="1">
      <c r="A1953" t="s">
        <v>506</v>
      </c>
      <c r="B1953" t="s">
        <v>548</v>
      </c>
      <c r="C1953" s="7">
        <v>42387</v>
      </c>
      <c r="D1953" t="s">
        <v>2619</v>
      </c>
      <c r="E1953">
        <v>13101001</v>
      </c>
      <c r="F1953" t="s">
        <v>3079</v>
      </c>
      <c r="G1953" s="7">
        <v>42614</v>
      </c>
      <c r="H1953" t="s">
        <v>503</v>
      </c>
      <c r="I1953">
        <v>36990</v>
      </c>
      <c r="J1953">
        <v>0</v>
      </c>
      <c r="K1953">
        <v>36990</v>
      </c>
      <c r="L1953">
        <v>1</v>
      </c>
      <c r="M1953">
        <v>36990</v>
      </c>
      <c r="N1953" t="s">
        <v>647</v>
      </c>
      <c r="O1953" t="s">
        <v>651</v>
      </c>
      <c r="P1953" s="7">
        <v>42542</v>
      </c>
      <c r="Q1953" s="7" t="s">
        <v>3080</v>
      </c>
      <c r="R1953" s="7">
        <v>4.0401999999999996</v>
      </c>
    </row>
    <row r="1954" spans="1:18" hidden="1">
      <c r="A1954" t="s">
        <v>506</v>
      </c>
      <c r="B1954" t="s">
        <v>553</v>
      </c>
      <c r="C1954" s="7">
        <v>42430</v>
      </c>
      <c r="D1954" t="s">
        <v>3175</v>
      </c>
      <c r="E1954">
        <v>13101001</v>
      </c>
      <c r="F1954" t="s">
        <v>3366</v>
      </c>
      <c r="G1954" s="7">
        <v>42553</v>
      </c>
      <c r="H1954" t="s">
        <v>503</v>
      </c>
      <c r="I1954">
        <v>9134.4500000000007</v>
      </c>
      <c r="J1954"/>
      <c r="K1954">
        <v>9134.4500000000007</v>
      </c>
      <c r="L1954">
        <v>1</v>
      </c>
      <c r="M1954">
        <v>9134.4500000000007</v>
      </c>
      <c r="N1954" t="s">
        <v>647</v>
      </c>
      <c r="O1954" t="s">
        <v>1202</v>
      </c>
      <c r="P1954" s="7">
        <v>42542</v>
      </c>
      <c r="Q1954" s="7" t="s">
        <v>3550</v>
      </c>
      <c r="R1954" s="7">
        <v>3.9796</v>
      </c>
    </row>
    <row r="1955" spans="1:18" hidden="1">
      <c r="A1955" t="s">
        <v>506</v>
      </c>
      <c r="B1955" t="s">
        <v>609</v>
      </c>
      <c r="C1955" s="7">
        <v>42430</v>
      </c>
      <c r="D1955" t="s">
        <v>3175</v>
      </c>
      <c r="E1955">
        <v>13101001</v>
      </c>
      <c r="F1955" t="s">
        <v>3176</v>
      </c>
      <c r="G1955" s="7">
        <v>42583</v>
      </c>
      <c r="H1955" t="s">
        <v>503</v>
      </c>
      <c r="I1955">
        <v>69901.789999999994</v>
      </c>
      <c r="J1955">
        <v>0</v>
      </c>
      <c r="K1955">
        <v>69901.789999999994</v>
      </c>
      <c r="L1955">
        <v>1</v>
      </c>
      <c r="M1955">
        <v>69901.789999999994</v>
      </c>
      <c r="N1955" t="s">
        <v>647</v>
      </c>
      <c r="O1955" t="s">
        <v>1202</v>
      </c>
      <c r="P1955" s="7">
        <v>42542</v>
      </c>
      <c r="Q1955" s="7" t="s">
        <v>3177</v>
      </c>
      <c r="R1955" s="7">
        <v>3.9796</v>
      </c>
    </row>
    <row r="1956" spans="1:18" hidden="1">
      <c r="A1956" t="s">
        <v>506</v>
      </c>
      <c r="B1956" t="s">
        <v>663</v>
      </c>
      <c r="C1956" s="7">
        <v>42430</v>
      </c>
      <c r="D1956" t="s">
        <v>3175</v>
      </c>
      <c r="E1956">
        <v>13101001</v>
      </c>
      <c r="F1956" t="s">
        <v>3402</v>
      </c>
      <c r="G1956" s="7">
        <v>42553</v>
      </c>
      <c r="H1956" t="s">
        <v>503</v>
      </c>
      <c r="I1956">
        <v>38175.300000000003</v>
      </c>
      <c r="J1956">
        <v>0</v>
      </c>
      <c r="K1956">
        <v>38175.300000000003</v>
      </c>
      <c r="L1956">
        <v>1</v>
      </c>
      <c r="M1956">
        <v>38175.300000000003</v>
      </c>
      <c r="N1956" t="s">
        <v>647</v>
      </c>
      <c r="O1956" t="s">
        <v>1202</v>
      </c>
      <c r="P1956" s="7">
        <v>42542</v>
      </c>
      <c r="Q1956" s="7" t="s">
        <v>3403</v>
      </c>
      <c r="R1956" s="7">
        <v>3.9796</v>
      </c>
    </row>
    <row r="1957" spans="1:18" hidden="1">
      <c r="A1957" t="s">
        <v>506</v>
      </c>
      <c r="B1957" t="s">
        <v>553</v>
      </c>
      <c r="C1957" s="7">
        <v>42430</v>
      </c>
      <c r="D1957" t="s">
        <v>3175</v>
      </c>
      <c r="E1957">
        <v>13101001</v>
      </c>
      <c r="F1957" t="s">
        <v>3334</v>
      </c>
      <c r="G1957" s="7">
        <v>42613</v>
      </c>
      <c r="H1957" t="s">
        <v>503</v>
      </c>
      <c r="I1957">
        <v>43740.25</v>
      </c>
      <c r="J1957">
        <v>0</v>
      </c>
      <c r="K1957">
        <v>43740.25</v>
      </c>
      <c r="L1957">
        <v>1</v>
      </c>
      <c r="M1957">
        <v>43740.25</v>
      </c>
      <c r="N1957" t="s">
        <v>647</v>
      </c>
      <c r="O1957" t="s">
        <v>1202</v>
      </c>
      <c r="P1957" s="7">
        <v>42542</v>
      </c>
      <c r="Q1957" s="7" t="s">
        <v>3335</v>
      </c>
      <c r="R1957" s="7">
        <v>3.9796</v>
      </c>
    </row>
    <row r="1958" spans="1:18" hidden="1">
      <c r="A1958" t="s">
        <v>506</v>
      </c>
      <c r="B1958" t="s">
        <v>553</v>
      </c>
      <c r="C1958" s="7">
        <v>42430</v>
      </c>
      <c r="D1958" t="s">
        <v>3175</v>
      </c>
      <c r="E1958">
        <v>13101001</v>
      </c>
      <c r="F1958" t="s">
        <v>3366</v>
      </c>
      <c r="G1958" s="7">
        <v>42582</v>
      </c>
      <c r="H1958" t="s">
        <v>503</v>
      </c>
      <c r="I1958">
        <v>158864.76</v>
      </c>
      <c r="J1958">
        <v>0</v>
      </c>
      <c r="K1958">
        <v>158864.76</v>
      </c>
      <c r="L1958">
        <v>1</v>
      </c>
      <c r="M1958">
        <v>158864.76</v>
      </c>
      <c r="N1958" t="s">
        <v>647</v>
      </c>
      <c r="O1958" t="s">
        <v>1202</v>
      </c>
      <c r="P1958" s="7">
        <v>42542</v>
      </c>
      <c r="Q1958" s="7" t="s">
        <v>3367</v>
      </c>
      <c r="R1958" s="7">
        <v>3.9796</v>
      </c>
    </row>
    <row r="1959" spans="1:18" hidden="1">
      <c r="A1959" t="s">
        <v>506</v>
      </c>
      <c r="B1959" t="s">
        <v>639</v>
      </c>
      <c r="C1959" s="7">
        <v>42261</v>
      </c>
      <c r="D1959" t="s">
        <v>2451</v>
      </c>
      <c r="E1959">
        <v>13101001</v>
      </c>
      <c r="F1959" t="s">
        <v>2488</v>
      </c>
      <c r="G1959" s="7">
        <v>42615</v>
      </c>
      <c r="H1959" t="s">
        <v>533</v>
      </c>
      <c r="I1959">
        <v>16200</v>
      </c>
      <c r="J1959">
        <v>0</v>
      </c>
      <c r="K1959">
        <v>16200</v>
      </c>
      <c r="L1959">
        <v>3.3835000000000002</v>
      </c>
      <c r="M1959">
        <v>54812.7</v>
      </c>
      <c r="N1959" t="s">
        <v>647</v>
      </c>
      <c r="O1959" t="s">
        <v>1202</v>
      </c>
      <c r="P1959" s="7">
        <v>42542</v>
      </c>
      <c r="Q1959" s="7" t="s">
        <v>2489</v>
      </c>
      <c r="R1959" s="7">
        <v>3.8698000000000001</v>
      </c>
    </row>
    <row r="1960" spans="1:18" hidden="1">
      <c r="A1960" t="s">
        <v>506</v>
      </c>
      <c r="B1960" t="s">
        <v>652</v>
      </c>
      <c r="C1960" s="7">
        <v>42536</v>
      </c>
      <c r="D1960" t="s">
        <v>3171</v>
      </c>
      <c r="E1960">
        <v>13115016</v>
      </c>
      <c r="F1960" t="s">
        <v>6222</v>
      </c>
      <c r="G1960" s="7">
        <v>42558</v>
      </c>
      <c r="H1960" t="s">
        <v>503</v>
      </c>
      <c r="I1960">
        <v>193</v>
      </c>
      <c r="J1960">
        <v>0</v>
      </c>
      <c r="K1960">
        <v>193</v>
      </c>
      <c r="L1960">
        <v>1</v>
      </c>
      <c r="M1960">
        <v>193</v>
      </c>
      <c r="N1960" t="s">
        <v>647</v>
      </c>
      <c r="O1960" t="s">
        <v>677</v>
      </c>
      <c r="P1960" s="7">
        <v>42542</v>
      </c>
      <c r="Q1960" s="7" t="s">
        <v>6223</v>
      </c>
      <c r="R1960" s="7">
        <v>3.4839000000000002</v>
      </c>
    </row>
    <row r="1961" spans="1:18" hidden="1">
      <c r="A1961" t="s">
        <v>506</v>
      </c>
      <c r="B1961" t="s">
        <v>548</v>
      </c>
      <c r="C1961" s="7">
        <v>42514</v>
      </c>
      <c r="D1961" t="s">
        <v>2712</v>
      </c>
      <c r="E1961">
        <v>13115016</v>
      </c>
      <c r="F1961" t="s">
        <v>4098</v>
      </c>
      <c r="G1961" s="7">
        <v>42551</v>
      </c>
      <c r="H1961" t="s">
        <v>503</v>
      </c>
      <c r="I1961">
        <v>380</v>
      </c>
      <c r="J1961">
        <v>0</v>
      </c>
      <c r="K1961">
        <v>380</v>
      </c>
      <c r="L1961">
        <v>1</v>
      </c>
      <c r="M1961">
        <v>380</v>
      </c>
      <c r="N1961" t="s">
        <v>647</v>
      </c>
      <c r="O1961" t="s">
        <v>4099</v>
      </c>
      <c r="P1961" s="7">
        <v>42542</v>
      </c>
      <c r="Q1961" s="7" t="s">
        <v>4100</v>
      </c>
      <c r="R1961" s="7">
        <v>3.5659999999999998</v>
      </c>
    </row>
    <row r="1962" spans="1:18" hidden="1">
      <c r="A1962" t="s">
        <v>506</v>
      </c>
      <c r="B1962" t="s">
        <v>548</v>
      </c>
      <c r="C1962" s="7">
        <v>42514</v>
      </c>
      <c r="D1962" t="s">
        <v>2712</v>
      </c>
      <c r="E1962">
        <v>13115016</v>
      </c>
      <c r="F1962" t="s">
        <v>4101</v>
      </c>
      <c r="G1962" s="7">
        <v>42551</v>
      </c>
      <c r="H1962" t="s">
        <v>503</v>
      </c>
      <c r="I1962">
        <v>2580.04</v>
      </c>
      <c r="J1962">
        <v>0</v>
      </c>
      <c r="K1962">
        <v>2580.04</v>
      </c>
      <c r="L1962">
        <v>1</v>
      </c>
      <c r="M1962">
        <v>2580.04</v>
      </c>
      <c r="N1962" t="s">
        <v>647</v>
      </c>
      <c r="O1962" t="s">
        <v>4102</v>
      </c>
      <c r="P1962" s="7">
        <v>42542</v>
      </c>
      <c r="Q1962" s="7" t="s">
        <v>4103</v>
      </c>
      <c r="R1962" s="7">
        <v>3.5659999999999998</v>
      </c>
    </row>
    <row r="1963" spans="1:18" hidden="1">
      <c r="A1963" t="s">
        <v>506</v>
      </c>
      <c r="B1963" t="s">
        <v>548</v>
      </c>
      <c r="C1963" s="7">
        <v>42531</v>
      </c>
      <c r="D1963" t="s">
        <v>2712</v>
      </c>
      <c r="E1963">
        <v>13115016</v>
      </c>
      <c r="F1963" t="s">
        <v>4224</v>
      </c>
      <c r="G1963" s="7">
        <v>42551</v>
      </c>
      <c r="H1963" t="s">
        <v>503</v>
      </c>
      <c r="I1963">
        <v>65</v>
      </c>
      <c r="J1963">
        <v>0</v>
      </c>
      <c r="K1963">
        <v>65</v>
      </c>
      <c r="L1963">
        <v>1</v>
      </c>
      <c r="M1963">
        <v>65</v>
      </c>
      <c r="N1963" t="s">
        <v>647</v>
      </c>
      <c r="O1963" t="s">
        <v>4225</v>
      </c>
      <c r="P1963" s="7">
        <v>42542</v>
      </c>
      <c r="Q1963" s="7" t="s">
        <v>4226</v>
      </c>
      <c r="R1963" s="7">
        <v>3.3816999999999999</v>
      </c>
    </row>
    <row r="1964" spans="1:18" hidden="1">
      <c r="A1964" t="s">
        <v>506</v>
      </c>
      <c r="B1964" t="s">
        <v>548</v>
      </c>
      <c r="C1964" s="7">
        <v>42514</v>
      </c>
      <c r="D1964" t="s">
        <v>2712</v>
      </c>
      <c r="E1964">
        <v>13115016</v>
      </c>
      <c r="F1964" t="s">
        <v>4904</v>
      </c>
      <c r="G1964" s="7">
        <v>42551</v>
      </c>
      <c r="H1964" t="s">
        <v>503</v>
      </c>
      <c r="I1964">
        <v>90</v>
      </c>
      <c r="J1964">
        <v>0</v>
      </c>
      <c r="K1964">
        <v>90</v>
      </c>
      <c r="L1964">
        <v>1</v>
      </c>
      <c r="M1964">
        <v>90</v>
      </c>
      <c r="N1964" t="s">
        <v>647</v>
      </c>
      <c r="O1964" t="s">
        <v>1029</v>
      </c>
      <c r="P1964" s="7">
        <v>42542</v>
      </c>
      <c r="Q1964" s="7" t="s">
        <v>4905</v>
      </c>
      <c r="R1964" s="7">
        <v>3.5659999999999998</v>
      </c>
    </row>
    <row r="1965" spans="1:18" hidden="1">
      <c r="A1965" t="s">
        <v>506</v>
      </c>
      <c r="B1965" t="s">
        <v>548</v>
      </c>
      <c r="C1965" s="7">
        <v>42514</v>
      </c>
      <c r="D1965" t="s">
        <v>2712</v>
      </c>
      <c r="E1965">
        <v>13115016</v>
      </c>
      <c r="F1965" t="s">
        <v>5336</v>
      </c>
      <c r="G1965" s="7">
        <v>42551</v>
      </c>
      <c r="H1965" t="s">
        <v>503</v>
      </c>
      <c r="I1965">
        <v>205</v>
      </c>
      <c r="J1965">
        <v>0</v>
      </c>
      <c r="K1965">
        <v>205</v>
      </c>
      <c r="L1965">
        <v>1</v>
      </c>
      <c r="M1965">
        <v>205</v>
      </c>
      <c r="N1965" t="s">
        <v>647</v>
      </c>
      <c r="O1965" t="s">
        <v>5337</v>
      </c>
      <c r="P1965" s="7">
        <v>42542</v>
      </c>
      <c r="Q1965" s="7" t="s">
        <v>5338</v>
      </c>
      <c r="R1965" s="7">
        <v>3.5659999999999998</v>
      </c>
    </row>
    <row r="1966" spans="1:18" hidden="1">
      <c r="A1966" t="s">
        <v>506</v>
      </c>
      <c r="B1966" t="s">
        <v>548</v>
      </c>
      <c r="C1966" s="7">
        <v>42514</v>
      </c>
      <c r="D1966" t="s">
        <v>2712</v>
      </c>
      <c r="E1966">
        <v>13115016</v>
      </c>
      <c r="F1966" t="s">
        <v>2947</v>
      </c>
      <c r="G1966" s="7">
        <v>42551</v>
      </c>
      <c r="H1966" t="s">
        <v>503</v>
      </c>
      <c r="I1966">
        <v>146.85</v>
      </c>
      <c r="J1966">
        <v>0</v>
      </c>
      <c r="K1966">
        <v>146.85</v>
      </c>
      <c r="L1966">
        <v>1</v>
      </c>
      <c r="M1966">
        <v>146.85</v>
      </c>
      <c r="N1966" t="s">
        <v>647</v>
      </c>
      <c r="O1966" t="s">
        <v>5695</v>
      </c>
      <c r="P1966" s="7">
        <v>42542</v>
      </c>
      <c r="Q1966" s="7" t="s">
        <v>5696</v>
      </c>
      <c r="R1966" s="7">
        <v>3.5659999999999998</v>
      </c>
    </row>
    <row r="1967" spans="1:18" hidden="1">
      <c r="A1967" t="s">
        <v>506</v>
      </c>
      <c r="B1967" t="s">
        <v>548</v>
      </c>
      <c r="C1967" s="7">
        <v>42531</v>
      </c>
      <c r="D1967" t="s">
        <v>2712</v>
      </c>
      <c r="E1967">
        <v>13115016</v>
      </c>
      <c r="F1967" t="s">
        <v>5737</v>
      </c>
      <c r="G1967" s="7">
        <v>42551</v>
      </c>
      <c r="H1967" t="s">
        <v>503</v>
      </c>
      <c r="I1967">
        <v>2600</v>
      </c>
      <c r="J1967">
        <v>0</v>
      </c>
      <c r="K1967">
        <v>2600</v>
      </c>
      <c r="L1967">
        <v>1</v>
      </c>
      <c r="M1967">
        <v>2600</v>
      </c>
      <c r="N1967" t="s">
        <v>647</v>
      </c>
      <c r="O1967" t="s">
        <v>5738</v>
      </c>
      <c r="P1967" s="7">
        <v>42542</v>
      </c>
      <c r="Q1967" s="7" t="s">
        <v>5739</v>
      </c>
      <c r="R1967" s="7">
        <v>3.3816999999999999</v>
      </c>
    </row>
    <row r="1968" spans="1:18" hidden="1">
      <c r="A1968" t="s">
        <v>506</v>
      </c>
      <c r="B1968" t="s">
        <v>548</v>
      </c>
      <c r="C1968" s="7">
        <v>42534</v>
      </c>
      <c r="D1968" t="s">
        <v>2712</v>
      </c>
      <c r="E1968">
        <v>13115016</v>
      </c>
      <c r="F1968" t="s">
        <v>5994</v>
      </c>
      <c r="G1968" s="7">
        <v>42566</v>
      </c>
      <c r="H1968" t="s">
        <v>503</v>
      </c>
      <c r="I1968">
        <v>250</v>
      </c>
      <c r="J1968">
        <v>0</v>
      </c>
      <c r="K1968">
        <v>250</v>
      </c>
      <c r="L1968">
        <v>1</v>
      </c>
      <c r="M1968">
        <v>250</v>
      </c>
      <c r="N1968" t="s">
        <v>647</v>
      </c>
      <c r="O1968" t="s">
        <v>1029</v>
      </c>
      <c r="P1968" s="7">
        <v>42542</v>
      </c>
      <c r="Q1968" s="7" t="s">
        <v>5995</v>
      </c>
      <c r="R1968" s="7">
        <v>3.4260999999999999</v>
      </c>
    </row>
    <row r="1969" spans="1:18" hidden="1">
      <c r="A1969" t="s">
        <v>506</v>
      </c>
      <c r="B1969" t="s">
        <v>548</v>
      </c>
      <c r="C1969" s="7">
        <v>42514</v>
      </c>
      <c r="D1969" t="s">
        <v>2712</v>
      </c>
      <c r="E1969">
        <v>13115016</v>
      </c>
      <c r="F1969" t="s">
        <v>6027</v>
      </c>
      <c r="G1969" s="7">
        <v>42551</v>
      </c>
      <c r="H1969" t="s">
        <v>503</v>
      </c>
      <c r="I1969">
        <v>169</v>
      </c>
      <c r="J1969">
        <v>0</v>
      </c>
      <c r="K1969">
        <v>169</v>
      </c>
      <c r="L1969">
        <v>1</v>
      </c>
      <c r="M1969">
        <v>169</v>
      </c>
      <c r="N1969" t="s">
        <v>647</v>
      </c>
      <c r="O1969" t="s">
        <v>4102</v>
      </c>
      <c r="P1969" s="7">
        <v>42542</v>
      </c>
      <c r="Q1969" s="7" t="s">
        <v>6028</v>
      </c>
      <c r="R1969" s="7">
        <v>3.5659999999999998</v>
      </c>
    </row>
    <row r="1970" spans="1:18" hidden="1">
      <c r="A1970" t="s">
        <v>506</v>
      </c>
      <c r="B1970" t="s">
        <v>548</v>
      </c>
      <c r="C1970" s="7">
        <v>42531</v>
      </c>
      <c r="D1970" t="s">
        <v>2712</v>
      </c>
      <c r="E1970">
        <v>13115016</v>
      </c>
      <c r="F1970" t="s">
        <v>6134</v>
      </c>
      <c r="G1970" s="7">
        <v>42566</v>
      </c>
      <c r="H1970" t="s">
        <v>503</v>
      </c>
      <c r="I1970">
        <v>870</v>
      </c>
      <c r="J1970">
        <v>0</v>
      </c>
      <c r="K1970">
        <v>870</v>
      </c>
      <c r="L1970">
        <v>1</v>
      </c>
      <c r="M1970">
        <v>870</v>
      </c>
      <c r="N1970" t="s">
        <v>647</v>
      </c>
      <c r="O1970" t="s">
        <v>3651</v>
      </c>
      <c r="P1970" s="7">
        <v>42542</v>
      </c>
      <c r="Q1970" s="7" t="s">
        <v>6135</v>
      </c>
      <c r="R1970" s="7">
        <v>3.3816999999999999</v>
      </c>
    </row>
    <row r="1971" spans="1:18" hidden="1">
      <c r="A1971" t="s">
        <v>506</v>
      </c>
      <c r="B1971" t="s">
        <v>548</v>
      </c>
      <c r="C1971" s="7">
        <v>42531</v>
      </c>
      <c r="D1971" t="s">
        <v>2712</v>
      </c>
      <c r="E1971">
        <v>13115016</v>
      </c>
      <c r="F1971" t="s">
        <v>6136</v>
      </c>
      <c r="G1971" s="7">
        <v>42551</v>
      </c>
      <c r="H1971" t="s">
        <v>503</v>
      </c>
      <c r="I1971">
        <v>430.03</v>
      </c>
      <c r="J1971">
        <v>0</v>
      </c>
      <c r="K1971">
        <v>430.03</v>
      </c>
      <c r="L1971">
        <v>1</v>
      </c>
      <c r="M1971">
        <v>430.03</v>
      </c>
      <c r="N1971" t="s">
        <v>647</v>
      </c>
      <c r="O1971" t="s">
        <v>6137</v>
      </c>
      <c r="P1971" s="7">
        <v>42542</v>
      </c>
      <c r="Q1971" s="7" t="s">
        <v>6138</v>
      </c>
      <c r="R1971" s="7">
        <v>3.3816999999999999</v>
      </c>
    </row>
    <row r="1972" spans="1:18" hidden="1">
      <c r="A1972" t="s">
        <v>506</v>
      </c>
      <c r="B1972" t="s">
        <v>548</v>
      </c>
      <c r="C1972" s="7">
        <v>42514</v>
      </c>
      <c r="D1972" t="s">
        <v>2712</v>
      </c>
      <c r="E1972">
        <v>13115016</v>
      </c>
      <c r="F1972" t="s">
        <v>6380</v>
      </c>
      <c r="G1972" s="7">
        <v>42551</v>
      </c>
      <c r="H1972" t="s">
        <v>503</v>
      </c>
      <c r="I1972">
        <v>50</v>
      </c>
      <c r="J1972">
        <v>0</v>
      </c>
      <c r="K1972">
        <v>50</v>
      </c>
      <c r="L1972">
        <v>1</v>
      </c>
      <c r="M1972">
        <v>50</v>
      </c>
      <c r="N1972" t="s">
        <v>647</v>
      </c>
      <c r="O1972" t="s">
        <v>6381</v>
      </c>
      <c r="P1972" s="7">
        <v>42542</v>
      </c>
      <c r="Q1972" s="7" t="s">
        <v>6382</v>
      </c>
      <c r="R1972" s="7">
        <v>3.5659999999999998</v>
      </c>
    </row>
    <row r="1973" spans="1:18" hidden="1">
      <c r="A1973" t="s">
        <v>506</v>
      </c>
      <c r="B1973" t="s">
        <v>548</v>
      </c>
      <c r="C1973" s="7">
        <v>42531</v>
      </c>
      <c r="D1973" t="s">
        <v>2712</v>
      </c>
      <c r="E1973">
        <v>13115016</v>
      </c>
      <c r="F1973" t="s">
        <v>6432</v>
      </c>
      <c r="G1973" s="7">
        <v>42566</v>
      </c>
      <c r="H1973" t="s">
        <v>503</v>
      </c>
      <c r="I1973">
        <v>20</v>
      </c>
      <c r="J1973">
        <v>0</v>
      </c>
      <c r="K1973">
        <v>20</v>
      </c>
      <c r="L1973">
        <v>1</v>
      </c>
      <c r="M1973">
        <v>20</v>
      </c>
      <c r="N1973" t="s">
        <v>647</v>
      </c>
      <c r="O1973" t="s">
        <v>6433</v>
      </c>
      <c r="P1973" s="7">
        <v>42542</v>
      </c>
      <c r="Q1973" s="7" t="s">
        <v>6434</v>
      </c>
      <c r="R1973" s="7">
        <v>3.3816999999999999</v>
      </c>
    </row>
    <row r="1974" spans="1:18" hidden="1">
      <c r="A1974" t="s">
        <v>506</v>
      </c>
      <c r="B1974" t="s">
        <v>548</v>
      </c>
      <c r="C1974" s="7">
        <v>42531</v>
      </c>
      <c r="D1974" t="s">
        <v>2712</v>
      </c>
      <c r="E1974">
        <v>13115016</v>
      </c>
      <c r="F1974" t="s">
        <v>6435</v>
      </c>
      <c r="G1974" s="7">
        <v>42551</v>
      </c>
      <c r="H1974" t="s">
        <v>503</v>
      </c>
      <c r="I1974">
        <v>300</v>
      </c>
      <c r="J1974">
        <v>0</v>
      </c>
      <c r="K1974">
        <v>300</v>
      </c>
      <c r="L1974">
        <v>1</v>
      </c>
      <c r="M1974">
        <v>300</v>
      </c>
      <c r="N1974" t="s">
        <v>647</v>
      </c>
      <c r="O1974" t="s">
        <v>4225</v>
      </c>
      <c r="P1974" s="7">
        <v>42542</v>
      </c>
      <c r="Q1974" s="7" t="s">
        <v>6436</v>
      </c>
      <c r="R1974" s="7">
        <v>3.3816999999999999</v>
      </c>
    </row>
    <row r="1975" spans="1:18" hidden="1">
      <c r="A1975" t="s">
        <v>506</v>
      </c>
      <c r="B1975" t="s">
        <v>548</v>
      </c>
      <c r="C1975" s="7">
        <v>42536</v>
      </c>
      <c r="D1975" t="s">
        <v>2712</v>
      </c>
      <c r="E1975">
        <v>13115016</v>
      </c>
      <c r="F1975" t="s">
        <v>6513</v>
      </c>
      <c r="G1975" s="7">
        <v>42551</v>
      </c>
      <c r="H1975" t="s">
        <v>503</v>
      </c>
      <c r="I1975">
        <v>680.03</v>
      </c>
      <c r="J1975">
        <v>0</v>
      </c>
      <c r="K1975">
        <v>680.03</v>
      </c>
      <c r="L1975">
        <v>1</v>
      </c>
      <c r="M1975">
        <v>680.03</v>
      </c>
      <c r="N1975" t="s">
        <v>647</v>
      </c>
      <c r="O1975" t="s">
        <v>6514</v>
      </c>
      <c r="P1975" s="7">
        <v>42542</v>
      </c>
      <c r="Q1975" s="7" t="s">
        <v>6515</v>
      </c>
      <c r="R1975" s="7">
        <v>3.4839000000000002</v>
      </c>
    </row>
    <row r="1976" spans="1:18" hidden="1">
      <c r="A1976" t="s">
        <v>506</v>
      </c>
      <c r="B1976" t="s">
        <v>553</v>
      </c>
      <c r="C1976" s="7">
        <v>42474</v>
      </c>
      <c r="D1976" t="s">
        <v>3532</v>
      </c>
      <c r="E1976">
        <v>13101008</v>
      </c>
      <c r="F1976" t="s">
        <v>3533</v>
      </c>
      <c r="G1976" s="7">
        <v>43220</v>
      </c>
      <c r="H1976" t="s">
        <v>503</v>
      </c>
      <c r="I1976">
        <v>5832</v>
      </c>
      <c r="J1976"/>
      <c r="K1976">
        <v>5832</v>
      </c>
      <c r="L1976">
        <v>1</v>
      </c>
      <c r="M1976">
        <v>5832</v>
      </c>
      <c r="N1976" t="s">
        <v>2700</v>
      </c>
      <c r="O1976" t="s">
        <v>3534</v>
      </c>
      <c r="P1976" s="7">
        <v>42542</v>
      </c>
      <c r="Q1976" s="7" t="s">
        <v>3535</v>
      </c>
      <c r="R1976" s="7">
        <v>3.5428999999999999</v>
      </c>
    </row>
    <row r="1977" spans="1:18" hidden="1">
      <c r="A1977" t="s">
        <v>506</v>
      </c>
      <c r="B1977" t="s">
        <v>553</v>
      </c>
      <c r="C1977" s="7">
        <v>42474</v>
      </c>
      <c r="D1977" t="s">
        <v>3532</v>
      </c>
      <c r="E1977">
        <v>13101008</v>
      </c>
      <c r="F1977" t="s">
        <v>3533</v>
      </c>
      <c r="G1977" s="7">
        <v>43951</v>
      </c>
      <c r="H1977" t="s">
        <v>503</v>
      </c>
      <c r="I1977">
        <v>5832</v>
      </c>
      <c r="J1977"/>
      <c r="K1977">
        <v>5832</v>
      </c>
      <c r="L1977">
        <v>1</v>
      </c>
      <c r="M1977">
        <v>5832</v>
      </c>
      <c r="N1977" t="s">
        <v>2700</v>
      </c>
      <c r="O1977" t="s">
        <v>3534</v>
      </c>
      <c r="P1977" s="7">
        <v>42542</v>
      </c>
      <c r="Q1977" s="7" t="s">
        <v>3976</v>
      </c>
      <c r="R1977" s="7">
        <v>3.5428999999999999</v>
      </c>
    </row>
    <row r="1978" spans="1:18" hidden="1">
      <c r="A1978" t="s">
        <v>506</v>
      </c>
      <c r="B1978" t="s">
        <v>553</v>
      </c>
      <c r="C1978" s="7">
        <v>42474</v>
      </c>
      <c r="D1978" t="s">
        <v>3532</v>
      </c>
      <c r="E1978">
        <v>13101008</v>
      </c>
      <c r="F1978" t="s">
        <v>3533</v>
      </c>
      <c r="G1978" s="7">
        <v>42855</v>
      </c>
      <c r="H1978" t="s">
        <v>503</v>
      </c>
      <c r="I1978">
        <v>5832</v>
      </c>
      <c r="J1978"/>
      <c r="K1978">
        <v>5832</v>
      </c>
      <c r="L1978">
        <v>1</v>
      </c>
      <c r="M1978">
        <v>5832</v>
      </c>
      <c r="N1978" t="s">
        <v>2700</v>
      </c>
      <c r="O1978" t="s">
        <v>3534</v>
      </c>
      <c r="P1978" s="7">
        <v>42542</v>
      </c>
      <c r="Q1978" s="7" t="s">
        <v>4415</v>
      </c>
      <c r="R1978" s="7">
        <v>3.5428999999999999</v>
      </c>
    </row>
    <row r="1979" spans="1:18" hidden="1">
      <c r="A1979" t="s">
        <v>506</v>
      </c>
      <c r="B1979" t="s">
        <v>553</v>
      </c>
      <c r="C1979" s="7">
        <v>42474</v>
      </c>
      <c r="D1979" t="s">
        <v>3532</v>
      </c>
      <c r="E1979">
        <v>13101008</v>
      </c>
      <c r="F1979" t="s">
        <v>3533</v>
      </c>
      <c r="G1979" s="7">
        <v>43585</v>
      </c>
      <c r="H1979" t="s">
        <v>503</v>
      </c>
      <c r="I1979">
        <v>5832</v>
      </c>
      <c r="J1979"/>
      <c r="K1979">
        <v>5832</v>
      </c>
      <c r="L1979">
        <v>1</v>
      </c>
      <c r="M1979">
        <v>5832</v>
      </c>
      <c r="N1979" t="s">
        <v>2700</v>
      </c>
      <c r="O1979" t="s">
        <v>3534</v>
      </c>
      <c r="P1979" s="7">
        <v>42542</v>
      </c>
      <c r="Q1979" s="7" t="s">
        <v>5624</v>
      </c>
      <c r="R1979" s="7">
        <v>3.5428999999999999</v>
      </c>
    </row>
    <row r="1980" spans="1:18" hidden="1">
      <c r="A1980" t="s">
        <v>506</v>
      </c>
      <c r="B1980" t="s">
        <v>553</v>
      </c>
      <c r="C1980" s="7">
        <v>42538</v>
      </c>
      <c r="D1980" t="s">
        <v>5561</v>
      </c>
      <c r="E1980">
        <v>13115026</v>
      </c>
      <c r="F1980" t="s">
        <v>5562</v>
      </c>
      <c r="G1980" s="7">
        <v>42559</v>
      </c>
      <c r="H1980" t="s">
        <v>503</v>
      </c>
      <c r="I1980">
        <v>488</v>
      </c>
      <c r="J1980">
        <v>0</v>
      </c>
      <c r="K1980">
        <v>488</v>
      </c>
      <c r="L1980">
        <v>1</v>
      </c>
      <c r="M1980">
        <v>488</v>
      </c>
      <c r="N1980" t="s">
        <v>647</v>
      </c>
      <c r="O1980" t="s">
        <v>5563</v>
      </c>
      <c r="P1980" s="7">
        <v>42542</v>
      </c>
      <c r="Q1980" s="7" t="s">
        <v>5564</v>
      </c>
      <c r="R1980" s="7">
        <v>3.4904000000000002</v>
      </c>
    </row>
    <row r="1981" spans="1:18" hidden="1">
      <c r="A1981" t="s">
        <v>506</v>
      </c>
      <c r="B1981" t="s">
        <v>553</v>
      </c>
      <c r="C1981" s="7">
        <v>42538</v>
      </c>
      <c r="D1981" t="s">
        <v>5561</v>
      </c>
      <c r="E1981">
        <v>13115026</v>
      </c>
      <c r="F1981" t="s">
        <v>5898</v>
      </c>
      <c r="G1981" s="7">
        <v>42559</v>
      </c>
      <c r="H1981" t="s">
        <v>503</v>
      </c>
      <c r="I1981">
        <v>185</v>
      </c>
      <c r="J1981">
        <v>0</v>
      </c>
      <c r="K1981">
        <v>185</v>
      </c>
      <c r="L1981">
        <v>1</v>
      </c>
      <c r="M1981">
        <v>185</v>
      </c>
      <c r="N1981" t="s">
        <v>647</v>
      </c>
      <c r="O1981" t="s">
        <v>2892</v>
      </c>
      <c r="P1981" s="7">
        <v>42542</v>
      </c>
      <c r="Q1981" s="7" t="s">
        <v>5899</v>
      </c>
      <c r="R1981" s="7">
        <v>3.4904000000000002</v>
      </c>
    </row>
    <row r="1982" spans="1:18" hidden="1">
      <c r="A1982" t="s">
        <v>506</v>
      </c>
      <c r="B1982" t="s">
        <v>548</v>
      </c>
      <c r="C1982" s="7">
        <v>42530</v>
      </c>
      <c r="D1982" t="s">
        <v>2933</v>
      </c>
      <c r="E1982">
        <v>15103012</v>
      </c>
      <c r="F1982" t="s">
        <v>3752</v>
      </c>
      <c r="G1982" s="7">
        <v>42553</v>
      </c>
      <c r="H1982" t="s">
        <v>503</v>
      </c>
      <c r="I1982">
        <v>759</v>
      </c>
      <c r="J1982">
        <v>0</v>
      </c>
      <c r="K1982">
        <v>759</v>
      </c>
      <c r="L1982">
        <v>1</v>
      </c>
      <c r="M1982">
        <v>759</v>
      </c>
      <c r="N1982" t="s">
        <v>647</v>
      </c>
      <c r="O1982" t="s">
        <v>3753</v>
      </c>
      <c r="P1982" s="7">
        <v>42542</v>
      </c>
      <c r="Q1982" s="7" t="s">
        <v>3754</v>
      </c>
      <c r="R1982" s="7">
        <v>3.3898000000000001</v>
      </c>
    </row>
    <row r="1983" spans="1:18" hidden="1">
      <c r="A1983" t="s">
        <v>506</v>
      </c>
      <c r="B1983" t="s">
        <v>548</v>
      </c>
      <c r="C1983" s="7">
        <v>42534</v>
      </c>
      <c r="D1983" t="s">
        <v>2933</v>
      </c>
      <c r="E1983">
        <v>15103012</v>
      </c>
      <c r="F1983" t="s">
        <v>4996</v>
      </c>
      <c r="G1983" s="7">
        <v>42554</v>
      </c>
      <c r="H1983" t="s">
        <v>503</v>
      </c>
      <c r="I1983">
        <v>399</v>
      </c>
      <c r="J1983">
        <v>0</v>
      </c>
      <c r="K1983">
        <v>399</v>
      </c>
      <c r="L1983">
        <v>1</v>
      </c>
      <c r="M1983">
        <v>399</v>
      </c>
      <c r="N1983" t="s">
        <v>647</v>
      </c>
      <c r="O1983" t="s">
        <v>4997</v>
      </c>
      <c r="P1983" s="7">
        <v>42542</v>
      </c>
      <c r="Q1983" s="7" t="s">
        <v>4998</v>
      </c>
      <c r="R1983" s="7">
        <v>3.4260999999999999</v>
      </c>
    </row>
    <row r="1984" spans="1:18" hidden="1">
      <c r="A1984" t="s">
        <v>506</v>
      </c>
      <c r="B1984" t="s">
        <v>548</v>
      </c>
      <c r="C1984" s="7">
        <v>42530</v>
      </c>
      <c r="D1984" t="s">
        <v>2933</v>
      </c>
      <c r="E1984">
        <v>15103012</v>
      </c>
      <c r="F1984" t="s">
        <v>5028</v>
      </c>
      <c r="G1984" s="7">
        <v>42553</v>
      </c>
      <c r="H1984" t="s">
        <v>503</v>
      </c>
      <c r="I1984">
        <v>2139</v>
      </c>
      <c r="J1984">
        <v>0</v>
      </c>
      <c r="K1984">
        <v>2139</v>
      </c>
      <c r="L1984">
        <v>1</v>
      </c>
      <c r="M1984">
        <v>2139</v>
      </c>
      <c r="N1984" t="s">
        <v>647</v>
      </c>
      <c r="O1984" t="s">
        <v>3753</v>
      </c>
      <c r="P1984" s="7">
        <v>42542</v>
      </c>
      <c r="Q1984" s="7" t="s">
        <v>5029</v>
      </c>
      <c r="R1984" s="7">
        <v>3.3898000000000001</v>
      </c>
    </row>
    <row r="1985" spans="1:18" hidden="1">
      <c r="A1985" t="s">
        <v>1037</v>
      </c>
      <c r="B1985" t="s">
        <v>501</v>
      </c>
      <c r="C1985" s="7">
        <v>42487</v>
      </c>
      <c r="D1985" t="s">
        <v>2531</v>
      </c>
      <c r="E1985">
        <v>15101003</v>
      </c>
      <c r="F1985" t="s">
        <v>4857</v>
      </c>
      <c r="G1985" s="7">
        <v>42557</v>
      </c>
      <c r="H1985" t="s">
        <v>503</v>
      </c>
      <c r="I1985">
        <v>2300</v>
      </c>
      <c r="J1985"/>
      <c r="K1985">
        <v>2300</v>
      </c>
      <c r="L1985">
        <v>1</v>
      </c>
      <c r="M1985">
        <v>2300</v>
      </c>
      <c r="N1985" t="s">
        <v>647</v>
      </c>
      <c r="O1985" t="s">
        <v>3682</v>
      </c>
      <c r="P1985" s="7">
        <v>42542</v>
      </c>
      <c r="Q1985" s="7" t="s">
        <v>4858</v>
      </c>
      <c r="R1985" s="7">
        <v>3.5301</v>
      </c>
    </row>
    <row r="1986" spans="1:18" hidden="1">
      <c r="A1986" t="s">
        <v>506</v>
      </c>
      <c r="B1986" t="s">
        <v>609</v>
      </c>
      <c r="C1986" s="7">
        <v>42541</v>
      </c>
      <c r="D1986" t="s">
        <v>2531</v>
      </c>
      <c r="E1986">
        <v>13115016</v>
      </c>
      <c r="F1986" t="s">
        <v>5174</v>
      </c>
      <c r="G1986" s="7">
        <v>42561</v>
      </c>
      <c r="H1986" t="s">
        <v>503</v>
      </c>
      <c r="I1986">
        <v>1446.98</v>
      </c>
      <c r="J1986">
        <v>0</v>
      </c>
      <c r="K1986">
        <v>1446.98</v>
      </c>
      <c r="L1986">
        <v>1</v>
      </c>
      <c r="M1986">
        <v>1446.98</v>
      </c>
      <c r="N1986" t="s">
        <v>647</v>
      </c>
      <c r="O1986" t="s">
        <v>3612</v>
      </c>
      <c r="P1986" s="7">
        <v>42542</v>
      </c>
      <c r="Q1986" s="7" t="s">
        <v>5175</v>
      </c>
      <c r="R1986" s="7">
        <v>3.4371999999999998</v>
      </c>
    </row>
    <row r="1987" spans="1:18" hidden="1">
      <c r="A1987" t="s">
        <v>1037</v>
      </c>
      <c r="B1987" t="s">
        <v>501</v>
      </c>
      <c r="C1987" s="7">
        <v>42486</v>
      </c>
      <c r="D1987" t="s">
        <v>2531</v>
      </c>
      <c r="E1987">
        <v>15101003</v>
      </c>
      <c r="F1987" t="s">
        <v>5228</v>
      </c>
      <c r="G1987" s="7">
        <v>42557</v>
      </c>
      <c r="H1987" t="s">
        <v>503</v>
      </c>
      <c r="I1987">
        <v>900.76</v>
      </c>
      <c r="J1987"/>
      <c r="K1987">
        <v>900.76</v>
      </c>
      <c r="L1987">
        <v>1</v>
      </c>
      <c r="M1987">
        <v>900.76</v>
      </c>
      <c r="N1987" t="s">
        <v>647</v>
      </c>
      <c r="O1987" t="s">
        <v>2875</v>
      </c>
      <c r="P1987" s="7">
        <v>42542</v>
      </c>
      <c r="Q1987" s="7" t="s">
        <v>5229</v>
      </c>
      <c r="R1987" s="7">
        <v>3.5472000000000001</v>
      </c>
    </row>
    <row r="1988" spans="1:18" hidden="1">
      <c r="A1988" t="s">
        <v>1037</v>
      </c>
      <c r="B1988" t="s">
        <v>501</v>
      </c>
      <c r="C1988" s="7">
        <v>42485</v>
      </c>
      <c r="D1988" t="s">
        <v>2531</v>
      </c>
      <c r="E1988">
        <v>15101003</v>
      </c>
      <c r="F1988" t="s">
        <v>5249</v>
      </c>
      <c r="G1988" s="7">
        <v>42557</v>
      </c>
      <c r="H1988" t="s">
        <v>503</v>
      </c>
      <c r="I1988">
        <v>763.91</v>
      </c>
      <c r="J1988"/>
      <c r="K1988">
        <v>763.91</v>
      </c>
      <c r="L1988">
        <v>1</v>
      </c>
      <c r="M1988">
        <v>763.91</v>
      </c>
      <c r="N1988" t="s">
        <v>647</v>
      </c>
      <c r="O1988" t="s">
        <v>2875</v>
      </c>
      <c r="P1988" s="7">
        <v>42542</v>
      </c>
      <c r="Q1988" s="7" t="s">
        <v>5250</v>
      </c>
      <c r="R1988" s="7">
        <v>3.5829</v>
      </c>
    </row>
    <row r="1989" spans="1:18" hidden="1">
      <c r="A1989" t="s">
        <v>506</v>
      </c>
      <c r="B1989" t="s">
        <v>609</v>
      </c>
      <c r="C1989" s="7">
        <v>42521</v>
      </c>
      <c r="D1989" t="s">
        <v>2531</v>
      </c>
      <c r="E1989">
        <v>13115016</v>
      </c>
      <c r="F1989" t="s">
        <v>5350</v>
      </c>
      <c r="G1989" s="7">
        <v>42573</v>
      </c>
      <c r="H1989" t="s">
        <v>503</v>
      </c>
      <c r="I1989">
        <v>145.56</v>
      </c>
      <c r="J1989"/>
      <c r="K1989">
        <v>145.56</v>
      </c>
      <c r="L1989">
        <v>1</v>
      </c>
      <c r="M1989">
        <v>145.56</v>
      </c>
      <c r="N1989" t="s">
        <v>647</v>
      </c>
      <c r="O1989" t="s">
        <v>760</v>
      </c>
      <c r="P1989" s="7">
        <v>42542</v>
      </c>
      <c r="Q1989" s="7" t="s">
        <v>5351</v>
      </c>
      <c r="R1989" s="7">
        <v>3.5996999999999999</v>
      </c>
    </row>
    <row r="1990" spans="1:18" hidden="1">
      <c r="A1990" t="s">
        <v>506</v>
      </c>
      <c r="B1990" t="s">
        <v>609</v>
      </c>
      <c r="C1990" s="7">
        <v>42541</v>
      </c>
      <c r="D1990" t="s">
        <v>2531</v>
      </c>
      <c r="E1990">
        <v>13115016</v>
      </c>
      <c r="F1990" t="s">
        <v>5174</v>
      </c>
      <c r="G1990" s="7">
        <v>42591</v>
      </c>
      <c r="H1990" t="s">
        <v>503</v>
      </c>
      <c r="I1990">
        <v>1446.97</v>
      </c>
      <c r="J1990"/>
      <c r="K1990">
        <v>1446.97</v>
      </c>
      <c r="L1990">
        <v>1</v>
      </c>
      <c r="M1990">
        <v>1446.97</v>
      </c>
      <c r="N1990" t="s">
        <v>647</v>
      </c>
      <c r="O1990" t="s">
        <v>3612</v>
      </c>
      <c r="P1990" s="7">
        <v>42542</v>
      </c>
      <c r="Q1990" s="7" t="s">
        <v>5578</v>
      </c>
      <c r="R1990" s="7">
        <v>3.4371999999999998</v>
      </c>
    </row>
    <row r="1991" spans="1:18" hidden="1">
      <c r="A1991" t="s">
        <v>506</v>
      </c>
      <c r="B1991" t="s">
        <v>553</v>
      </c>
      <c r="C1991" s="7">
        <v>42510</v>
      </c>
      <c r="D1991" t="s">
        <v>4472</v>
      </c>
      <c r="E1991">
        <v>13115001</v>
      </c>
      <c r="F1991" t="s">
        <v>4473</v>
      </c>
      <c r="G1991" s="7">
        <v>42549</v>
      </c>
      <c r="H1991" t="s">
        <v>503</v>
      </c>
      <c r="I1991">
        <v>840</v>
      </c>
      <c r="J1991"/>
      <c r="K1991">
        <v>840</v>
      </c>
      <c r="L1991">
        <v>1</v>
      </c>
      <c r="M1991">
        <v>840</v>
      </c>
      <c r="N1991" t="s">
        <v>647</v>
      </c>
      <c r="O1991" t="s">
        <v>4474</v>
      </c>
      <c r="P1991" s="7">
        <v>42542</v>
      </c>
      <c r="Q1991" s="7" t="s">
        <v>4475</v>
      </c>
      <c r="R1991" s="7">
        <v>3.6002999999999998</v>
      </c>
    </row>
    <row r="1992" spans="1:18" hidden="1">
      <c r="A1992" t="s">
        <v>506</v>
      </c>
      <c r="B1992" t="s">
        <v>639</v>
      </c>
      <c r="C1992" s="7">
        <v>42510</v>
      </c>
      <c r="D1992" t="s">
        <v>4472</v>
      </c>
      <c r="E1992">
        <v>13115001</v>
      </c>
      <c r="F1992" t="s">
        <v>5761</v>
      </c>
      <c r="G1992" s="7">
        <v>42549</v>
      </c>
      <c r="H1992" t="s">
        <v>503</v>
      </c>
      <c r="I1992">
        <v>1125.1300000000001</v>
      </c>
      <c r="J1992"/>
      <c r="K1992">
        <v>1125.1300000000001</v>
      </c>
      <c r="L1992">
        <v>1</v>
      </c>
      <c r="M1992">
        <v>1125.1300000000001</v>
      </c>
      <c r="N1992" t="s">
        <v>647</v>
      </c>
      <c r="O1992" t="s">
        <v>5762</v>
      </c>
      <c r="P1992" s="7">
        <v>42542</v>
      </c>
      <c r="Q1992" s="7" t="s">
        <v>5763</v>
      </c>
      <c r="R1992" s="7">
        <v>3.6002999999999998</v>
      </c>
    </row>
    <row r="1993" spans="1:18" hidden="1">
      <c r="A1993" t="s">
        <v>506</v>
      </c>
      <c r="B1993" t="s">
        <v>553</v>
      </c>
      <c r="C1993" s="7">
        <v>42539</v>
      </c>
      <c r="D1993" t="s">
        <v>409</v>
      </c>
      <c r="E1993">
        <v>13101012</v>
      </c>
      <c r="F1993" t="s">
        <v>3808</v>
      </c>
      <c r="G1993" s="7">
        <v>42566</v>
      </c>
      <c r="H1993" t="s">
        <v>503</v>
      </c>
      <c r="I1993">
        <v>74.989999999999995</v>
      </c>
      <c r="J1993">
        <v>0</v>
      </c>
      <c r="K1993">
        <v>74.989999999999995</v>
      </c>
      <c r="L1993">
        <v>1</v>
      </c>
      <c r="M1993">
        <v>74.989999999999995</v>
      </c>
      <c r="N1993" t="s">
        <v>647</v>
      </c>
      <c r="O1993" t="s">
        <v>3809</v>
      </c>
      <c r="P1993" s="7">
        <v>42542</v>
      </c>
      <c r="Q1993" s="7" t="s">
        <v>3810</v>
      </c>
      <c r="R1993" s="7">
        <v>3.4371999999999998</v>
      </c>
    </row>
    <row r="1994" spans="1:18" hidden="1">
      <c r="A1994" t="s">
        <v>506</v>
      </c>
      <c r="B1994" t="s">
        <v>501</v>
      </c>
      <c r="C1994" s="7">
        <v>42529</v>
      </c>
      <c r="D1994" t="s">
        <v>409</v>
      </c>
      <c r="E1994">
        <v>13130008</v>
      </c>
      <c r="F1994" t="s">
        <v>5413</v>
      </c>
      <c r="G1994" s="7">
        <v>42546</v>
      </c>
      <c r="H1994" t="s">
        <v>503</v>
      </c>
      <c r="I1994">
        <v>38.79</v>
      </c>
      <c r="J1994">
        <v>0</v>
      </c>
      <c r="K1994">
        <v>38.79</v>
      </c>
      <c r="L1994">
        <v>1</v>
      </c>
      <c r="M1994">
        <v>38.79</v>
      </c>
      <c r="N1994" t="s">
        <v>647</v>
      </c>
      <c r="O1994" t="s">
        <v>5414</v>
      </c>
      <c r="P1994" s="7">
        <v>42542</v>
      </c>
      <c r="Q1994" s="7" t="s">
        <v>5415</v>
      </c>
      <c r="R1994" s="7">
        <v>3.4744999999999999</v>
      </c>
    </row>
    <row r="1995" spans="1:18" hidden="1">
      <c r="A1995" t="s">
        <v>506</v>
      </c>
      <c r="B1995" t="s">
        <v>548</v>
      </c>
      <c r="C1995" s="7">
        <v>42538</v>
      </c>
      <c r="D1995" t="s">
        <v>1043</v>
      </c>
      <c r="E1995">
        <v>13115005</v>
      </c>
      <c r="F1995" t="s">
        <v>5464</v>
      </c>
      <c r="G1995" s="7">
        <v>42559</v>
      </c>
      <c r="H1995" t="s">
        <v>503</v>
      </c>
      <c r="I1995">
        <v>19584</v>
      </c>
      <c r="J1995">
        <v>0</v>
      </c>
      <c r="K1995">
        <v>19584</v>
      </c>
      <c r="L1995">
        <v>1</v>
      </c>
      <c r="M1995">
        <v>19584</v>
      </c>
      <c r="N1995" t="s">
        <v>647</v>
      </c>
      <c r="O1995" t="s">
        <v>4736</v>
      </c>
      <c r="P1995" s="7">
        <v>42542</v>
      </c>
      <c r="Q1995" s="7" t="s">
        <v>5465</v>
      </c>
      <c r="R1995" s="7">
        <v>3.4904000000000002</v>
      </c>
    </row>
    <row r="1996" spans="1:18" hidden="1">
      <c r="A1996" t="s">
        <v>506</v>
      </c>
      <c r="B1996" t="s">
        <v>663</v>
      </c>
      <c r="C1996" s="7">
        <v>42527</v>
      </c>
      <c r="D1996" t="s">
        <v>1043</v>
      </c>
      <c r="E1996">
        <v>13115005</v>
      </c>
      <c r="F1996" t="s">
        <v>6098</v>
      </c>
      <c r="G1996" s="7">
        <v>42549</v>
      </c>
      <c r="H1996" t="s">
        <v>503</v>
      </c>
      <c r="I1996">
        <v>1352</v>
      </c>
      <c r="J1996">
        <v>0</v>
      </c>
      <c r="K1996">
        <v>1352</v>
      </c>
      <c r="L1996">
        <v>1</v>
      </c>
      <c r="M1996">
        <v>1352</v>
      </c>
      <c r="N1996" t="s">
        <v>647</v>
      </c>
      <c r="O1996" t="s">
        <v>6099</v>
      </c>
      <c r="P1996" s="7">
        <v>42542</v>
      </c>
      <c r="Q1996" s="7" t="s">
        <v>6100</v>
      </c>
      <c r="R1996" s="7">
        <v>3.5409000000000002</v>
      </c>
    </row>
    <row r="1997" spans="1:18" hidden="1">
      <c r="A1997" t="s">
        <v>506</v>
      </c>
      <c r="B1997" t="s">
        <v>663</v>
      </c>
      <c r="C1997" s="7">
        <v>42537</v>
      </c>
      <c r="D1997" t="s">
        <v>5794</v>
      </c>
      <c r="E1997">
        <v>13101010</v>
      </c>
      <c r="F1997" t="s">
        <v>5795</v>
      </c>
      <c r="G1997" s="7">
        <v>42546</v>
      </c>
      <c r="H1997" t="s">
        <v>503</v>
      </c>
      <c r="I1997">
        <v>1749.29</v>
      </c>
      <c r="J1997">
        <v>0</v>
      </c>
      <c r="K1997">
        <v>1749.29</v>
      </c>
      <c r="L1997">
        <v>1</v>
      </c>
      <c r="M1997">
        <v>1749.29</v>
      </c>
      <c r="N1997" t="s">
        <v>4251</v>
      </c>
      <c r="O1997" t="s">
        <v>5796</v>
      </c>
      <c r="P1997" s="7">
        <v>42542</v>
      </c>
      <c r="Q1997" s="7" t="s">
        <v>5797</v>
      </c>
      <c r="R1997" s="7">
        <v>3.4767999999999999</v>
      </c>
    </row>
    <row r="1998" spans="1:18" hidden="1">
      <c r="A1998" t="s">
        <v>506</v>
      </c>
      <c r="B1998" t="s">
        <v>553</v>
      </c>
      <c r="C1998" s="7">
        <v>42529</v>
      </c>
      <c r="D1998" t="s">
        <v>3585</v>
      </c>
      <c r="E1998">
        <v>13115016</v>
      </c>
      <c r="F1998" t="s">
        <v>3586</v>
      </c>
      <c r="G1998" s="7">
        <v>42559</v>
      </c>
      <c r="H1998" t="s">
        <v>503</v>
      </c>
      <c r="I1998">
        <v>247</v>
      </c>
      <c r="J1998">
        <v>0</v>
      </c>
      <c r="K1998">
        <v>247</v>
      </c>
      <c r="L1998">
        <v>1</v>
      </c>
      <c r="M1998">
        <v>247</v>
      </c>
      <c r="N1998" t="s">
        <v>647</v>
      </c>
      <c r="O1998" t="s">
        <v>3587</v>
      </c>
      <c r="P1998" s="7">
        <v>42542</v>
      </c>
      <c r="Q1998" s="7" t="s">
        <v>3588</v>
      </c>
      <c r="R1998" s="7">
        <v>3.4744999999999999</v>
      </c>
    </row>
    <row r="1999" spans="1:18" hidden="1">
      <c r="A1999" t="s">
        <v>506</v>
      </c>
      <c r="B1999" t="s">
        <v>501</v>
      </c>
      <c r="C1999" s="7">
        <v>42513</v>
      </c>
      <c r="D1999" t="s">
        <v>6006</v>
      </c>
      <c r="E1999">
        <v>17101001</v>
      </c>
      <c r="F1999" t="s">
        <v>6007</v>
      </c>
      <c r="G1999" s="7">
        <v>42735</v>
      </c>
      <c r="H1999" t="s">
        <v>503</v>
      </c>
      <c r="I1999">
        <v>130000</v>
      </c>
      <c r="J1999"/>
      <c r="K1999">
        <v>130000</v>
      </c>
      <c r="L1999">
        <v>1</v>
      </c>
      <c r="M1999">
        <v>130000</v>
      </c>
      <c r="N1999" t="s">
        <v>3602</v>
      </c>
      <c r="O1999" t="s">
        <v>6008</v>
      </c>
      <c r="P1999" s="7">
        <v>42542</v>
      </c>
      <c r="Q1999" s="7" t="s">
        <v>6009</v>
      </c>
      <c r="R1999" s="7">
        <v>3.5419</v>
      </c>
    </row>
    <row r="2000" spans="1:18" hidden="1">
      <c r="A2000" t="s">
        <v>1037</v>
      </c>
      <c r="B2000" t="s">
        <v>501</v>
      </c>
      <c r="C2000" s="7">
        <v>42528</v>
      </c>
      <c r="D2000" t="s">
        <v>3680</v>
      </c>
      <c r="E2000">
        <v>15101003</v>
      </c>
      <c r="F2000" t="s">
        <v>3681</v>
      </c>
      <c r="G2000" s="7">
        <v>42529</v>
      </c>
      <c r="H2000" t="s">
        <v>503</v>
      </c>
      <c r="I2000">
        <v>13464</v>
      </c>
      <c r="J2000">
        <v>0</v>
      </c>
      <c r="K2000">
        <v>13464</v>
      </c>
      <c r="L2000">
        <v>1</v>
      </c>
      <c r="M2000">
        <v>13464</v>
      </c>
      <c r="N2000" t="s">
        <v>647</v>
      </c>
      <c r="O2000" t="s">
        <v>3682</v>
      </c>
      <c r="P2000" s="7">
        <v>42542</v>
      </c>
      <c r="Q2000" s="7" t="s">
        <v>3683</v>
      </c>
      <c r="R2000" s="7">
        <v>3.5097999999999998</v>
      </c>
    </row>
    <row r="2001" spans="1:18" hidden="1">
      <c r="A2001" t="s">
        <v>1037</v>
      </c>
      <c r="B2001" t="s">
        <v>501</v>
      </c>
      <c r="C2001" s="7">
        <v>42538</v>
      </c>
      <c r="D2001" t="s">
        <v>3680</v>
      </c>
      <c r="E2001">
        <v>15101003</v>
      </c>
      <c r="F2001" t="s">
        <v>5052</v>
      </c>
      <c r="G2001" s="7">
        <v>42545</v>
      </c>
      <c r="H2001" t="s">
        <v>503</v>
      </c>
      <c r="I2001">
        <v>13464</v>
      </c>
      <c r="J2001">
        <v>0</v>
      </c>
      <c r="K2001">
        <v>13464</v>
      </c>
      <c r="L2001">
        <v>1</v>
      </c>
      <c r="M2001">
        <v>13464</v>
      </c>
      <c r="N2001" t="s">
        <v>647</v>
      </c>
      <c r="O2001" t="s">
        <v>3779</v>
      </c>
      <c r="P2001" s="7">
        <v>42542</v>
      </c>
      <c r="Q2001" s="7" t="s">
        <v>5053</v>
      </c>
      <c r="R2001" s="7">
        <v>3.4904000000000002</v>
      </c>
    </row>
    <row r="2002" spans="1:18" hidden="1">
      <c r="A2002" t="s">
        <v>1037</v>
      </c>
      <c r="B2002" t="s">
        <v>501</v>
      </c>
      <c r="C2002" s="7">
        <v>42538</v>
      </c>
      <c r="D2002" t="s">
        <v>3680</v>
      </c>
      <c r="E2002">
        <v>15101003</v>
      </c>
      <c r="F2002" t="s">
        <v>4595</v>
      </c>
      <c r="G2002" s="7">
        <v>42544</v>
      </c>
      <c r="H2002" t="s">
        <v>503</v>
      </c>
      <c r="I2002">
        <v>13464</v>
      </c>
      <c r="J2002">
        <v>0</v>
      </c>
      <c r="K2002">
        <v>13464</v>
      </c>
      <c r="L2002">
        <v>1</v>
      </c>
      <c r="M2002">
        <v>13464</v>
      </c>
      <c r="N2002" t="s">
        <v>647</v>
      </c>
      <c r="O2002" t="s">
        <v>3779</v>
      </c>
      <c r="P2002" s="7">
        <v>42542</v>
      </c>
      <c r="Q2002" s="7" t="s">
        <v>5450</v>
      </c>
      <c r="R2002" s="7">
        <v>3.4904000000000002</v>
      </c>
    </row>
    <row r="2003" spans="1:18" hidden="1">
      <c r="A2003" t="s">
        <v>1037</v>
      </c>
      <c r="B2003" t="s">
        <v>501</v>
      </c>
      <c r="C2003" s="7">
        <v>42538</v>
      </c>
      <c r="D2003" t="s">
        <v>3680</v>
      </c>
      <c r="E2003">
        <v>15101003</v>
      </c>
      <c r="F2003" t="s">
        <v>2782</v>
      </c>
      <c r="G2003" s="7">
        <v>42544</v>
      </c>
      <c r="H2003" t="s">
        <v>503</v>
      </c>
      <c r="I2003">
        <v>13464</v>
      </c>
      <c r="J2003">
        <v>0</v>
      </c>
      <c r="K2003">
        <v>13464</v>
      </c>
      <c r="L2003">
        <v>1</v>
      </c>
      <c r="M2003">
        <v>13464</v>
      </c>
      <c r="N2003" t="s">
        <v>647</v>
      </c>
      <c r="O2003" t="s">
        <v>3779</v>
      </c>
      <c r="P2003" s="7">
        <v>42542</v>
      </c>
      <c r="Q2003" s="7" t="s">
        <v>6503</v>
      </c>
      <c r="R2003" s="7">
        <v>3.4904000000000002</v>
      </c>
    </row>
    <row r="2004" spans="1:18" hidden="1">
      <c r="A2004" t="s">
        <v>1037</v>
      </c>
      <c r="B2004" t="s">
        <v>501</v>
      </c>
      <c r="C2004" s="7">
        <v>42538</v>
      </c>
      <c r="D2004" t="s">
        <v>3251</v>
      </c>
      <c r="E2004">
        <v>15101003</v>
      </c>
      <c r="F2004" t="s">
        <v>3778</v>
      </c>
      <c r="G2004" s="7">
        <v>42546</v>
      </c>
      <c r="H2004" s="8" t="s">
        <v>503</v>
      </c>
      <c r="I2004" s="8">
        <v>13464</v>
      </c>
      <c r="J2004" s="8">
        <v>0</v>
      </c>
      <c r="K2004" s="8">
        <v>13464</v>
      </c>
      <c r="L2004" s="8">
        <v>1</v>
      </c>
      <c r="M2004" s="8">
        <v>13464</v>
      </c>
      <c r="N2004" t="s">
        <v>647</v>
      </c>
      <c r="O2004" t="s">
        <v>3779</v>
      </c>
      <c r="P2004" s="7">
        <v>42542</v>
      </c>
      <c r="Q2004" s="7" t="s">
        <v>3780</v>
      </c>
      <c r="R2004" s="7">
        <v>3.4904000000000002</v>
      </c>
    </row>
    <row r="2005" spans="1:18" hidden="1">
      <c r="A2005" t="s">
        <v>1037</v>
      </c>
      <c r="B2005" t="s">
        <v>501</v>
      </c>
      <c r="C2005" s="7">
        <v>42538</v>
      </c>
      <c r="D2005" t="s">
        <v>3251</v>
      </c>
      <c r="E2005">
        <v>15101003</v>
      </c>
      <c r="F2005" t="s">
        <v>5791</v>
      </c>
      <c r="G2005" s="7">
        <v>42547</v>
      </c>
      <c r="H2005" t="s">
        <v>503</v>
      </c>
      <c r="I2005">
        <v>13464</v>
      </c>
      <c r="J2005">
        <v>0</v>
      </c>
      <c r="K2005">
        <v>13464</v>
      </c>
      <c r="L2005">
        <v>1</v>
      </c>
      <c r="M2005">
        <v>13464</v>
      </c>
      <c r="N2005" t="s">
        <v>647</v>
      </c>
      <c r="O2005" t="s">
        <v>3779</v>
      </c>
      <c r="P2005" s="7">
        <v>42542</v>
      </c>
      <c r="Q2005" s="7" t="s">
        <v>5792</v>
      </c>
      <c r="R2005" s="7">
        <v>3.4904000000000002</v>
      </c>
    </row>
    <row r="2006" spans="1:18" hidden="1">
      <c r="A2006" t="s">
        <v>1037</v>
      </c>
      <c r="B2006" t="s">
        <v>501</v>
      </c>
      <c r="C2006" s="7">
        <v>42538</v>
      </c>
      <c r="D2006" t="s">
        <v>3251</v>
      </c>
      <c r="E2006">
        <v>15101003</v>
      </c>
      <c r="F2006" t="s">
        <v>2947</v>
      </c>
      <c r="G2006" s="7">
        <v>42547</v>
      </c>
      <c r="H2006" t="s">
        <v>503</v>
      </c>
      <c r="I2006">
        <v>13464</v>
      </c>
      <c r="J2006">
        <v>0</v>
      </c>
      <c r="K2006">
        <v>13464</v>
      </c>
      <c r="L2006">
        <v>1</v>
      </c>
      <c r="M2006">
        <v>13464</v>
      </c>
      <c r="N2006" t="s">
        <v>647</v>
      </c>
      <c r="O2006" t="s">
        <v>3779</v>
      </c>
      <c r="P2006" s="7">
        <v>42542</v>
      </c>
      <c r="Q2006" s="7" t="s">
        <v>5793</v>
      </c>
      <c r="R2006" s="7">
        <v>3.4904000000000002</v>
      </c>
    </row>
    <row r="2007" spans="1:18" hidden="1">
      <c r="A2007" t="s">
        <v>506</v>
      </c>
      <c r="B2007" t="s">
        <v>548</v>
      </c>
      <c r="C2007" s="7">
        <v>42535</v>
      </c>
      <c r="D2007" t="s">
        <v>5517</v>
      </c>
      <c r="E2007">
        <v>13115026</v>
      </c>
      <c r="F2007" t="s">
        <v>5518</v>
      </c>
      <c r="G2007" s="7">
        <v>42551</v>
      </c>
      <c r="H2007" t="s">
        <v>503</v>
      </c>
      <c r="I2007">
        <v>850</v>
      </c>
      <c r="J2007">
        <v>0</v>
      </c>
      <c r="K2007">
        <v>850</v>
      </c>
      <c r="L2007">
        <v>1</v>
      </c>
      <c r="M2007">
        <v>850</v>
      </c>
      <c r="N2007" t="s">
        <v>647</v>
      </c>
      <c r="O2007" t="s">
        <v>5519</v>
      </c>
      <c r="P2007" s="7">
        <v>42542</v>
      </c>
      <c r="Q2007" s="7" t="s">
        <v>5520</v>
      </c>
      <c r="R2007" s="7">
        <v>3.4533</v>
      </c>
    </row>
    <row r="2008" spans="1:18" hidden="1">
      <c r="A2008" t="s">
        <v>506</v>
      </c>
      <c r="B2008" t="s">
        <v>548</v>
      </c>
      <c r="C2008" s="7">
        <v>42531</v>
      </c>
      <c r="D2008" t="s">
        <v>5517</v>
      </c>
      <c r="E2008">
        <v>13115020</v>
      </c>
      <c r="F2008" t="s">
        <v>6087</v>
      </c>
      <c r="G2008" s="7">
        <v>42546</v>
      </c>
      <c r="H2008" t="s">
        <v>503</v>
      </c>
      <c r="I2008">
        <v>2770</v>
      </c>
      <c r="J2008">
        <v>0</v>
      </c>
      <c r="K2008">
        <v>2770</v>
      </c>
      <c r="L2008">
        <v>1</v>
      </c>
      <c r="M2008">
        <v>2770</v>
      </c>
      <c r="N2008" t="s">
        <v>647</v>
      </c>
      <c r="O2008" t="s">
        <v>6088</v>
      </c>
      <c r="P2008" s="7">
        <v>42542</v>
      </c>
      <c r="Q2008" s="7" t="s">
        <v>6089</v>
      </c>
      <c r="R2008" s="7">
        <v>3.3816999999999999</v>
      </c>
    </row>
    <row r="2009" spans="1:18" hidden="1">
      <c r="A2009" t="s">
        <v>506</v>
      </c>
      <c r="B2009" t="s">
        <v>548</v>
      </c>
      <c r="C2009" s="7">
        <v>42529</v>
      </c>
      <c r="D2009" t="s">
        <v>3297</v>
      </c>
      <c r="E2009">
        <v>13115020</v>
      </c>
      <c r="F2009" t="s">
        <v>4520</v>
      </c>
      <c r="G2009" s="7">
        <v>42545</v>
      </c>
      <c r="H2009" t="s">
        <v>503</v>
      </c>
      <c r="I2009">
        <v>110</v>
      </c>
      <c r="J2009">
        <v>0</v>
      </c>
      <c r="K2009">
        <v>110</v>
      </c>
      <c r="L2009">
        <v>1</v>
      </c>
      <c r="M2009">
        <v>110</v>
      </c>
      <c r="N2009" t="s">
        <v>647</v>
      </c>
      <c r="O2009" t="s">
        <v>4694</v>
      </c>
      <c r="P2009" s="7">
        <v>42542</v>
      </c>
      <c r="Q2009" s="7" t="s">
        <v>6364</v>
      </c>
      <c r="R2009" s="7">
        <v>3.4744999999999999</v>
      </c>
    </row>
    <row r="2010" spans="1:18" hidden="1">
      <c r="A2010" t="s">
        <v>506</v>
      </c>
      <c r="B2010" t="s">
        <v>548</v>
      </c>
      <c r="C2010" s="7">
        <v>42217</v>
      </c>
      <c r="D2010" t="s">
        <v>444</v>
      </c>
      <c r="E2010">
        <v>13115026</v>
      </c>
      <c r="F2010" t="s">
        <v>452</v>
      </c>
      <c r="G2010" s="7">
        <v>42674</v>
      </c>
      <c r="H2010" t="s">
        <v>503</v>
      </c>
      <c r="I2010">
        <v>57730.38</v>
      </c>
      <c r="J2010">
        <v>40000</v>
      </c>
      <c r="K2010">
        <v>17730.38</v>
      </c>
      <c r="L2010">
        <v>1</v>
      </c>
      <c r="M2010">
        <v>17730.38</v>
      </c>
      <c r="N2010" t="s">
        <v>720</v>
      </c>
      <c r="O2010" t="s">
        <v>721</v>
      </c>
      <c r="P2010" s="7">
        <v>42542</v>
      </c>
      <c r="Q2010" s="7" t="s">
        <v>2437</v>
      </c>
      <c r="R2010" s="7">
        <v>3.3940000000000001</v>
      </c>
    </row>
    <row r="2011" spans="1:18" hidden="1">
      <c r="A2011" t="s">
        <v>506</v>
      </c>
      <c r="B2011" t="s">
        <v>609</v>
      </c>
      <c r="C2011" s="7">
        <v>42493</v>
      </c>
      <c r="D2011" t="s">
        <v>4004</v>
      </c>
      <c r="E2011">
        <v>13115026</v>
      </c>
      <c r="F2011" t="s">
        <v>4005</v>
      </c>
      <c r="G2011" s="7">
        <v>42555</v>
      </c>
      <c r="H2011" t="s">
        <v>503</v>
      </c>
      <c r="I2011">
        <v>30</v>
      </c>
      <c r="J2011"/>
      <c r="K2011">
        <v>30</v>
      </c>
      <c r="L2011">
        <v>1</v>
      </c>
      <c r="M2011">
        <v>30</v>
      </c>
      <c r="N2011" t="s">
        <v>647</v>
      </c>
      <c r="O2011" t="s">
        <v>4006</v>
      </c>
      <c r="P2011" s="7">
        <v>42542</v>
      </c>
      <c r="Q2011" s="7" t="s">
        <v>4007</v>
      </c>
      <c r="R2011" s="7">
        <v>3.4990999999999999</v>
      </c>
    </row>
    <row r="2012" spans="1:18" hidden="1">
      <c r="A2012" t="s">
        <v>506</v>
      </c>
      <c r="B2012" t="s">
        <v>609</v>
      </c>
      <c r="C2012" s="7">
        <v>42475</v>
      </c>
      <c r="D2012" t="s">
        <v>4004</v>
      </c>
      <c r="E2012">
        <v>13115016</v>
      </c>
      <c r="F2012" t="s">
        <v>4844</v>
      </c>
      <c r="G2012" s="7">
        <v>42555</v>
      </c>
      <c r="H2012" t="s">
        <v>503</v>
      </c>
      <c r="I2012">
        <v>810</v>
      </c>
      <c r="J2012"/>
      <c r="K2012">
        <v>810</v>
      </c>
      <c r="L2012">
        <v>1</v>
      </c>
      <c r="M2012">
        <v>810</v>
      </c>
      <c r="N2012" t="s">
        <v>647</v>
      </c>
      <c r="O2012" t="s">
        <v>4845</v>
      </c>
      <c r="P2012" s="7">
        <v>42542</v>
      </c>
      <c r="Q2012" s="7" t="s">
        <v>4846</v>
      </c>
      <c r="R2012" s="7">
        <v>3.5125999999999999</v>
      </c>
    </row>
    <row r="2013" spans="1:18" hidden="1">
      <c r="A2013" t="s">
        <v>506</v>
      </c>
      <c r="B2013" t="s">
        <v>609</v>
      </c>
      <c r="C2013" s="7">
        <v>42475</v>
      </c>
      <c r="D2013" t="s">
        <v>4004</v>
      </c>
      <c r="E2013">
        <v>13115016</v>
      </c>
      <c r="F2013" t="s">
        <v>4844</v>
      </c>
      <c r="G2013" s="7">
        <v>42585</v>
      </c>
      <c r="H2013" t="s">
        <v>503</v>
      </c>
      <c r="I2013">
        <v>810</v>
      </c>
      <c r="J2013"/>
      <c r="K2013">
        <v>810</v>
      </c>
      <c r="L2013">
        <v>1</v>
      </c>
      <c r="M2013">
        <v>810</v>
      </c>
      <c r="N2013" t="s">
        <v>647</v>
      </c>
      <c r="O2013" t="s">
        <v>4845</v>
      </c>
      <c r="P2013" s="7">
        <v>42542</v>
      </c>
      <c r="Q2013" s="7" t="s">
        <v>4847</v>
      </c>
      <c r="R2013" s="7">
        <v>3.5125999999999999</v>
      </c>
    </row>
    <row r="2014" spans="1:18" hidden="1">
      <c r="A2014" t="s">
        <v>506</v>
      </c>
      <c r="B2014" t="s">
        <v>609</v>
      </c>
      <c r="C2014" s="7">
        <v>42493</v>
      </c>
      <c r="D2014" t="s">
        <v>4004</v>
      </c>
      <c r="E2014">
        <v>13115026</v>
      </c>
      <c r="F2014" t="s">
        <v>4005</v>
      </c>
      <c r="G2014" s="7">
        <v>42585</v>
      </c>
      <c r="H2014" t="s">
        <v>503</v>
      </c>
      <c r="I2014">
        <v>30</v>
      </c>
      <c r="J2014"/>
      <c r="K2014">
        <v>30</v>
      </c>
      <c r="L2014">
        <v>1</v>
      </c>
      <c r="M2014">
        <v>30</v>
      </c>
      <c r="N2014" t="s">
        <v>647</v>
      </c>
      <c r="O2014" t="s">
        <v>4006</v>
      </c>
      <c r="P2014" s="7">
        <v>42542</v>
      </c>
      <c r="Q2014" s="7" t="s">
        <v>5639</v>
      </c>
      <c r="R2014" s="7">
        <v>3.4990999999999999</v>
      </c>
    </row>
    <row r="2015" spans="1:18" hidden="1">
      <c r="A2015" t="s">
        <v>506</v>
      </c>
      <c r="B2015" t="s">
        <v>548</v>
      </c>
      <c r="C2015" s="7">
        <v>42537</v>
      </c>
      <c r="D2015" t="s">
        <v>2937</v>
      </c>
      <c r="E2015">
        <v>13115016</v>
      </c>
      <c r="F2015" t="s">
        <v>4324</v>
      </c>
      <c r="G2015" s="7">
        <v>42551</v>
      </c>
      <c r="H2015" t="s">
        <v>503</v>
      </c>
      <c r="I2015">
        <v>927.15</v>
      </c>
      <c r="J2015">
        <v>0</v>
      </c>
      <c r="K2015">
        <v>927.15</v>
      </c>
      <c r="L2015">
        <v>1</v>
      </c>
      <c r="M2015">
        <v>927.15</v>
      </c>
      <c r="N2015" t="s">
        <v>647</v>
      </c>
      <c r="O2015" t="s">
        <v>3873</v>
      </c>
      <c r="P2015" s="7">
        <v>42542</v>
      </c>
      <c r="Q2015" s="7" t="s">
        <v>4325</v>
      </c>
      <c r="R2015" s="7">
        <v>3.4767999999999999</v>
      </c>
    </row>
    <row r="2016" spans="1:18" hidden="1">
      <c r="A2016" t="s">
        <v>506</v>
      </c>
      <c r="B2016" t="s">
        <v>548</v>
      </c>
      <c r="C2016" s="7">
        <v>42531</v>
      </c>
      <c r="D2016" t="s">
        <v>2937</v>
      </c>
      <c r="E2016">
        <v>13115016</v>
      </c>
      <c r="F2016" t="s">
        <v>5740</v>
      </c>
      <c r="G2016" s="7">
        <v>42554</v>
      </c>
      <c r="H2016" t="s">
        <v>503</v>
      </c>
      <c r="I2016">
        <v>961.29</v>
      </c>
      <c r="J2016">
        <v>0</v>
      </c>
      <c r="K2016">
        <v>961.29</v>
      </c>
      <c r="L2016">
        <v>1</v>
      </c>
      <c r="M2016">
        <v>961.29</v>
      </c>
      <c r="N2016" t="s">
        <v>647</v>
      </c>
      <c r="O2016" t="s">
        <v>3336</v>
      </c>
      <c r="P2016" s="7">
        <v>42542</v>
      </c>
      <c r="Q2016" s="7" t="s">
        <v>5741</v>
      </c>
      <c r="R2016" s="7">
        <v>3.3816999999999999</v>
      </c>
    </row>
    <row r="2017" spans="1:18" hidden="1">
      <c r="A2017" t="s">
        <v>506</v>
      </c>
      <c r="B2017" t="s">
        <v>548</v>
      </c>
      <c r="C2017" s="7">
        <v>42397</v>
      </c>
      <c r="D2017" t="s">
        <v>2983</v>
      </c>
      <c r="E2017">
        <v>13101001</v>
      </c>
      <c r="F2017" t="s">
        <v>3052</v>
      </c>
      <c r="G2017" s="7">
        <v>42633</v>
      </c>
      <c r="H2017" t="s">
        <v>533</v>
      </c>
      <c r="I2017">
        <v>666508.4</v>
      </c>
      <c r="J2017">
        <v>0</v>
      </c>
      <c r="K2017">
        <v>666508.4</v>
      </c>
      <c r="L2017">
        <v>3.3835000000000002</v>
      </c>
      <c r="M2017">
        <v>2255131.1713999999</v>
      </c>
      <c r="N2017" t="s">
        <v>647</v>
      </c>
      <c r="O2017" t="s">
        <v>648</v>
      </c>
      <c r="P2017" s="7">
        <v>42542</v>
      </c>
      <c r="Q2017" s="7" t="s">
        <v>3053</v>
      </c>
      <c r="R2017" s="7">
        <v>4.0448000000000004</v>
      </c>
    </row>
    <row r="2018" spans="1:18" hidden="1">
      <c r="A2018" t="s">
        <v>506</v>
      </c>
      <c r="B2018" t="s">
        <v>548</v>
      </c>
      <c r="C2018" s="7">
        <v>42397</v>
      </c>
      <c r="D2018" t="s">
        <v>2983</v>
      </c>
      <c r="E2018">
        <v>13101001</v>
      </c>
      <c r="F2018" t="s">
        <v>2984</v>
      </c>
      <c r="G2018" s="7">
        <v>42633</v>
      </c>
      <c r="H2018" t="s">
        <v>533</v>
      </c>
      <c r="I2018">
        <v>24123</v>
      </c>
      <c r="J2018">
        <v>0</v>
      </c>
      <c r="K2018">
        <v>24123</v>
      </c>
      <c r="L2018">
        <v>3.3835000000000002</v>
      </c>
      <c r="M2018">
        <v>81620.170499999993</v>
      </c>
      <c r="N2018" t="s">
        <v>647</v>
      </c>
      <c r="O2018" t="s">
        <v>651</v>
      </c>
      <c r="P2018" s="7">
        <v>42542</v>
      </c>
      <c r="Q2018" s="7" t="s">
        <v>2985</v>
      </c>
      <c r="R2018" s="7">
        <v>4.0448000000000004</v>
      </c>
    </row>
    <row r="2019" spans="1:18" hidden="1">
      <c r="A2019" t="s">
        <v>506</v>
      </c>
      <c r="B2019" t="s">
        <v>609</v>
      </c>
      <c r="C2019" s="7">
        <v>42415</v>
      </c>
      <c r="D2019" t="s">
        <v>2983</v>
      </c>
      <c r="E2019">
        <v>13101001</v>
      </c>
      <c r="F2019" t="s">
        <v>3149</v>
      </c>
      <c r="G2019" s="7">
        <v>42633</v>
      </c>
      <c r="H2019" t="s">
        <v>533</v>
      </c>
      <c r="I2019">
        <v>6320</v>
      </c>
      <c r="J2019">
        <v>0</v>
      </c>
      <c r="K2019">
        <v>6320</v>
      </c>
      <c r="L2019">
        <v>3.3835000000000002</v>
      </c>
      <c r="M2019">
        <v>21383.72</v>
      </c>
      <c r="N2019" t="s">
        <v>647</v>
      </c>
      <c r="O2019" t="s">
        <v>651</v>
      </c>
      <c r="P2019" s="7">
        <v>42542</v>
      </c>
      <c r="Q2019" s="7" t="s">
        <v>3150</v>
      </c>
      <c r="R2019" s="7">
        <v>3.9891000000000001</v>
      </c>
    </row>
    <row r="2020" spans="1:18" hidden="1">
      <c r="A2020" t="s">
        <v>506</v>
      </c>
      <c r="B2020" t="s">
        <v>609</v>
      </c>
      <c r="C2020" s="7">
        <v>42538</v>
      </c>
      <c r="D2020" t="s">
        <v>2574</v>
      </c>
      <c r="E2020">
        <v>13115016</v>
      </c>
      <c r="F2020" t="s">
        <v>4349</v>
      </c>
      <c r="G2020" s="7">
        <v>42553</v>
      </c>
      <c r="H2020" t="s">
        <v>503</v>
      </c>
      <c r="I2020">
        <v>300</v>
      </c>
      <c r="J2020">
        <v>0</v>
      </c>
      <c r="K2020">
        <v>300</v>
      </c>
      <c r="L2020">
        <v>1</v>
      </c>
      <c r="M2020">
        <v>300</v>
      </c>
      <c r="N2020" t="s">
        <v>647</v>
      </c>
      <c r="O2020" t="s">
        <v>4350</v>
      </c>
      <c r="P2020" s="7">
        <v>42542</v>
      </c>
      <c r="Q2020" s="7" t="s">
        <v>4351</v>
      </c>
      <c r="R2020" s="7">
        <v>3.4904000000000002</v>
      </c>
    </row>
    <row r="2021" spans="1:18" hidden="1">
      <c r="A2021" t="s">
        <v>506</v>
      </c>
      <c r="B2021" t="s">
        <v>609</v>
      </c>
      <c r="C2021" s="7">
        <v>42538</v>
      </c>
      <c r="D2021" t="s">
        <v>2574</v>
      </c>
      <c r="E2021">
        <v>13115016</v>
      </c>
      <c r="F2021" t="s">
        <v>6144</v>
      </c>
      <c r="G2021" s="7">
        <v>42566</v>
      </c>
      <c r="H2021" t="s">
        <v>503</v>
      </c>
      <c r="I2021">
        <v>700</v>
      </c>
      <c r="J2021">
        <v>0</v>
      </c>
      <c r="K2021">
        <v>700</v>
      </c>
      <c r="L2021">
        <v>1</v>
      </c>
      <c r="M2021">
        <v>700</v>
      </c>
      <c r="N2021" t="s">
        <v>647</v>
      </c>
      <c r="O2021" t="s">
        <v>4350</v>
      </c>
      <c r="P2021" s="7">
        <v>42542</v>
      </c>
      <c r="Q2021" s="7" t="s">
        <v>6145</v>
      </c>
      <c r="R2021" s="7">
        <v>3.4904000000000002</v>
      </c>
    </row>
    <row r="2022" spans="1:18" hidden="1">
      <c r="A2022" t="s">
        <v>506</v>
      </c>
      <c r="B2022" t="s">
        <v>609</v>
      </c>
      <c r="C2022" s="7">
        <v>42455</v>
      </c>
      <c r="D2022" t="s">
        <v>439</v>
      </c>
      <c r="E2022">
        <v>13115026</v>
      </c>
      <c r="F2022" t="s">
        <v>3500</v>
      </c>
      <c r="G2022" s="7">
        <v>42571</v>
      </c>
      <c r="H2022" t="s">
        <v>503</v>
      </c>
      <c r="I2022">
        <v>118.75</v>
      </c>
      <c r="J2022"/>
      <c r="K2022">
        <v>118.75</v>
      </c>
      <c r="L2022">
        <v>1</v>
      </c>
      <c r="M2022">
        <v>118.75</v>
      </c>
      <c r="N2022" t="s">
        <v>647</v>
      </c>
      <c r="O2022" t="s">
        <v>3501</v>
      </c>
      <c r="P2022" s="7">
        <v>42542</v>
      </c>
      <c r="Q2022" s="7" t="s">
        <v>3502</v>
      </c>
      <c r="R2022" s="7">
        <v>3.6947999999999999</v>
      </c>
    </row>
    <row r="2023" spans="1:18" hidden="1">
      <c r="A2023" t="s">
        <v>506</v>
      </c>
      <c r="B2023" t="s">
        <v>639</v>
      </c>
      <c r="C2023" s="7">
        <v>42501</v>
      </c>
      <c r="D2023" t="s">
        <v>439</v>
      </c>
      <c r="E2023">
        <v>13115026</v>
      </c>
      <c r="F2023" t="s">
        <v>3570</v>
      </c>
      <c r="G2023" s="7">
        <v>42546</v>
      </c>
      <c r="H2023" t="s">
        <v>503</v>
      </c>
      <c r="I2023">
        <v>873</v>
      </c>
      <c r="J2023"/>
      <c r="K2023">
        <v>873</v>
      </c>
      <c r="L2023">
        <v>1</v>
      </c>
      <c r="M2023">
        <v>873</v>
      </c>
      <c r="N2023" t="s">
        <v>647</v>
      </c>
      <c r="O2023" t="s">
        <v>3571</v>
      </c>
      <c r="P2023" s="7">
        <v>42542</v>
      </c>
      <c r="Q2023" s="7" t="s">
        <v>3572</v>
      </c>
      <c r="R2023" s="7">
        <v>3.4771999999999998</v>
      </c>
    </row>
    <row r="2024" spans="1:18" hidden="1">
      <c r="A2024" t="s">
        <v>506</v>
      </c>
      <c r="B2024" t="s">
        <v>652</v>
      </c>
      <c r="C2024" s="7">
        <v>42465</v>
      </c>
      <c r="D2024" t="s">
        <v>439</v>
      </c>
      <c r="E2024">
        <v>13115026</v>
      </c>
      <c r="F2024" t="s">
        <v>3961</v>
      </c>
      <c r="G2024" s="7">
        <v>42567</v>
      </c>
      <c r="H2024" t="s">
        <v>503</v>
      </c>
      <c r="I2024">
        <v>235</v>
      </c>
      <c r="J2024"/>
      <c r="K2024">
        <v>235</v>
      </c>
      <c r="L2024">
        <v>1</v>
      </c>
      <c r="M2024">
        <v>235</v>
      </c>
      <c r="N2024" t="s">
        <v>647</v>
      </c>
      <c r="O2024" t="s">
        <v>2793</v>
      </c>
      <c r="P2024" s="7">
        <v>42542</v>
      </c>
      <c r="Q2024" s="7" t="s">
        <v>3962</v>
      </c>
      <c r="R2024" s="7">
        <v>3.5871</v>
      </c>
    </row>
    <row r="2025" spans="1:18" hidden="1">
      <c r="A2025" t="s">
        <v>506</v>
      </c>
      <c r="B2025" t="s">
        <v>639</v>
      </c>
      <c r="C2025" s="7">
        <v>42501</v>
      </c>
      <c r="D2025" t="s">
        <v>439</v>
      </c>
      <c r="E2025">
        <v>13115026</v>
      </c>
      <c r="F2025" t="s">
        <v>3570</v>
      </c>
      <c r="G2025" s="7">
        <v>42576</v>
      </c>
      <c r="H2025" t="s">
        <v>503</v>
      </c>
      <c r="I2025">
        <v>873</v>
      </c>
      <c r="J2025"/>
      <c r="K2025">
        <v>873</v>
      </c>
      <c r="L2025">
        <v>1</v>
      </c>
      <c r="M2025">
        <v>873</v>
      </c>
      <c r="N2025" t="s">
        <v>647</v>
      </c>
      <c r="O2025" t="s">
        <v>3571</v>
      </c>
      <c r="P2025" s="7">
        <v>42542</v>
      </c>
      <c r="Q2025" s="7" t="s">
        <v>4446</v>
      </c>
      <c r="R2025" s="7">
        <v>3.4771999999999998</v>
      </c>
    </row>
    <row r="2026" spans="1:18" hidden="1">
      <c r="A2026" t="s">
        <v>506</v>
      </c>
      <c r="B2026" t="s">
        <v>639</v>
      </c>
      <c r="C2026" s="7">
        <v>42501</v>
      </c>
      <c r="D2026" t="s">
        <v>439</v>
      </c>
      <c r="E2026">
        <v>13115026</v>
      </c>
      <c r="F2026" t="s">
        <v>3570</v>
      </c>
      <c r="G2026" s="7">
        <v>42606</v>
      </c>
      <c r="H2026" t="s">
        <v>503</v>
      </c>
      <c r="I2026">
        <v>873</v>
      </c>
      <c r="J2026"/>
      <c r="K2026">
        <v>873</v>
      </c>
      <c r="L2026">
        <v>1</v>
      </c>
      <c r="M2026">
        <v>873</v>
      </c>
      <c r="N2026" t="s">
        <v>647</v>
      </c>
      <c r="O2026" t="s">
        <v>3571</v>
      </c>
      <c r="P2026" s="7">
        <v>42542</v>
      </c>
      <c r="Q2026" s="7" t="s">
        <v>4447</v>
      </c>
      <c r="R2026" s="7">
        <v>3.4771999999999998</v>
      </c>
    </row>
    <row r="2027" spans="1:18" hidden="1">
      <c r="A2027" t="s">
        <v>506</v>
      </c>
      <c r="B2027" t="s">
        <v>609</v>
      </c>
      <c r="C2027" s="7">
        <v>42455</v>
      </c>
      <c r="D2027" t="s">
        <v>439</v>
      </c>
      <c r="E2027">
        <v>13115026</v>
      </c>
      <c r="F2027" t="s">
        <v>4803</v>
      </c>
      <c r="G2027" s="7">
        <v>42561</v>
      </c>
      <c r="H2027" t="s">
        <v>503</v>
      </c>
      <c r="I2027">
        <v>769.25</v>
      </c>
      <c r="J2027"/>
      <c r="K2027">
        <v>769.25</v>
      </c>
      <c r="L2027">
        <v>1</v>
      </c>
      <c r="M2027">
        <v>769.25</v>
      </c>
      <c r="N2027" t="s">
        <v>647</v>
      </c>
      <c r="O2027" t="s">
        <v>1172</v>
      </c>
      <c r="P2027" s="7">
        <v>42542</v>
      </c>
      <c r="Q2027" s="7" t="s">
        <v>4804</v>
      </c>
      <c r="R2027" s="7">
        <v>3.6947999999999999</v>
      </c>
    </row>
    <row r="2028" spans="1:18" hidden="1">
      <c r="A2028" t="s">
        <v>506</v>
      </c>
      <c r="B2028" t="s">
        <v>609</v>
      </c>
      <c r="C2028" s="7">
        <v>42513</v>
      </c>
      <c r="D2028" t="s">
        <v>439</v>
      </c>
      <c r="E2028">
        <v>13115026</v>
      </c>
      <c r="F2028" t="s">
        <v>5764</v>
      </c>
      <c r="G2028" s="7">
        <v>42552</v>
      </c>
      <c r="H2028" t="s">
        <v>503</v>
      </c>
      <c r="I2028">
        <v>235</v>
      </c>
      <c r="J2028"/>
      <c r="K2028">
        <v>235</v>
      </c>
      <c r="L2028">
        <v>1</v>
      </c>
      <c r="M2028">
        <v>235</v>
      </c>
      <c r="N2028" t="s">
        <v>647</v>
      </c>
      <c r="O2028" t="s">
        <v>5765</v>
      </c>
      <c r="P2028" s="7">
        <v>42542</v>
      </c>
      <c r="Q2028" s="7" t="s">
        <v>5766</v>
      </c>
      <c r="R2028" s="7">
        <v>3.5419</v>
      </c>
    </row>
    <row r="2029" spans="1:18" hidden="1">
      <c r="A2029" t="s">
        <v>506</v>
      </c>
      <c r="B2029" t="s">
        <v>639</v>
      </c>
      <c r="C2029" s="7">
        <v>42501</v>
      </c>
      <c r="D2029" t="s">
        <v>439</v>
      </c>
      <c r="E2029">
        <v>13115026</v>
      </c>
      <c r="F2029" t="s">
        <v>5965</v>
      </c>
      <c r="G2029" s="7">
        <v>42603</v>
      </c>
      <c r="H2029" t="s">
        <v>503</v>
      </c>
      <c r="I2029">
        <v>837.5</v>
      </c>
      <c r="J2029"/>
      <c r="K2029">
        <v>837.5</v>
      </c>
      <c r="L2029">
        <v>1</v>
      </c>
      <c r="M2029">
        <v>837.5</v>
      </c>
      <c r="N2029" t="s">
        <v>647</v>
      </c>
      <c r="O2029" t="s">
        <v>3571</v>
      </c>
      <c r="P2029" s="7">
        <v>42542</v>
      </c>
      <c r="Q2029" s="7" t="s">
        <v>5966</v>
      </c>
      <c r="R2029" s="7">
        <v>3.4771999999999998</v>
      </c>
    </row>
    <row r="2030" spans="1:18" hidden="1">
      <c r="A2030" t="s">
        <v>506</v>
      </c>
      <c r="B2030" t="s">
        <v>609</v>
      </c>
      <c r="C2030" s="7">
        <v>42513</v>
      </c>
      <c r="D2030" t="s">
        <v>439</v>
      </c>
      <c r="E2030">
        <v>13115026</v>
      </c>
      <c r="F2030" t="s">
        <v>5764</v>
      </c>
      <c r="G2030" s="7">
        <v>42582</v>
      </c>
      <c r="H2030" t="s">
        <v>503</v>
      </c>
      <c r="I2030">
        <v>235</v>
      </c>
      <c r="J2030"/>
      <c r="K2030">
        <v>235</v>
      </c>
      <c r="L2030">
        <v>1</v>
      </c>
      <c r="M2030">
        <v>235</v>
      </c>
      <c r="N2030" t="s">
        <v>647</v>
      </c>
      <c r="O2030" t="s">
        <v>5765</v>
      </c>
      <c r="P2030" s="7">
        <v>42542</v>
      </c>
      <c r="Q2030" s="7" t="s">
        <v>6117</v>
      </c>
      <c r="R2030" s="7">
        <v>3.5419</v>
      </c>
    </row>
    <row r="2031" spans="1:18" hidden="1">
      <c r="A2031" t="s">
        <v>506</v>
      </c>
      <c r="B2031" t="s">
        <v>639</v>
      </c>
      <c r="C2031" s="7">
        <v>42501</v>
      </c>
      <c r="D2031" t="s">
        <v>439</v>
      </c>
      <c r="E2031">
        <v>13115026</v>
      </c>
      <c r="F2031" t="s">
        <v>5965</v>
      </c>
      <c r="G2031" s="7">
        <v>42573</v>
      </c>
      <c r="H2031" t="s">
        <v>503</v>
      </c>
      <c r="I2031">
        <v>837.5</v>
      </c>
      <c r="J2031"/>
      <c r="K2031">
        <v>837.5</v>
      </c>
      <c r="L2031">
        <v>1</v>
      </c>
      <c r="M2031">
        <v>837.5</v>
      </c>
      <c r="N2031" t="s">
        <v>647</v>
      </c>
      <c r="O2031" t="s">
        <v>3571</v>
      </c>
      <c r="P2031" s="7">
        <v>42542</v>
      </c>
      <c r="Q2031" s="7" t="s">
        <v>6343</v>
      </c>
      <c r="R2031" s="7">
        <v>3.4771999999999998</v>
      </c>
    </row>
    <row r="2032" spans="1:18" hidden="1">
      <c r="A2032" t="s">
        <v>506</v>
      </c>
      <c r="B2032" t="s">
        <v>609</v>
      </c>
      <c r="C2032" s="7">
        <v>42513</v>
      </c>
      <c r="D2032" t="s">
        <v>439</v>
      </c>
      <c r="E2032">
        <v>13115026</v>
      </c>
      <c r="F2032" t="s">
        <v>5764</v>
      </c>
      <c r="G2032" s="7">
        <v>42612</v>
      </c>
      <c r="H2032" t="s">
        <v>503</v>
      </c>
      <c r="I2032">
        <v>235</v>
      </c>
      <c r="J2032"/>
      <c r="K2032">
        <v>235</v>
      </c>
      <c r="L2032">
        <v>1</v>
      </c>
      <c r="M2032">
        <v>235</v>
      </c>
      <c r="N2032" t="s">
        <v>647</v>
      </c>
      <c r="O2032" t="s">
        <v>5765</v>
      </c>
      <c r="P2032" s="7">
        <v>42542</v>
      </c>
      <c r="Q2032" s="7" t="s">
        <v>6456</v>
      </c>
      <c r="R2032" s="7">
        <v>3.5419</v>
      </c>
    </row>
    <row r="2033" spans="1:18" hidden="1">
      <c r="A2033" t="s">
        <v>506</v>
      </c>
      <c r="B2033" t="s">
        <v>639</v>
      </c>
      <c r="C2033" s="7">
        <v>42531</v>
      </c>
      <c r="D2033" t="s">
        <v>2911</v>
      </c>
      <c r="E2033">
        <v>13115016</v>
      </c>
      <c r="F2033" t="s">
        <v>5276</v>
      </c>
      <c r="G2033" s="7">
        <v>42550</v>
      </c>
      <c r="H2033" t="s">
        <v>503</v>
      </c>
      <c r="I2033">
        <v>174.2</v>
      </c>
      <c r="J2033">
        <v>0</v>
      </c>
      <c r="K2033">
        <v>174.2</v>
      </c>
      <c r="L2033">
        <v>1</v>
      </c>
      <c r="M2033">
        <v>174.2</v>
      </c>
      <c r="N2033" t="s">
        <v>647</v>
      </c>
      <c r="O2033" t="s">
        <v>4047</v>
      </c>
      <c r="P2033" s="7">
        <v>42542</v>
      </c>
      <c r="Q2033" s="7" t="s">
        <v>5277</v>
      </c>
      <c r="R2033" s="7">
        <v>3.3816999999999999</v>
      </c>
    </row>
    <row r="2034" spans="1:18" hidden="1">
      <c r="A2034" t="s">
        <v>506</v>
      </c>
      <c r="B2034" t="s">
        <v>639</v>
      </c>
      <c r="C2034" s="7">
        <v>42510</v>
      </c>
      <c r="D2034" t="s">
        <v>2911</v>
      </c>
      <c r="E2034">
        <v>13115016</v>
      </c>
      <c r="F2034" t="s">
        <v>5434</v>
      </c>
      <c r="G2034" s="7">
        <v>42590</v>
      </c>
      <c r="H2034" t="s">
        <v>503</v>
      </c>
      <c r="I2034">
        <v>3885</v>
      </c>
      <c r="J2034"/>
      <c r="K2034">
        <v>3885</v>
      </c>
      <c r="L2034">
        <v>1</v>
      </c>
      <c r="M2034">
        <v>3885</v>
      </c>
      <c r="N2034" t="s">
        <v>647</v>
      </c>
      <c r="O2034" t="s">
        <v>5435</v>
      </c>
      <c r="P2034" s="7">
        <v>42542</v>
      </c>
      <c r="Q2034" s="7" t="s">
        <v>5436</v>
      </c>
      <c r="R2034" s="7">
        <v>3.6002999999999998</v>
      </c>
    </row>
    <row r="2035" spans="1:18" hidden="1">
      <c r="A2035" t="s">
        <v>506</v>
      </c>
      <c r="B2035" t="s">
        <v>639</v>
      </c>
      <c r="C2035" s="7">
        <v>42510</v>
      </c>
      <c r="D2035" t="s">
        <v>2911</v>
      </c>
      <c r="E2035">
        <v>13115016</v>
      </c>
      <c r="F2035" t="s">
        <v>5434</v>
      </c>
      <c r="G2035" s="7">
        <v>42562</v>
      </c>
      <c r="H2035" t="s">
        <v>503</v>
      </c>
      <c r="I2035">
        <v>3885</v>
      </c>
      <c r="J2035"/>
      <c r="K2035">
        <v>3885</v>
      </c>
      <c r="L2035">
        <v>1</v>
      </c>
      <c r="M2035">
        <v>3885</v>
      </c>
      <c r="N2035" t="s">
        <v>647</v>
      </c>
      <c r="O2035" t="s">
        <v>5435</v>
      </c>
      <c r="P2035" s="7">
        <v>42542</v>
      </c>
      <c r="Q2035" s="7" t="s">
        <v>6453</v>
      </c>
      <c r="R2035" s="7">
        <v>3.6002999999999998</v>
      </c>
    </row>
    <row r="2036" spans="1:18" hidden="1">
      <c r="A2036" t="s">
        <v>506</v>
      </c>
      <c r="B2036" t="s">
        <v>548</v>
      </c>
      <c r="C2036" s="7">
        <v>42538</v>
      </c>
      <c r="D2036" t="s">
        <v>4677</v>
      </c>
      <c r="E2036">
        <v>13115020</v>
      </c>
      <c r="F2036" t="s">
        <v>4678</v>
      </c>
      <c r="G2036" s="7">
        <v>42551</v>
      </c>
      <c r="H2036" t="s">
        <v>503</v>
      </c>
      <c r="I2036">
        <v>1100</v>
      </c>
      <c r="J2036">
        <v>0</v>
      </c>
      <c r="K2036">
        <v>1100</v>
      </c>
      <c r="L2036">
        <v>1</v>
      </c>
      <c r="M2036">
        <v>1100</v>
      </c>
      <c r="N2036" t="s">
        <v>647</v>
      </c>
      <c r="O2036" t="s">
        <v>4679</v>
      </c>
      <c r="P2036" s="7">
        <v>42542</v>
      </c>
      <c r="Q2036" s="7" t="s">
        <v>4680</v>
      </c>
      <c r="R2036" s="7">
        <v>3.4904000000000002</v>
      </c>
    </row>
    <row r="2037" spans="1:18" hidden="1">
      <c r="A2037" t="s">
        <v>506</v>
      </c>
      <c r="B2037" t="s">
        <v>681</v>
      </c>
      <c r="C2037" s="7">
        <v>42537</v>
      </c>
      <c r="D2037" t="s">
        <v>5048</v>
      </c>
      <c r="E2037">
        <v>13103005</v>
      </c>
      <c r="F2037" t="s">
        <v>5049</v>
      </c>
      <c r="G2037" s="7">
        <v>42545</v>
      </c>
      <c r="H2037" t="s">
        <v>503</v>
      </c>
      <c r="I2037">
        <v>37789.26</v>
      </c>
      <c r="J2037">
        <v>0</v>
      </c>
      <c r="K2037">
        <v>37789.26</v>
      </c>
      <c r="L2037">
        <v>1</v>
      </c>
      <c r="M2037">
        <v>37789.26</v>
      </c>
      <c r="N2037" t="s">
        <v>647</v>
      </c>
      <c r="O2037" t="s">
        <v>5050</v>
      </c>
      <c r="P2037" s="7">
        <v>42542</v>
      </c>
      <c r="Q2037" s="7" t="s">
        <v>5051</v>
      </c>
      <c r="R2037" s="7">
        <v>3.4767999999999999</v>
      </c>
    </row>
    <row r="2038" spans="1:18" hidden="1">
      <c r="A2038" t="s">
        <v>506</v>
      </c>
      <c r="B2038" t="s">
        <v>681</v>
      </c>
      <c r="C2038" s="7">
        <v>42537</v>
      </c>
      <c r="D2038" t="s">
        <v>5048</v>
      </c>
      <c r="E2038">
        <v>13103005</v>
      </c>
      <c r="F2038" t="s">
        <v>6152</v>
      </c>
      <c r="G2038" s="7">
        <v>42545</v>
      </c>
      <c r="H2038" t="s">
        <v>503</v>
      </c>
      <c r="I2038">
        <v>109710.74</v>
      </c>
      <c r="J2038">
        <v>0</v>
      </c>
      <c r="K2038">
        <v>109710.74</v>
      </c>
      <c r="L2038">
        <v>1</v>
      </c>
      <c r="M2038">
        <v>109710.74</v>
      </c>
      <c r="N2038" t="s">
        <v>647</v>
      </c>
      <c r="O2038" t="s">
        <v>5050</v>
      </c>
      <c r="P2038" s="7">
        <v>42542</v>
      </c>
      <c r="Q2038" s="7" t="s">
        <v>6153</v>
      </c>
      <c r="R2038" s="7">
        <v>3.4767999999999999</v>
      </c>
    </row>
    <row r="2039" spans="1:18" hidden="1">
      <c r="A2039" t="s">
        <v>506</v>
      </c>
      <c r="B2039" t="s">
        <v>609</v>
      </c>
      <c r="C2039" s="7">
        <v>42541</v>
      </c>
      <c r="D2039" t="s">
        <v>6639</v>
      </c>
      <c r="E2039">
        <v>13115026</v>
      </c>
      <c r="F2039" t="s">
        <v>6640</v>
      </c>
      <c r="G2039" s="7">
        <v>42545</v>
      </c>
      <c r="H2039" t="s">
        <v>503</v>
      </c>
      <c r="I2039">
        <v>3000</v>
      </c>
      <c r="J2039">
        <v>0</v>
      </c>
      <c r="K2039">
        <v>3000</v>
      </c>
      <c r="L2039">
        <v>1</v>
      </c>
      <c r="M2039">
        <v>3000</v>
      </c>
      <c r="N2039" t="s">
        <v>647</v>
      </c>
      <c r="O2039" t="s">
        <v>6641</v>
      </c>
      <c r="P2039" s="7">
        <v>42542</v>
      </c>
      <c r="Q2039" s="7" t="s">
        <v>6642</v>
      </c>
      <c r="R2039" s="7">
        <v>3.4371999999999998</v>
      </c>
    </row>
    <row r="2040" spans="1:18" hidden="1">
      <c r="A2040" t="s">
        <v>1037</v>
      </c>
      <c r="B2040" t="s">
        <v>501</v>
      </c>
      <c r="C2040" s="7">
        <v>42515</v>
      </c>
      <c r="D2040" t="s">
        <v>4064</v>
      </c>
      <c r="E2040">
        <v>15101003</v>
      </c>
      <c r="F2040" t="s">
        <v>4065</v>
      </c>
      <c r="G2040" s="7">
        <v>42531</v>
      </c>
      <c r="H2040" t="s">
        <v>503</v>
      </c>
      <c r="I2040">
        <v>18319.64</v>
      </c>
      <c r="J2040">
        <v>0</v>
      </c>
      <c r="K2040">
        <v>18319.64</v>
      </c>
      <c r="L2040">
        <v>1</v>
      </c>
      <c r="M2040">
        <v>18319.64</v>
      </c>
      <c r="N2040" t="s">
        <v>647</v>
      </c>
      <c r="O2040" t="s">
        <v>4066</v>
      </c>
      <c r="P2040" s="7">
        <v>42542</v>
      </c>
      <c r="Q2040" s="7" t="s">
        <v>4067</v>
      </c>
      <c r="R2040" s="7">
        <v>3.5491000000000001</v>
      </c>
    </row>
    <row r="2041" spans="1:18" hidden="1">
      <c r="A2041" t="s">
        <v>1037</v>
      </c>
      <c r="B2041" t="s">
        <v>501</v>
      </c>
      <c r="C2041" s="7">
        <v>42538</v>
      </c>
      <c r="D2041" t="s">
        <v>4064</v>
      </c>
      <c r="E2041">
        <v>15101003</v>
      </c>
      <c r="F2041" t="s">
        <v>4238</v>
      </c>
      <c r="G2041" s="7">
        <v>42549</v>
      </c>
      <c r="H2041" t="s">
        <v>503</v>
      </c>
      <c r="I2041">
        <v>14817.47</v>
      </c>
      <c r="J2041">
        <v>0</v>
      </c>
      <c r="K2041">
        <v>14817.47</v>
      </c>
      <c r="L2041">
        <v>1</v>
      </c>
      <c r="M2041">
        <v>14817.47</v>
      </c>
      <c r="N2041" t="s">
        <v>647</v>
      </c>
      <c r="O2041" t="s">
        <v>4239</v>
      </c>
      <c r="P2041" s="7">
        <v>42542</v>
      </c>
      <c r="Q2041" s="7" t="s">
        <v>4240</v>
      </c>
      <c r="R2041" s="7">
        <v>3.4904000000000002</v>
      </c>
    </row>
    <row r="2042" spans="1:18" hidden="1">
      <c r="A2042" t="s">
        <v>1037</v>
      </c>
      <c r="B2042" t="s">
        <v>501</v>
      </c>
      <c r="C2042" s="7">
        <v>42538</v>
      </c>
      <c r="D2042" t="s">
        <v>4064</v>
      </c>
      <c r="E2042">
        <v>15101003</v>
      </c>
      <c r="F2042" t="s">
        <v>4238</v>
      </c>
      <c r="G2042" s="7">
        <v>42563</v>
      </c>
      <c r="H2042" t="s">
        <v>503</v>
      </c>
      <c r="I2042">
        <v>14817.46</v>
      </c>
      <c r="J2042"/>
      <c r="K2042">
        <v>14817.46</v>
      </c>
      <c r="L2042">
        <v>1</v>
      </c>
      <c r="M2042">
        <v>14817.46</v>
      </c>
      <c r="N2042" t="s">
        <v>647</v>
      </c>
      <c r="O2042" t="s">
        <v>4239</v>
      </c>
      <c r="P2042" s="7">
        <v>42542</v>
      </c>
      <c r="Q2042" s="7" t="s">
        <v>4241</v>
      </c>
      <c r="R2042" s="7">
        <v>3.4904000000000002</v>
      </c>
    </row>
    <row r="2043" spans="1:18" hidden="1">
      <c r="A2043" t="s">
        <v>1037</v>
      </c>
      <c r="B2043" t="s">
        <v>501</v>
      </c>
      <c r="C2043" s="7">
        <v>42515</v>
      </c>
      <c r="D2043" t="s">
        <v>4064</v>
      </c>
      <c r="E2043">
        <v>15101003</v>
      </c>
      <c r="F2043" t="s">
        <v>4065</v>
      </c>
      <c r="G2043" s="7">
        <v>42545</v>
      </c>
      <c r="H2043" t="s">
        <v>503</v>
      </c>
      <c r="I2043">
        <v>18319.64</v>
      </c>
      <c r="J2043"/>
      <c r="K2043">
        <v>18319.64</v>
      </c>
      <c r="L2043">
        <v>1</v>
      </c>
      <c r="M2043">
        <v>18319.64</v>
      </c>
      <c r="N2043" t="s">
        <v>647</v>
      </c>
      <c r="O2043" t="s">
        <v>4066</v>
      </c>
      <c r="P2043" s="7">
        <v>42542</v>
      </c>
      <c r="Q2043" s="7" t="s">
        <v>5996</v>
      </c>
      <c r="R2043" s="7">
        <v>3.5491000000000001</v>
      </c>
    </row>
    <row r="2044" spans="1:18" hidden="1">
      <c r="A2044" t="s">
        <v>506</v>
      </c>
      <c r="B2044" t="s">
        <v>548</v>
      </c>
      <c r="C2044" s="7">
        <v>42521</v>
      </c>
      <c r="D2044" t="s">
        <v>6107</v>
      </c>
      <c r="E2044">
        <v>13106010</v>
      </c>
      <c r="F2044" t="s">
        <v>6108</v>
      </c>
      <c r="G2044" s="7">
        <v>42546</v>
      </c>
      <c r="H2044" t="s">
        <v>503</v>
      </c>
      <c r="I2044">
        <v>119</v>
      </c>
      <c r="J2044">
        <v>0</v>
      </c>
      <c r="K2044">
        <v>119</v>
      </c>
      <c r="L2044">
        <v>1</v>
      </c>
      <c r="M2044">
        <v>119</v>
      </c>
      <c r="N2044" t="s">
        <v>647</v>
      </c>
      <c r="O2044" t="s">
        <v>6109</v>
      </c>
      <c r="P2044" s="7">
        <v>42542</v>
      </c>
      <c r="Q2044" s="7" t="s">
        <v>6110</v>
      </c>
      <c r="R2044" s="7">
        <v>3.5996999999999999</v>
      </c>
    </row>
    <row r="2045" spans="1:18" hidden="1">
      <c r="A2045" t="s">
        <v>506</v>
      </c>
      <c r="B2045" t="s">
        <v>548</v>
      </c>
      <c r="C2045" s="7">
        <v>42531</v>
      </c>
      <c r="D2045" t="s">
        <v>6107</v>
      </c>
      <c r="E2045">
        <v>13115016</v>
      </c>
      <c r="F2045" t="s">
        <v>6467</v>
      </c>
      <c r="G2045" s="7">
        <v>42554</v>
      </c>
      <c r="H2045" t="s">
        <v>503</v>
      </c>
      <c r="I2045">
        <v>22</v>
      </c>
      <c r="J2045">
        <v>0</v>
      </c>
      <c r="K2045">
        <v>22</v>
      </c>
      <c r="L2045">
        <v>1</v>
      </c>
      <c r="M2045">
        <v>22</v>
      </c>
      <c r="N2045" t="s">
        <v>647</v>
      </c>
      <c r="O2045" t="s">
        <v>6468</v>
      </c>
      <c r="P2045" s="7">
        <v>42542</v>
      </c>
      <c r="Q2045" s="7" t="s">
        <v>6469</v>
      </c>
      <c r="R2045" s="7">
        <v>3.3816999999999999</v>
      </c>
    </row>
    <row r="2046" spans="1:18" hidden="1">
      <c r="A2046" t="s">
        <v>506</v>
      </c>
      <c r="B2046" t="s">
        <v>548</v>
      </c>
      <c r="C2046" s="7">
        <v>42535</v>
      </c>
      <c r="D2046" t="s">
        <v>3276</v>
      </c>
      <c r="E2046">
        <v>13115016</v>
      </c>
      <c r="F2046" t="s">
        <v>6230</v>
      </c>
      <c r="G2046" s="7">
        <v>42545</v>
      </c>
      <c r="H2046" t="s">
        <v>503</v>
      </c>
      <c r="I2046">
        <v>1350</v>
      </c>
      <c r="J2046">
        <v>0</v>
      </c>
      <c r="K2046">
        <v>1350</v>
      </c>
      <c r="L2046">
        <v>1</v>
      </c>
      <c r="M2046">
        <v>1350</v>
      </c>
      <c r="N2046" t="s">
        <v>647</v>
      </c>
      <c r="O2046" t="s">
        <v>3715</v>
      </c>
      <c r="P2046" s="7">
        <v>42542</v>
      </c>
      <c r="Q2046" s="7" t="s">
        <v>6231</v>
      </c>
      <c r="R2046" s="7">
        <v>3.4533</v>
      </c>
    </row>
    <row r="2047" spans="1:18" hidden="1">
      <c r="A2047" t="s">
        <v>506</v>
      </c>
      <c r="B2047" t="s">
        <v>548</v>
      </c>
      <c r="C2047" s="7">
        <v>42500</v>
      </c>
      <c r="D2047" t="s">
        <v>2982</v>
      </c>
      <c r="E2047">
        <v>13115026</v>
      </c>
      <c r="F2047" t="s">
        <v>4869</v>
      </c>
      <c r="G2047" s="7">
        <v>42554</v>
      </c>
      <c r="H2047" t="s">
        <v>503</v>
      </c>
      <c r="I2047">
        <v>676</v>
      </c>
      <c r="J2047"/>
      <c r="K2047">
        <v>676</v>
      </c>
      <c r="L2047">
        <v>1</v>
      </c>
      <c r="M2047">
        <v>676</v>
      </c>
      <c r="N2047" t="s">
        <v>647</v>
      </c>
      <c r="O2047" t="s">
        <v>4870</v>
      </c>
      <c r="P2047" s="7">
        <v>42542</v>
      </c>
      <c r="Q2047" s="7" t="s">
        <v>4871</v>
      </c>
      <c r="R2047" s="7">
        <v>3.5387</v>
      </c>
    </row>
    <row r="2048" spans="1:18" hidden="1">
      <c r="A2048" t="s">
        <v>506</v>
      </c>
      <c r="B2048" t="s">
        <v>548</v>
      </c>
      <c r="C2048" s="7">
        <v>42542</v>
      </c>
      <c r="D2048" t="s">
        <v>4713</v>
      </c>
      <c r="E2048">
        <v>13115001</v>
      </c>
      <c r="F2048" t="s">
        <v>4714</v>
      </c>
      <c r="G2048" s="7">
        <v>42549</v>
      </c>
      <c r="H2048" t="s">
        <v>503</v>
      </c>
      <c r="I2048">
        <v>164.48</v>
      </c>
      <c r="J2048">
        <v>0</v>
      </c>
      <c r="K2048">
        <v>164.48</v>
      </c>
      <c r="L2048">
        <v>1</v>
      </c>
      <c r="M2048">
        <v>164.48</v>
      </c>
      <c r="N2048" t="s">
        <v>647</v>
      </c>
      <c r="O2048" t="s">
        <v>4715</v>
      </c>
      <c r="P2048" s="7">
        <v>42542</v>
      </c>
      <c r="Q2048" s="7" t="s">
        <v>4716</v>
      </c>
      <c r="R2048" s="7">
        <v>3.3835000000000002</v>
      </c>
    </row>
    <row r="2049" spans="1:18" hidden="1">
      <c r="A2049" t="s">
        <v>506</v>
      </c>
      <c r="B2049" t="s">
        <v>663</v>
      </c>
      <c r="C2049" s="7">
        <v>42521</v>
      </c>
      <c r="D2049" t="s">
        <v>5979</v>
      </c>
      <c r="E2049">
        <v>13115016</v>
      </c>
      <c r="F2049" t="s">
        <v>5980</v>
      </c>
      <c r="G2049" s="7">
        <v>42563</v>
      </c>
      <c r="H2049" t="s">
        <v>503</v>
      </c>
      <c r="I2049">
        <v>19879.52</v>
      </c>
      <c r="J2049"/>
      <c r="K2049">
        <v>19879.52</v>
      </c>
      <c r="L2049">
        <v>1</v>
      </c>
      <c r="M2049">
        <v>19879.52</v>
      </c>
      <c r="N2049" t="s">
        <v>647</v>
      </c>
      <c r="O2049" t="s">
        <v>5981</v>
      </c>
      <c r="P2049" s="7">
        <v>42542</v>
      </c>
      <c r="Q2049" s="7" t="s">
        <v>5982</v>
      </c>
      <c r="R2049" s="7">
        <v>3.5996999999999999</v>
      </c>
    </row>
    <row r="2050" spans="1:18" hidden="1">
      <c r="A2050" t="s">
        <v>506</v>
      </c>
      <c r="B2050" t="s">
        <v>609</v>
      </c>
      <c r="C2050" s="7">
        <v>42538</v>
      </c>
      <c r="D2050" t="s">
        <v>4617</v>
      </c>
      <c r="E2050">
        <v>13115016</v>
      </c>
      <c r="F2050" t="s">
        <v>4618</v>
      </c>
      <c r="G2050" s="7">
        <v>42558</v>
      </c>
      <c r="H2050" t="s">
        <v>503</v>
      </c>
      <c r="I2050">
        <v>550</v>
      </c>
      <c r="J2050">
        <v>0</v>
      </c>
      <c r="K2050">
        <v>550</v>
      </c>
      <c r="L2050">
        <v>1</v>
      </c>
      <c r="M2050">
        <v>550</v>
      </c>
      <c r="N2050" t="s">
        <v>647</v>
      </c>
      <c r="O2050" t="s">
        <v>761</v>
      </c>
      <c r="P2050" s="7">
        <v>42542</v>
      </c>
      <c r="Q2050" s="7" t="s">
        <v>4619</v>
      </c>
      <c r="R2050" s="7">
        <v>3.4904000000000002</v>
      </c>
    </row>
    <row r="2051" spans="1:18" hidden="1">
      <c r="A2051" t="s">
        <v>506</v>
      </c>
      <c r="B2051" t="s">
        <v>548</v>
      </c>
      <c r="C2051" s="7">
        <v>42415</v>
      </c>
      <c r="D2051" t="s">
        <v>3310</v>
      </c>
      <c r="E2051">
        <v>13101001</v>
      </c>
      <c r="F2051" t="s">
        <v>3311</v>
      </c>
      <c r="G2051" s="7">
        <v>42633</v>
      </c>
      <c r="H2051" t="s">
        <v>533</v>
      </c>
      <c r="I2051">
        <v>117450</v>
      </c>
      <c r="J2051">
        <v>0</v>
      </c>
      <c r="K2051">
        <v>117450</v>
      </c>
      <c r="L2051">
        <v>3.3835000000000002</v>
      </c>
      <c r="M2051">
        <v>397392.07500000001</v>
      </c>
      <c r="N2051" t="s">
        <v>647</v>
      </c>
      <c r="O2051" t="s">
        <v>3312</v>
      </c>
      <c r="P2051" s="7">
        <v>42542</v>
      </c>
      <c r="Q2051" s="7" t="s">
        <v>3313</v>
      </c>
      <c r="R2051" s="7">
        <v>3.9891000000000001</v>
      </c>
    </row>
    <row r="2052" spans="1:18" hidden="1">
      <c r="A2052" t="s">
        <v>506</v>
      </c>
      <c r="B2052" t="s">
        <v>548</v>
      </c>
      <c r="C2052" s="7">
        <v>42531</v>
      </c>
      <c r="D2052" t="s">
        <v>1032</v>
      </c>
      <c r="E2052">
        <v>13115016</v>
      </c>
      <c r="F2052" t="s">
        <v>3743</v>
      </c>
      <c r="G2052" s="7">
        <v>42548</v>
      </c>
      <c r="H2052" t="s">
        <v>503</v>
      </c>
      <c r="I2052">
        <v>2704.6</v>
      </c>
      <c r="J2052">
        <v>0</v>
      </c>
      <c r="K2052">
        <v>2704.6</v>
      </c>
      <c r="L2052">
        <v>1</v>
      </c>
      <c r="M2052">
        <v>2704.6</v>
      </c>
      <c r="N2052" t="s">
        <v>647</v>
      </c>
      <c r="O2052" t="s">
        <v>3639</v>
      </c>
      <c r="P2052" s="7">
        <v>42542</v>
      </c>
      <c r="Q2052" s="7" t="s">
        <v>3744</v>
      </c>
      <c r="R2052" s="7">
        <v>3.3816999999999999</v>
      </c>
    </row>
    <row r="2053" spans="1:18" hidden="1">
      <c r="A2053" t="s">
        <v>506</v>
      </c>
      <c r="B2053" t="s">
        <v>548</v>
      </c>
      <c r="C2053" s="7">
        <v>42524</v>
      </c>
      <c r="D2053" t="s">
        <v>1032</v>
      </c>
      <c r="E2053">
        <v>13115016</v>
      </c>
      <c r="F2053" t="s">
        <v>6072</v>
      </c>
      <c r="G2053" s="7">
        <v>42550</v>
      </c>
      <c r="H2053" t="s">
        <v>503</v>
      </c>
      <c r="I2053">
        <v>673.38</v>
      </c>
      <c r="J2053">
        <v>0</v>
      </c>
      <c r="K2053">
        <v>673.38</v>
      </c>
      <c r="L2053">
        <v>1</v>
      </c>
      <c r="M2053">
        <v>673.38</v>
      </c>
      <c r="N2053" t="s">
        <v>647</v>
      </c>
      <c r="O2053" t="s">
        <v>1029</v>
      </c>
      <c r="P2053" s="7">
        <v>42542</v>
      </c>
      <c r="Q2053" s="7" t="s">
        <v>6073</v>
      </c>
      <c r="R2053" s="7">
        <v>3.5960999999999999</v>
      </c>
    </row>
    <row r="2054" spans="1:18" hidden="1">
      <c r="A2054" t="s">
        <v>506</v>
      </c>
      <c r="B2054" t="s">
        <v>548</v>
      </c>
      <c r="C2054" s="7">
        <v>42542</v>
      </c>
      <c r="D2054" t="s">
        <v>6208</v>
      </c>
      <c r="E2054">
        <v>13115020</v>
      </c>
      <c r="F2054" t="s">
        <v>6209</v>
      </c>
      <c r="G2054" s="7">
        <v>42550</v>
      </c>
      <c r="H2054" t="s">
        <v>503</v>
      </c>
      <c r="I2054">
        <v>3055.5</v>
      </c>
      <c r="J2054">
        <v>0</v>
      </c>
      <c r="K2054">
        <v>3055.5</v>
      </c>
      <c r="L2054">
        <v>1</v>
      </c>
      <c r="M2054">
        <v>3055.5</v>
      </c>
      <c r="N2054" t="s">
        <v>647</v>
      </c>
      <c r="O2054" t="s">
        <v>5507</v>
      </c>
      <c r="P2054" s="7">
        <v>42542</v>
      </c>
      <c r="Q2054" s="7" t="s">
        <v>6210</v>
      </c>
      <c r="R2054" s="7">
        <v>3.3835000000000002</v>
      </c>
    </row>
    <row r="2055" spans="1:18" hidden="1">
      <c r="A2055" t="s">
        <v>506</v>
      </c>
      <c r="B2055" t="s">
        <v>548</v>
      </c>
      <c r="C2055" s="7">
        <v>42514</v>
      </c>
      <c r="D2055" t="s">
        <v>434</v>
      </c>
      <c r="E2055">
        <v>13115016</v>
      </c>
      <c r="F2055" t="s">
        <v>4552</v>
      </c>
      <c r="G2055" s="7">
        <v>42551</v>
      </c>
      <c r="H2055" t="s">
        <v>503</v>
      </c>
      <c r="I2055">
        <v>802.93</v>
      </c>
      <c r="J2055">
        <v>0</v>
      </c>
      <c r="K2055">
        <v>802.93</v>
      </c>
      <c r="L2055">
        <v>1</v>
      </c>
      <c r="M2055">
        <v>802.93</v>
      </c>
      <c r="N2055" t="s">
        <v>647</v>
      </c>
      <c r="O2055" t="s">
        <v>4102</v>
      </c>
      <c r="P2055" s="7">
        <v>42542</v>
      </c>
      <c r="Q2055" s="7" t="s">
        <v>4553</v>
      </c>
      <c r="R2055" s="7">
        <v>3.5659999999999998</v>
      </c>
    </row>
    <row r="2056" spans="1:18" hidden="1">
      <c r="A2056" t="s">
        <v>506</v>
      </c>
      <c r="B2056" t="s">
        <v>548</v>
      </c>
      <c r="C2056" s="7">
        <v>42541</v>
      </c>
      <c r="D2056" t="s">
        <v>434</v>
      </c>
      <c r="E2056">
        <v>13115016</v>
      </c>
      <c r="F2056" t="s">
        <v>5120</v>
      </c>
      <c r="G2056" s="7">
        <v>42552</v>
      </c>
      <c r="H2056" t="s">
        <v>503</v>
      </c>
      <c r="I2056">
        <v>978.16</v>
      </c>
      <c r="J2056">
        <v>0</v>
      </c>
      <c r="K2056">
        <v>978.16</v>
      </c>
      <c r="L2056">
        <v>1</v>
      </c>
      <c r="M2056">
        <v>978.16</v>
      </c>
      <c r="N2056" t="s">
        <v>647</v>
      </c>
      <c r="O2056" t="s">
        <v>5121</v>
      </c>
      <c r="P2056" s="7">
        <v>42542</v>
      </c>
      <c r="Q2056" s="7" t="s">
        <v>5122</v>
      </c>
      <c r="R2056" s="7">
        <v>3.4371999999999998</v>
      </c>
    </row>
    <row r="2057" spans="1:18" hidden="1">
      <c r="A2057" t="s">
        <v>506</v>
      </c>
      <c r="B2057" t="s">
        <v>548</v>
      </c>
      <c r="C2057" s="7">
        <v>42531</v>
      </c>
      <c r="D2057" t="s">
        <v>434</v>
      </c>
      <c r="E2057">
        <v>13115016</v>
      </c>
      <c r="F2057" t="s">
        <v>5268</v>
      </c>
      <c r="G2057" s="7">
        <v>42553</v>
      </c>
      <c r="H2057" t="s">
        <v>503</v>
      </c>
      <c r="I2057">
        <v>888.45</v>
      </c>
      <c r="J2057">
        <v>0</v>
      </c>
      <c r="K2057">
        <v>888.45</v>
      </c>
      <c r="L2057">
        <v>1</v>
      </c>
      <c r="M2057">
        <v>888.45</v>
      </c>
      <c r="N2057" t="s">
        <v>647</v>
      </c>
      <c r="O2057" t="s">
        <v>5269</v>
      </c>
      <c r="P2057" s="7">
        <v>42542</v>
      </c>
      <c r="Q2057" s="7" t="s">
        <v>5270</v>
      </c>
      <c r="R2057" s="7">
        <v>3.3816999999999999</v>
      </c>
    </row>
    <row r="2058" spans="1:18" hidden="1">
      <c r="A2058" t="s">
        <v>506</v>
      </c>
      <c r="B2058" t="s">
        <v>548</v>
      </c>
      <c r="C2058" s="7">
        <v>42520</v>
      </c>
      <c r="D2058" t="s">
        <v>434</v>
      </c>
      <c r="E2058">
        <v>13115016</v>
      </c>
      <c r="F2058" t="s">
        <v>5347</v>
      </c>
      <c r="G2058" s="7">
        <v>42551</v>
      </c>
      <c r="H2058" t="s">
        <v>503</v>
      </c>
      <c r="I2058">
        <v>333</v>
      </c>
      <c r="J2058">
        <v>0</v>
      </c>
      <c r="K2058">
        <v>333</v>
      </c>
      <c r="L2058">
        <v>1</v>
      </c>
      <c r="M2058">
        <v>333</v>
      </c>
      <c r="N2058" t="s">
        <v>647</v>
      </c>
      <c r="O2058" t="s">
        <v>5348</v>
      </c>
      <c r="P2058" s="7">
        <v>42542</v>
      </c>
      <c r="Q2058" s="7" t="s">
        <v>5349</v>
      </c>
      <c r="R2058" s="7">
        <v>3.6168</v>
      </c>
    </row>
    <row r="2059" spans="1:18" hidden="1">
      <c r="A2059" t="s">
        <v>506</v>
      </c>
      <c r="B2059" t="s">
        <v>548</v>
      </c>
      <c r="C2059" s="7">
        <v>42524</v>
      </c>
      <c r="D2059" t="s">
        <v>434</v>
      </c>
      <c r="E2059">
        <v>13115016</v>
      </c>
      <c r="F2059" t="s">
        <v>5377</v>
      </c>
      <c r="G2059" s="7">
        <v>42551</v>
      </c>
      <c r="H2059" t="s">
        <v>503</v>
      </c>
      <c r="I2059">
        <v>37.6</v>
      </c>
      <c r="J2059">
        <v>0</v>
      </c>
      <c r="K2059">
        <v>37.6</v>
      </c>
      <c r="L2059">
        <v>1</v>
      </c>
      <c r="M2059">
        <v>37.6</v>
      </c>
      <c r="N2059" t="s">
        <v>647</v>
      </c>
      <c r="O2059" t="s">
        <v>5378</v>
      </c>
      <c r="P2059" s="7">
        <v>42542</v>
      </c>
      <c r="Q2059" s="7" t="s">
        <v>5379</v>
      </c>
      <c r="R2059" s="7">
        <v>3.5960999999999999</v>
      </c>
    </row>
    <row r="2060" spans="1:18" hidden="1">
      <c r="A2060" t="s">
        <v>506</v>
      </c>
      <c r="B2060" t="s">
        <v>548</v>
      </c>
      <c r="C2060" s="7">
        <v>42531</v>
      </c>
      <c r="D2060" t="s">
        <v>434</v>
      </c>
      <c r="E2060">
        <v>13115016</v>
      </c>
      <c r="F2060" t="s">
        <v>5770</v>
      </c>
      <c r="G2060" s="7">
        <v>42566</v>
      </c>
      <c r="H2060" t="s">
        <v>503</v>
      </c>
      <c r="I2060">
        <v>539.98</v>
      </c>
      <c r="J2060">
        <v>0</v>
      </c>
      <c r="K2060">
        <v>539.98</v>
      </c>
      <c r="L2060">
        <v>1</v>
      </c>
      <c r="M2060">
        <v>539.98</v>
      </c>
      <c r="N2060" t="s">
        <v>647</v>
      </c>
      <c r="O2060" t="s">
        <v>5771</v>
      </c>
      <c r="P2060" s="7">
        <v>42542</v>
      </c>
      <c r="Q2060" s="7" t="s">
        <v>5772</v>
      </c>
      <c r="R2060" s="7">
        <v>3.3816999999999999</v>
      </c>
    </row>
    <row r="2061" spans="1:18" hidden="1">
      <c r="A2061" t="s">
        <v>506</v>
      </c>
      <c r="B2061" t="s">
        <v>501</v>
      </c>
      <c r="C2061" s="7">
        <v>41495</v>
      </c>
      <c r="D2061" t="s">
        <v>596</v>
      </c>
      <c r="E2061">
        <v>15101001</v>
      </c>
      <c r="F2061" t="s">
        <v>472</v>
      </c>
      <c r="G2061" s="7">
        <v>42618</v>
      </c>
      <c r="H2061" t="s">
        <v>503</v>
      </c>
      <c r="I2061">
        <v>137500</v>
      </c>
      <c r="J2061"/>
      <c r="K2061">
        <v>137500</v>
      </c>
      <c r="L2061">
        <v>1</v>
      </c>
      <c r="M2061">
        <v>137500</v>
      </c>
      <c r="N2061" t="s">
        <v>597</v>
      </c>
      <c r="O2061" t="s">
        <v>598</v>
      </c>
      <c r="P2061" s="7">
        <v>42542</v>
      </c>
      <c r="Q2061" s="7" t="s">
        <v>2068</v>
      </c>
      <c r="R2061" s="7">
        <v>2.2881999999999998</v>
      </c>
    </row>
    <row r="2062" spans="1:18" hidden="1">
      <c r="A2062" t="s">
        <v>506</v>
      </c>
      <c r="B2062" t="s">
        <v>548</v>
      </c>
      <c r="C2062" s="7">
        <v>42534</v>
      </c>
      <c r="D2062" t="s">
        <v>423</v>
      </c>
      <c r="E2062">
        <v>13115016</v>
      </c>
      <c r="F2062" t="s">
        <v>3597</v>
      </c>
      <c r="G2062" s="7">
        <v>42566</v>
      </c>
      <c r="H2062" t="s">
        <v>503</v>
      </c>
      <c r="I2062">
        <v>161.84</v>
      </c>
      <c r="J2062">
        <v>0</v>
      </c>
      <c r="K2062">
        <v>161.84</v>
      </c>
      <c r="L2062">
        <v>1</v>
      </c>
      <c r="M2062">
        <v>161.84</v>
      </c>
      <c r="N2062" t="s">
        <v>647</v>
      </c>
      <c r="O2062" t="s">
        <v>3598</v>
      </c>
      <c r="P2062" s="7">
        <v>42542</v>
      </c>
      <c r="Q2062" s="7" t="s">
        <v>3599</v>
      </c>
      <c r="R2062" s="7">
        <v>3.4260999999999999</v>
      </c>
    </row>
    <row r="2063" spans="1:18" hidden="1">
      <c r="A2063" t="s">
        <v>506</v>
      </c>
      <c r="B2063" t="s">
        <v>548</v>
      </c>
      <c r="C2063" s="7">
        <v>42528</v>
      </c>
      <c r="D2063" t="s">
        <v>423</v>
      </c>
      <c r="E2063">
        <v>13115016</v>
      </c>
      <c r="F2063" t="s">
        <v>3609</v>
      </c>
      <c r="G2063" s="7">
        <v>42566</v>
      </c>
      <c r="H2063" t="s">
        <v>503</v>
      </c>
      <c r="I2063">
        <v>27.96</v>
      </c>
      <c r="J2063">
        <v>0</v>
      </c>
      <c r="K2063">
        <v>27.96</v>
      </c>
      <c r="L2063">
        <v>1</v>
      </c>
      <c r="M2063">
        <v>27.96</v>
      </c>
      <c r="N2063" t="s">
        <v>647</v>
      </c>
      <c r="O2063" t="s">
        <v>3336</v>
      </c>
      <c r="P2063" s="7">
        <v>42542</v>
      </c>
      <c r="Q2063" s="7" t="s">
        <v>3610</v>
      </c>
      <c r="R2063" s="7">
        <v>3.5097999999999998</v>
      </c>
    </row>
    <row r="2064" spans="1:18" hidden="1">
      <c r="A2064" t="s">
        <v>506</v>
      </c>
      <c r="B2064" t="s">
        <v>641</v>
      </c>
      <c r="C2064" s="7">
        <v>42515</v>
      </c>
      <c r="D2064" t="s">
        <v>423</v>
      </c>
      <c r="E2064">
        <v>13115016</v>
      </c>
      <c r="F2064" t="s">
        <v>3614</v>
      </c>
      <c r="G2064" s="7">
        <v>42551</v>
      </c>
      <c r="H2064" t="s">
        <v>503</v>
      </c>
      <c r="I2064">
        <v>371.75</v>
      </c>
      <c r="J2064">
        <v>0</v>
      </c>
      <c r="K2064">
        <v>371.75</v>
      </c>
      <c r="L2064">
        <v>1</v>
      </c>
      <c r="M2064">
        <v>371.75</v>
      </c>
      <c r="N2064" t="s">
        <v>647</v>
      </c>
      <c r="O2064" t="s">
        <v>1029</v>
      </c>
      <c r="P2064" s="7">
        <v>42542</v>
      </c>
      <c r="Q2064" s="7" t="s">
        <v>3615</v>
      </c>
      <c r="R2064" s="7">
        <v>3.5491000000000001</v>
      </c>
    </row>
    <row r="2065" spans="1:18" hidden="1">
      <c r="A2065" t="s">
        <v>506</v>
      </c>
      <c r="B2065" t="s">
        <v>548</v>
      </c>
      <c r="C2065" s="7">
        <v>42531</v>
      </c>
      <c r="D2065" t="s">
        <v>423</v>
      </c>
      <c r="E2065">
        <v>13115016</v>
      </c>
      <c r="F2065" t="s">
        <v>3757</v>
      </c>
      <c r="G2065" s="7">
        <v>42551</v>
      </c>
      <c r="H2065" t="s">
        <v>503</v>
      </c>
      <c r="I2065">
        <v>23.07</v>
      </c>
      <c r="J2065">
        <v>0</v>
      </c>
      <c r="K2065">
        <v>23.07</v>
      </c>
      <c r="L2065">
        <v>1</v>
      </c>
      <c r="M2065">
        <v>23.07</v>
      </c>
      <c r="N2065" t="s">
        <v>647</v>
      </c>
      <c r="O2065" t="s">
        <v>3758</v>
      </c>
      <c r="P2065" s="7">
        <v>42542</v>
      </c>
      <c r="Q2065" s="7" t="s">
        <v>3759</v>
      </c>
      <c r="R2065" s="7">
        <v>3.3816999999999999</v>
      </c>
    </row>
    <row r="2066" spans="1:18" hidden="1">
      <c r="A2066" t="s">
        <v>506</v>
      </c>
      <c r="B2066" t="s">
        <v>548</v>
      </c>
      <c r="C2066" s="7">
        <v>42535</v>
      </c>
      <c r="D2066" t="s">
        <v>423</v>
      </c>
      <c r="E2066">
        <v>13115016</v>
      </c>
      <c r="F2066" t="s">
        <v>3846</v>
      </c>
      <c r="G2066" s="7">
        <v>42566</v>
      </c>
      <c r="H2066" t="s">
        <v>503</v>
      </c>
      <c r="I2066">
        <v>105.88</v>
      </c>
      <c r="J2066">
        <v>0</v>
      </c>
      <c r="K2066">
        <v>105.88</v>
      </c>
      <c r="L2066">
        <v>1</v>
      </c>
      <c r="M2066">
        <v>105.88</v>
      </c>
      <c r="N2066" t="s">
        <v>647</v>
      </c>
      <c r="O2066" t="s">
        <v>3847</v>
      </c>
      <c r="P2066" s="7">
        <v>42542</v>
      </c>
      <c r="Q2066" s="7" t="s">
        <v>3848</v>
      </c>
      <c r="R2066" s="7">
        <v>3.4533</v>
      </c>
    </row>
    <row r="2067" spans="1:18" hidden="1">
      <c r="A2067" t="s">
        <v>506</v>
      </c>
      <c r="B2067" t="s">
        <v>548</v>
      </c>
      <c r="C2067" s="7">
        <v>42535</v>
      </c>
      <c r="D2067" t="s">
        <v>423</v>
      </c>
      <c r="E2067">
        <v>13115016</v>
      </c>
      <c r="F2067" t="s">
        <v>3869</v>
      </c>
      <c r="G2067" s="7">
        <v>42566</v>
      </c>
      <c r="H2067" t="s">
        <v>503</v>
      </c>
      <c r="I2067">
        <v>84.7</v>
      </c>
      <c r="J2067">
        <v>0</v>
      </c>
      <c r="K2067">
        <v>84.7</v>
      </c>
      <c r="L2067">
        <v>1</v>
      </c>
      <c r="M2067">
        <v>84.7</v>
      </c>
      <c r="N2067" t="s">
        <v>647</v>
      </c>
      <c r="O2067" t="s">
        <v>3870</v>
      </c>
      <c r="P2067" s="7">
        <v>42542</v>
      </c>
      <c r="Q2067" s="7" t="s">
        <v>3871</v>
      </c>
      <c r="R2067" s="7">
        <v>3.4533</v>
      </c>
    </row>
    <row r="2068" spans="1:18" hidden="1">
      <c r="A2068" t="s">
        <v>506</v>
      </c>
      <c r="B2068" t="s">
        <v>548</v>
      </c>
      <c r="C2068" s="7">
        <v>42531</v>
      </c>
      <c r="D2068" t="s">
        <v>423</v>
      </c>
      <c r="E2068">
        <v>13115016</v>
      </c>
      <c r="F2068" t="s">
        <v>4043</v>
      </c>
      <c r="G2068" s="7">
        <v>42566</v>
      </c>
      <c r="H2068" t="s">
        <v>503</v>
      </c>
      <c r="I2068">
        <v>23.06</v>
      </c>
      <c r="J2068">
        <v>0</v>
      </c>
      <c r="K2068">
        <v>23.06</v>
      </c>
      <c r="L2068">
        <v>1</v>
      </c>
      <c r="M2068">
        <v>23.06</v>
      </c>
      <c r="N2068" t="s">
        <v>647</v>
      </c>
      <c r="O2068" t="s">
        <v>4044</v>
      </c>
      <c r="P2068" s="7">
        <v>42542</v>
      </c>
      <c r="Q2068" s="7" t="s">
        <v>4045</v>
      </c>
      <c r="R2068" s="7">
        <v>3.3816999999999999</v>
      </c>
    </row>
    <row r="2069" spans="1:18" hidden="1">
      <c r="A2069" t="s">
        <v>506</v>
      </c>
      <c r="B2069" t="s">
        <v>548</v>
      </c>
      <c r="C2069" s="7">
        <v>42524</v>
      </c>
      <c r="D2069" t="s">
        <v>423</v>
      </c>
      <c r="E2069">
        <v>13115016</v>
      </c>
      <c r="F2069" t="s">
        <v>4141</v>
      </c>
      <c r="G2069" s="7">
        <v>42551</v>
      </c>
      <c r="H2069" t="s">
        <v>503</v>
      </c>
      <c r="I2069">
        <v>128.35</v>
      </c>
      <c r="J2069">
        <v>0</v>
      </c>
      <c r="K2069">
        <v>128.35</v>
      </c>
      <c r="L2069">
        <v>1</v>
      </c>
      <c r="M2069">
        <v>128.35</v>
      </c>
      <c r="N2069" t="s">
        <v>647</v>
      </c>
      <c r="O2069" t="s">
        <v>4142</v>
      </c>
      <c r="P2069" s="7">
        <v>42542</v>
      </c>
      <c r="Q2069" s="7" t="s">
        <v>4143</v>
      </c>
      <c r="R2069" s="7">
        <v>3.5960999999999999</v>
      </c>
    </row>
    <row r="2070" spans="1:18" hidden="1">
      <c r="A2070" t="s">
        <v>506</v>
      </c>
      <c r="B2070" t="s">
        <v>548</v>
      </c>
      <c r="C2070" s="7">
        <v>42514</v>
      </c>
      <c r="D2070" t="s">
        <v>423</v>
      </c>
      <c r="E2070">
        <v>13115016</v>
      </c>
      <c r="F2070" t="s">
        <v>4171</v>
      </c>
      <c r="G2070" s="7">
        <v>42551</v>
      </c>
      <c r="H2070" t="s">
        <v>503</v>
      </c>
      <c r="I2070">
        <v>1219.5</v>
      </c>
      <c r="J2070">
        <v>0</v>
      </c>
      <c r="K2070">
        <v>1219.5</v>
      </c>
      <c r="L2070">
        <v>1</v>
      </c>
      <c r="M2070">
        <v>1219.5</v>
      </c>
      <c r="N2070" t="s">
        <v>647</v>
      </c>
      <c r="O2070" t="s">
        <v>3758</v>
      </c>
      <c r="P2070" s="7">
        <v>42542</v>
      </c>
      <c r="Q2070" s="7" t="s">
        <v>4172</v>
      </c>
      <c r="R2070" s="7">
        <v>3.5659999999999998</v>
      </c>
    </row>
    <row r="2071" spans="1:18" hidden="1">
      <c r="A2071" t="s">
        <v>506</v>
      </c>
      <c r="B2071" t="s">
        <v>548</v>
      </c>
      <c r="C2071" s="7">
        <v>42524</v>
      </c>
      <c r="D2071" t="s">
        <v>423</v>
      </c>
      <c r="E2071">
        <v>13115016</v>
      </c>
      <c r="F2071" t="s">
        <v>4175</v>
      </c>
      <c r="G2071" s="7">
        <v>42566</v>
      </c>
      <c r="H2071" t="s">
        <v>503</v>
      </c>
      <c r="I2071">
        <v>26.76</v>
      </c>
      <c r="J2071">
        <v>0</v>
      </c>
      <c r="K2071">
        <v>26.76</v>
      </c>
      <c r="L2071">
        <v>1</v>
      </c>
      <c r="M2071">
        <v>26.76</v>
      </c>
      <c r="N2071" t="s">
        <v>647</v>
      </c>
      <c r="O2071" t="s">
        <v>1029</v>
      </c>
      <c r="P2071" s="7">
        <v>42542</v>
      </c>
      <c r="Q2071" s="7" t="s">
        <v>4176</v>
      </c>
      <c r="R2071" s="7">
        <v>3.5960999999999999</v>
      </c>
    </row>
    <row r="2072" spans="1:18" hidden="1">
      <c r="A2072" t="s">
        <v>506</v>
      </c>
      <c r="B2072" t="s">
        <v>548</v>
      </c>
      <c r="C2072" s="7">
        <v>42531</v>
      </c>
      <c r="D2072" t="s">
        <v>423</v>
      </c>
      <c r="E2072">
        <v>13115016</v>
      </c>
      <c r="F2072" t="s">
        <v>4230</v>
      </c>
      <c r="G2072" s="7">
        <v>42566</v>
      </c>
      <c r="H2072" t="s">
        <v>503</v>
      </c>
      <c r="I2072">
        <v>39.590000000000003</v>
      </c>
      <c r="J2072">
        <v>0</v>
      </c>
      <c r="K2072">
        <v>39.590000000000003</v>
      </c>
      <c r="L2072">
        <v>1</v>
      </c>
      <c r="M2072">
        <v>39.590000000000003</v>
      </c>
      <c r="N2072" t="s">
        <v>647</v>
      </c>
      <c r="O2072" t="s">
        <v>3870</v>
      </c>
      <c r="P2072" s="7">
        <v>42542</v>
      </c>
      <c r="Q2072" s="7" t="s">
        <v>4231</v>
      </c>
      <c r="R2072" s="7">
        <v>3.3816999999999999</v>
      </c>
    </row>
    <row r="2073" spans="1:18" hidden="1">
      <c r="A2073" t="s">
        <v>506</v>
      </c>
      <c r="B2073" t="s">
        <v>548</v>
      </c>
      <c r="C2073" s="7">
        <v>42542</v>
      </c>
      <c r="D2073" t="s">
        <v>423</v>
      </c>
      <c r="E2073">
        <v>13115016</v>
      </c>
      <c r="F2073" t="s">
        <v>7521</v>
      </c>
      <c r="G2073" s="7">
        <v>42581</v>
      </c>
      <c r="H2073" t="s">
        <v>503</v>
      </c>
      <c r="I2073">
        <v>444.5</v>
      </c>
      <c r="J2073">
        <v>0</v>
      </c>
      <c r="K2073">
        <v>444.5</v>
      </c>
      <c r="L2073">
        <v>1</v>
      </c>
      <c r="M2073">
        <v>444.5</v>
      </c>
      <c r="N2073" t="s">
        <v>647</v>
      </c>
      <c r="O2073" t="s">
        <v>1029</v>
      </c>
      <c r="P2073" s="7">
        <v>42542</v>
      </c>
      <c r="Q2073" s="7" t="s">
        <v>7522</v>
      </c>
      <c r="R2073" s="7">
        <v>3.3835000000000002</v>
      </c>
    </row>
    <row r="2074" spans="1:18" hidden="1">
      <c r="A2074" t="s">
        <v>506</v>
      </c>
      <c r="B2074" t="s">
        <v>548</v>
      </c>
      <c r="C2074" s="7">
        <v>42535</v>
      </c>
      <c r="D2074" t="s">
        <v>423</v>
      </c>
      <c r="E2074">
        <v>13115016</v>
      </c>
      <c r="F2074" t="s">
        <v>4312</v>
      </c>
      <c r="G2074" s="7">
        <v>42566</v>
      </c>
      <c r="H2074" t="s">
        <v>503</v>
      </c>
      <c r="I2074">
        <v>193.22</v>
      </c>
      <c r="J2074">
        <v>0</v>
      </c>
      <c r="K2074">
        <v>193.22</v>
      </c>
      <c r="L2074">
        <v>1</v>
      </c>
      <c r="M2074">
        <v>193.22</v>
      </c>
      <c r="N2074" t="s">
        <v>647</v>
      </c>
      <c r="O2074" t="s">
        <v>1029</v>
      </c>
      <c r="P2074" s="7">
        <v>42542</v>
      </c>
      <c r="Q2074" s="7" t="s">
        <v>4313</v>
      </c>
      <c r="R2074" s="7">
        <v>3.4533</v>
      </c>
    </row>
    <row r="2075" spans="1:18" hidden="1">
      <c r="A2075" t="s">
        <v>506</v>
      </c>
      <c r="B2075" t="s">
        <v>548</v>
      </c>
      <c r="C2075" s="7">
        <v>42535</v>
      </c>
      <c r="D2075" t="s">
        <v>423</v>
      </c>
      <c r="E2075">
        <v>13115016</v>
      </c>
      <c r="F2075" t="s">
        <v>4314</v>
      </c>
      <c r="G2075" s="7">
        <v>42566</v>
      </c>
      <c r="H2075" t="s">
        <v>503</v>
      </c>
      <c r="I2075">
        <v>133.30000000000001</v>
      </c>
      <c r="J2075">
        <v>0</v>
      </c>
      <c r="K2075">
        <v>133.30000000000001</v>
      </c>
      <c r="L2075">
        <v>1</v>
      </c>
      <c r="M2075">
        <v>133.30000000000001</v>
      </c>
      <c r="N2075" t="s">
        <v>647</v>
      </c>
      <c r="O2075" t="s">
        <v>3598</v>
      </c>
      <c r="P2075" s="7">
        <v>42542</v>
      </c>
      <c r="Q2075" s="7" t="s">
        <v>4315</v>
      </c>
      <c r="R2075" s="7">
        <v>3.4533</v>
      </c>
    </row>
    <row r="2076" spans="1:18" hidden="1">
      <c r="A2076" t="s">
        <v>506</v>
      </c>
      <c r="B2076" t="s">
        <v>548</v>
      </c>
      <c r="C2076" s="7">
        <v>42531</v>
      </c>
      <c r="D2076" t="s">
        <v>423</v>
      </c>
      <c r="E2076">
        <v>13115016</v>
      </c>
      <c r="F2076" t="s">
        <v>4452</v>
      </c>
      <c r="G2076" s="7">
        <v>42566</v>
      </c>
      <c r="H2076" t="s">
        <v>503</v>
      </c>
      <c r="I2076">
        <v>10.64</v>
      </c>
      <c r="J2076">
        <v>0</v>
      </c>
      <c r="K2076">
        <v>10.64</v>
      </c>
      <c r="L2076">
        <v>1</v>
      </c>
      <c r="M2076">
        <v>10.64</v>
      </c>
      <c r="N2076" t="s">
        <v>647</v>
      </c>
      <c r="O2076" t="s">
        <v>4216</v>
      </c>
      <c r="P2076" s="7">
        <v>42542</v>
      </c>
      <c r="Q2076" s="7" t="s">
        <v>4453</v>
      </c>
      <c r="R2076" s="7">
        <v>3.3816999999999999</v>
      </c>
    </row>
    <row r="2077" spans="1:18" hidden="1">
      <c r="A2077" t="s">
        <v>506</v>
      </c>
      <c r="B2077" t="s">
        <v>548</v>
      </c>
      <c r="C2077" s="7">
        <v>42531</v>
      </c>
      <c r="D2077" t="s">
        <v>423</v>
      </c>
      <c r="E2077">
        <v>13115016</v>
      </c>
      <c r="F2077" t="s">
        <v>4454</v>
      </c>
      <c r="G2077" s="7">
        <v>42566</v>
      </c>
      <c r="H2077" t="s">
        <v>503</v>
      </c>
      <c r="I2077">
        <v>61.8</v>
      </c>
      <c r="J2077">
        <v>0</v>
      </c>
      <c r="K2077">
        <v>61.8</v>
      </c>
      <c r="L2077">
        <v>1</v>
      </c>
      <c r="M2077">
        <v>61.8</v>
      </c>
      <c r="N2077" t="s">
        <v>647</v>
      </c>
      <c r="O2077" t="s">
        <v>4455</v>
      </c>
      <c r="P2077" s="7">
        <v>42542</v>
      </c>
      <c r="Q2077" s="7" t="s">
        <v>4456</v>
      </c>
      <c r="R2077" s="7">
        <v>3.3816999999999999</v>
      </c>
    </row>
    <row r="2078" spans="1:18" hidden="1">
      <c r="A2078" t="s">
        <v>506</v>
      </c>
      <c r="B2078" t="s">
        <v>641</v>
      </c>
      <c r="C2078" s="7">
        <v>42534</v>
      </c>
      <c r="D2078" t="s">
        <v>423</v>
      </c>
      <c r="E2078">
        <v>13115016</v>
      </c>
      <c r="F2078" t="s">
        <v>4480</v>
      </c>
      <c r="G2078" s="7">
        <v>42581</v>
      </c>
      <c r="H2078" t="s">
        <v>503</v>
      </c>
      <c r="I2078">
        <v>7500</v>
      </c>
      <c r="J2078"/>
      <c r="K2078">
        <v>7500</v>
      </c>
      <c r="L2078">
        <v>1</v>
      </c>
      <c r="M2078">
        <v>7500</v>
      </c>
      <c r="N2078" t="s">
        <v>647</v>
      </c>
      <c r="O2078" t="s">
        <v>3617</v>
      </c>
      <c r="P2078" s="7">
        <v>42542</v>
      </c>
      <c r="Q2078" s="7" t="s">
        <v>4481</v>
      </c>
      <c r="R2078" s="7">
        <v>3.4260999999999999</v>
      </c>
    </row>
    <row r="2079" spans="1:18" hidden="1">
      <c r="A2079" t="s">
        <v>506</v>
      </c>
      <c r="B2079" t="s">
        <v>548</v>
      </c>
      <c r="C2079" s="7">
        <v>42520</v>
      </c>
      <c r="D2079" t="s">
        <v>423</v>
      </c>
      <c r="E2079">
        <v>13115016</v>
      </c>
      <c r="F2079" t="s">
        <v>4511</v>
      </c>
      <c r="G2079" s="7">
        <v>42551</v>
      </c>
      <c r="H2079" t="s">
        <v>503</v>
      </c>
      <c r="I2079">
        <v>330.66</v>
      </c>
      <c r="J2079">
        <v>0</v>
      </c>
      <c r="K2079">
        <v>330.66</v>
      </c>
      <c r="L2079">
        <v>1</v>
      </c>
      <c r="M2079">
        <v>330.66</v>
      </c>
      <c r="N2079" t="s">
        <v>647</v>
      </c>
      <c r="O2079" t="s">
        <v>1029</v>
      </c>
      <c r="P2079" s="7">
        <v>42542</v>
      </c>
      <c r="Q2079" s="7" t="s">
        <v>4512</v>
      </c>
      <c r="R2079" s="7">
        <v>3.6168</v>
      </c>
    </row>
    <row r="2080" spans="1:18" hidden="1">
      <c r="A2080" t="s">
        <v>506</v>
      </c>
      <c r="B2080" t="s">
        <v>548</v>
      </c>
      <c r="C2080" s="7">
        <v>42531</v>
      </c>
      <c r="D2080" t="s">
        <v>423</v>
      </c>
      <c r="E2080">
        <v>13115016</v>
      </c>
      <c r="F2080" t="s">
        <v>4605</v>
      </c>
      <c r="G2080" s="7">
        <v>42551</v>
      </c>
      <c r="H2080" t="s">
        <v>503</v>
      </c>
      <c r="I2080">
        <v>1295.5</v>
      </c>
      <c r="J2080">
        <v>0</v>
      </c>
      <c r="K2080">
        <v>1295.5</v>
      </c>
      <c r="L2080">
        <v>1</v>
      </c>
      <c r="M2080">
        <v>1295.5</v>
      </c>
      <c r="N2080" t="s">
        <v>647</v>
      </c>
      <c r="O2080" t="s">
        <v>3735</v>
      </c>
      <c r="P2080" s="7">
        <v>42542</v>
      </c>
      <c r="Q2080" s="7" t="s">
        <v>4606</v>
      </c>
      <c r="R2080" s="7">
        <v>3.3816999999999999</v>
      </c>
    </row>
    <row r="2081" spans="1:18" hidden="1">
      <c r="A2081" t="s">
        <v>506</v>
      </c>
      <c r="B2081" t="s">
        <v>548</v>
      </c>
      <c r="C2081" s="7">
        <v>42535</v>
      </c>
      <c r="D2081" t="s">
        <v>423</v>
      </c>
      <c r="E2081">
        <v>13115016</v>
      </c>
      <c r="F2081" t="s">
        <v>4696</v>
      </c>
      <c r="G2081" s="7">
        <v>42566</v>
      </c>
      <c r="H2081" t="s">
        <v>503</v>
      </c>
      <c r="I2081">
        <v>523.12</v>
      </c>
      <c r="J2081">
        <v>0</v>
      </c>
      <c r="K2081">
        <v>523.12</v>
      </c>
      <c r="L2081">
        <v>1</v>
      </c>
      <c r="M2081">
        <v>523.12</v>
      </c>
      <c r="N2081" t="s">
        <v>647</v>
      </c>
      <c r="O2081" t="s">
        <v>3598</v>
      </c>
      <c r="P2081" s="7">
        <v>42542</v>
      </c>
      <c r="Q2081" s="7" t="s">
        <v>4697</v>
      </c>
      <c r="R2081" s="7">
        <v>3.4533</v>
      </c>
    </row>
    <row r="2082" spans="1:18" hidden="1">
      <c r="A2082" t="s">
        <v>506</v>
      </c>
      <c r="B2082" t="s">
        <v>548</v>
      </c>
      <c r="C2082" s="7">
        <v>42535</v>
      </c>
      <c r="D2082" t="s">
        <v>423</v>
      </c>
      <c r="E2082">
        <v>13115016</v>
      </c>
      <c r="F2082" t="s">
        <v>4698</v>
      </c>
      <c r="G2082" s="7">
        <v>42566</v>
      </c>
      <c r="H2082" t="s">
        <v>503</v>
      </c>
      <c r="I2082">
        <v>766.64</v>
      </c>
      <c r="J2082">
        <v>0</v>
      </c>
      <c r="K2082">
        <v>766.64</v>
      </c>
      <c r="L2082">
        <v>1</v>
      </c>
      <c r="M2082">
        <v>766.64</v>
      </c>
      <c r="N2082" t="s">
        <v>647</v>
      </c>
      <c r="O2082" t="s">
        <v>4646</v>
      </c>
      <c r="P2082" s="7">
        <v>42542</v>
      </c>
      <c r="Q2082" s="7" t="s">
        <v>4699</v>
      </c>
      <c r="R2082" s="7">
        <v>3.4533</v>
      </c>
    </row>
    <row r="2083" spans="1:18" hidden="1">
      <c r="A2083" t="s">
        <v>506</v>
      </c>
      <c r="B2083" t="s">
        <v>548</v>
      </c>
      <c r="C2083" s="7">
        <v>42535</v>
      </c>
      <c r="D2083" t="s">
        <v>423</v>
      </c>
      <c r="E2083">
        <v>13115005</v>
      </c>
      <c r="F2083" t="s">
        <v>4700</v>
      </c>
      <c r="G2083" s="7">
        <v>42567</v>
      </c>
      <c r="H2083" t="s">
        <v>503</v>
      </c>
      <c r="I2083">
        <v>5096</v>
      </c>
      <c r="J2083">
        <v>0</v>
      </c>
      <c r="K2083">
        <v>5096</v>
      </c>
      <c r="L2083">
        <v>1</v>
      </c>
      <c r="M2083">
        <v>5096</v>
      </c>
      <c r="N2083" t="s">
        <v>647</v>
      </c>
      <c r="O2083" t="s">
        <v>4701</v>
      </c>
      <c r="P2083" s="7">
        <v>42542</v>
      </c>
      <c r="Q2083" s="7" t="s">
        <v>4702</v>
      </c>
      <c r="R2083" s="7">
        <v>3.4533</v>
      </c>
    </row>
    <row r="2084" spans="1:18" hidden="1">
      <c r="A2084" t="s">
        <v>506</v>
      </c>
      <c r="B2084" t="s">
        <v>548</v>
      </c>
      <c r="C2084" s="7">
        <v>42541</v>
      </c>
      <c r="D2084" t="s">
        <v>423</v>
      </c>
      <c r="E2084">
        <v>13115005</v>
      </c>
      <c r="F2084" t="s">
        <v>4735</v>
      </c>
      <c r="G2084" s="7">
        <v>42566</v>
      </c>
      <c r="H2084" t="s">
        <v>503</v>
      </c>
      <c r="I2084">
        <v>153</v>
      </c>
      <c r="J2084">
        <v>0</v>
      </c>
      <c r="K2084">
        <v>153</v>
      </c>
      <c r="L2084">
        <v>1</v>
      </c>
      <c r="M2084">
        <v>153</v>
      </c>
      <c r="N2084" t="s">
        <v>647</v>
      </c>
      <c r="O2084" t="s">
        <v>4736</v>
      </c>
      <c r="P2084" s="7">
        <v>42542</v>
      </c>
      <c r="Q2084" s="7" t="s">
        <v>4737</v>
      </c>
      <c r="R2084" s="7">
        <v>3.4371999999999998</v>
      </c>
    </row>
    <row r="2085" spans="1:18" hidden="1">
      <c r="A2085" t="s">
        <v>506</v>
      </c>
      <c r="B2085" t="s">
        <v>548</v>
      </c>
      <c r="C2085" s="7">
        <v>42514</v>
      </c>
      <c r="D2085" t="s">
        <v>423</v>
      </c>
      <c r="E2085">
        <v>13115016</v>
      </c>
      <c r="F2085" t="s">
        <v>4906</v>
      </c>
      <c r="G2085" s="7">
        <v>42551</v>
      </c>
      <c r="H2085" t="s">
        <v>503</v>
      </c>
      <c r="I2085">
        <v>951.48</v>
      </c>
      <c r="J2085">
        <v>0</v>
      </c>
      <c r="K2085">
        <v>951.48</v>
      </c>
      <c r="L2085">
        <v>1</v>
      </c>
      <c r="M2085">
        <v>951.48</v>
      </c>
      <c r="N2085" t="s">
        <v>647</v>
      </c>
      <c r="O2085" t="s">
        <v>1029</v>
      </c>
      <c r="P2085" s="7">
        <v>42542</v>
      </c>
      <c r="Q2085" s="7" t="s">
        <v>4907</v>
      </c>
      <c r="R2085" s="7">
        <v>3.5659999999999998</v>
      </c>
    </row>
    <row r="2086" spans="1:18" hidden="1">
      <c r="A2086" t="s">
        <v>506</v>
      </c>
      <c r="B2086" t="s">
        <v>548</v>
      </c>
      <c r="C2086" s="7">
        <v>42534</v>
      </c>
      <c r="D2086" t="s">
        <v>423</v>
      </c>
      <c r="E2086">
        <v>13115016</v>
      </c>
      <c r="F2086" t="s">
        <v>5058</v>
      </c>
      <c r="G2086" s="7">
        <v>42566</v>
      </c>
      <c r="H2086" t="s">
        <v>503</v>
      </c>
      <c r="I2086">
        <v>675.73</v>
      </c>
      <c r="J2086">
        <v>0</v>
      </c>
      <c r="K2086">
        <v>675.73</v>
      </c>
      <c r="L2086">
        <v>1</v>
      </c>
      <c r="M2086">
        <v>675.73</v>
      </c>
      <c r="N2086" t="s">
        <v>647</v>
      </c>
      <c r="O2086" t="s">
        <v>3598</v>
      </c>
      <c r="P2086" s="7">
        <v>42542</v>
      </c>
      <c r="Q2086" s="7" t="s">
        <v>5059</v>
      </c>
      <c r="R2086" s="7">
        <v>3.4260999999999999</v>
      </c>
    </row>
    <row r="2087" spans="1:18" hidden="1">
      <c r="A2087" t="s">
        <v>506</v>
      </c>
      <c r="B2087" t="s">
        <v>641</v>
      </c>
      <c r="C2087" s="7">
        <v>42535</v>
      </c>
      <c r="D2087" t="s">
        <v>423</v>
      </c>
      <c r="E2087">
        <v>13115016</v>
      </c>
      <c r="F2087" t="s">
        <v>5108</v>
      </c>
      <c r="G2087" s="7">
        <v>42566</v>
      </c>
      <c r="H2087" t="s">
        <v>503</v>
      </c>
      <c r="I2087">
        <v>336.49</v>
      </c>
      <c r="J2087">
        <v>0</v>
      </c>
      <c r="K2087">
        <v>336.49</v>
      </c>
      <c r="L2087">
        <v>1</v>
      </c>
      <c r="M2087">
        <v>336.49</v>
      </c>
      <c r="N2087" t="s">
        <v>647</v>
      </c>
      <c r="O2087" t="s">
        <v>1029</v>
      </c>
      <c r="P2087" s="7">
        <v>42542</v>
      </c>
      <c r="Q2087" s="7" t="s">
        <v>5109</v>
      </c>
      <c r="R2087" s="7">
        <v>3.4533</v>
      </c>
    </row>
    <row r="2088" spans="1:18" hidden="1">
      <c r="A2088" t="s">
        <v>506</v>
      </c>
      <c r="B2088" t="s">
        <v>548</v>
      </c>
      <c r="C2088" s="7">
        <v>42535</v>
      </c>
      <c r="D2088" t="s">
        <v>423</v>
      </c>
      <c r="E2088">
        <v>13115016</v>
      </c>
      <c r="F2088" t="s">
        <v>5110</v>
      </c>
      <c r="G2088" s="7">
        <v>42566</v>
      </c>
      <c r="H2088" t="s">
        <v>503</v>
      </c>
      <c r="I2088">
        <v>3979.5</v>
      </c>
      <c r="J2088">
        <v>0</v>
      </c>
      <c r="K2088">
        <v>3979.5</v>
      </c>
      <c r="L2088">
        <v>1</v>
      </c>
      <c r="M2088">
        <v>3979.5</v>
      </c>
      <c r="N2088" t="s">
        <v>647</v>
      </c>
      <c r="O2088" t="s">
        <v>3735</v>
      </c>
      <c r="P2088" s="7">
        <v>42542</v>
      </c>
      <c r="Q2088" s="7" t="s">
        <v>5111</v>
      </c>
      <c r="R2088" s="7">
        <v>3.4533</v>
      </c>
    </row>
    <row r="2089" spans="1:18" hidden="1">
      <c r="A2089" t="s">
        <v>506</v>
      </c>
      <c r="B2089" t="s">
        <v>548</v>
      </c>
      <c r="C2089" s="7">
        <v>42535</v>
      </c>
      <c r="D2089" t="s">
        <v>423</v>
      </c>
      <c r="E2089">
        <v>13115016</v>
      </c>
      <c r="F2089" t="s">
        <v>5112</v>
      </c>
      <c r="G2089" s="7">
        <v>42566</v>
      </c>
      <c r="H2089" t="s">
        <v>503</v>
      </c>
      <c r="I2089">
        <v>85.42</v>
      </c>
      <c r="J2089">
        <v>0</v>
      </c>
      <c r="K2089">
        <v>85.42</v>
      </c>
      <c r="L2089">
        <v>1</v>
      </c>
      <c r="M2089">
        <v>85.42</v>
      </c>
      <c r="N2089" t="s">
        <v>647</v>
      </c>
      <c r="O2089" t="s">
        <v>5096</v>
      </c>
      <c r="P2089" s="7">
        <v>42542</v>
      </c>
      <c r="Q2089" s="7" t="s">
        <v>5113</v>
      </c>
      <c r="R2089" s="7">
        <v>3.4533</v>
      </c>
    </row>
    <row r="2090" spans="1:18" hidden="1">
      <c r="A2090" t="s">
        <v>506</v>
      </c>
      <c r="B2090" t="s">
        <v>548</v>
      </c>
      <c r="C2090" s="7">
        <v>42535</v>
      </c>
      <c r="D2090" t="s">
        <v>423</v>
      </c>
      <c r="E2090">
        <v>13115016</v>
      </c>
      <c r="F2090" t="s">
        <v>5114</v>
      </c>
      <c r="G2090" s="7">
        <v>42566</v>
      </c>
      <c r="H2090" t="s">
        <v>503</v>
      </c>
      <c r="I2090">
        <v>99.67</v>
      </c>
      <c r="J2090">
        <v>0</v>
      </c>
      <c r="K2090">
        <v>99.67</v>
      </c>
      <c r="L2090">
        <v>1</v>
      </c>
      <c r="M2090">
        <v>99.67</v>
      </c>
      <c r="N2090" t="s">
        <v>647</v>
      </c>
      <c r="O2090" t="s">
        <v>5115</v>
      </c>
      <c r="P2090" s="7">
        <v>42542</v>
      </c>
      <c r="Q2090" s="7" t="s">
        <v>5116</v>
      </c>
      <c r="R2090" s="7">
        <v>3.4533</v>
      </c>
    </row>
    <row r="2091" spans="1:18" hidden="1">
      <c r="A2091" t="s">
        <v>506</v>
      </c>
      <c r="B2091" t="s">
        <v>548</v>
      </c>
      <c r="C2091" s="7">
        <v>42537</v>
      </c>
      <c r="D2091" t="s">
        <v>423</v>
      </c>
      <c r="E2091">
        <v>13115016</v>
      </c>
      <c r="F2091" t="s">
        <v>5130</v>
      </c>
      <c r="G2091" s="7">
        <v>42566</v>
      </c>
      <c r="H2091" t="s">
        <v>503</v>
      </c>
      <c r="I2091">
        <v>125.98</v>
      </c>
      <c r="J2091">
        <v>0</v>
      </c>
      <c r="K2091">
        <v>125.98</v>
      </c>
      <c r="L2091">
        <v>1</v>
      </c>
      <c r="M2091">
        <v>125.98</v>
      </c>
      <c r="N2091" t="s">
        <v>647</v>
      </c>
      <c r="O2091" t="s">
        <v>3735</v>
      </c>
      <c r="P2091" s="7">
        <v>42542</v>
      </c>
      <c r="Q2091" s="7" t="s">
        <v>5131</v>
      </c>
      <c r="R2091" s="7">
        <v>3.4767999999999999</v>
      </c>
    </row>
    <row r="2092" spans="1:18" hidden="1">
      <c r="A2092" t="s">
        <v>506</v>
      </c>
      <c r="B2092" t="s">
        <v>641</v>
      </c>
      <c r="C2092" s="7">
        <v>42534</v>
      </c>
      <c r="D2092" t="s">
        <v>423</v>
      </c>
      <c r="E2092">
        <v>13115016</v>
      </c>
      <c r="F2092" t="s">
        <v>4480</v>
      </c>
      <c r="G2092" s="7">
        <v>42551</v>
      </c>
      <c r="H2092" t="s">
        <v>503</v>
      </c>
      <c r="I2092">
        <v>7500</v>
      </c>
      <c r="J2092">
        <v>0</v>
      </c>
      <c r="K2092">
        <v>7500</v>
      </c>
      <c r="L2092">
        <v>1</v>
      </c>
      <c r="M2092">
        <v>7500</v>
      </c>
      <c r="N2092" t="s">
        <v>647</v>
      </c>
      <c r="O2092" t="s">
        <v>3617</v>
      </c>
      <c r="P2092" s="7">
        <v>42542</v>
      </c>
      <c r="Q2092" s="7" t="s">
        <v>5308</v>
      </c>
      <c r="R2092" s="7">
        <v>3.4260999999999999</v>
      </c>
    </row>
    <row r="2093" spans="1:18" hidden="1">
      <c r="A2093" t="s">
        <v>506</v>
      </c>
      <c r="B2093" t="s">
        <v>548</v>
      </c>
      <c r="C2093" s="7">
        <v>42534</v>
      </c>
      <c r="D2093" t="s">
        <v>423</v>
      </c>
      <c r="E2093">
        <v>13115016</v>
      </c>
      <c r="F2093" t="s">
        <v>5309</v>
      </c>
      <c r="G2093" s="7">
        <v>42566</v>
      </c>
      <c r="H2093" t="s">
        <v>503</v>
      </c>
      <c r="I2093">
        <v>24.26</v>
      </c>
      <c r="J2093">
        <v>0</v>
      </c>
      <c r="K2093">
        <v>24.26</v>
      </c>
      <c r="L2093">
        <v>1</v>
      </c>
      <c r="M2093">
        <v>24.26</v>
      </c>
      <c r="N2093" t="s">
        <v>647</v>
      </c>
      <c r="O2093" t="s">
        <v>1029</v>
      </c>
      <c r="P2093" s="7">
        <v>42542</v>
      </c>
      <c r="Q2093" s="7" t="s">
        <v>5310</v>
      </c>
      <c r="R2093" s="7">
        <v>3.4260999999999999</v>
      </c>
    </row>
    <row r="2094" spans="1:18" hidden="1">
      <c r="A2094" t="s">
        <v>506</v>
      </c>
      <c r="B2094" t="s">
        <v>548</v>
      </c>
      <c r="C2094" s="7">
        <v>42534</v>
      </c>
      <c r="D2094" t="s">
        <v>423</v>
      </c>
      <c r="E2094">
        <v>13115002</v>
      </c>
      <c r="F2094" t="s">
        <v>5311</v>
      </c>
      <c r="G2094" s="7">
        <v>42566</v>
      </c>
      <c r="H2094" t="s">
        <v>503</v>
      </c>
      <c r="I2094">
        <v>130.19999999999999</v>
      </c>
      <c r="J2094">
        <v>0</v>
      </c>
      <c r="K2094">
        <v>130.19999999999999</v>
      </c>
      <c r="L2094">
        <v>1</v>
      </c>
      <c r="M2094">
        <v>130.19999999999999</v>
      </c>
      <c r="N2094" t="s">
        <v>647</v>
      </c>
      <c r="O2094" t="s">
        <v>2922</v>
      </c>
      <c r="P2094" s="7">
        <v>42542</v>
      </c>
      <c r="Q2094" s="7" t="s">
        <v>5312</v>
      </c>
      <c r="R2094" s="7">
        <v>3.4260999999999999</v>
      </c>
    </row>
    <row r="2095" spans="1:18" hidden="1">
      <c r="A2095" t="s">
        <v>506</v>
      </c>
      <c r="B2095" t="s">
        <v>548</v>
      </c>
      <c r="C2095" s="7">
        <v>42528</v>
      </c>
      <c r="D2095" t="s">
        <v>423</v>
      </c>
      <c r="E2095">
        <v>13115016</v>
      </c>
      <c r="F2095" t="s">
        <v>5319</v>
      </c>
      <c r="G2095" s="7">
        <v>42551</v>
      </c>
      <c r="H2095" t="s">
        <v>503</v>
      </c>
      <c r="I2095">
        <v>632.79999999999995</v>
      </c>
      <c r="J2095">
        <v>0</v>
      </c>
      <c r="K2095">
        <v>632.79999999999995</v>
      </c>
      <c r="L2095">
        <v>1</v>
      </c>
      <c r="M2095">
        <v>632.79999999999995</v>
      </c>
      <c r="N2095" t="s">
        <v>647</v>
      </c>
      <c r="O2095" t="s">
        <v>3292</v>
      </c>
      <c r="P2095" s="7">
        <v>42542</v>
      </c>
      <c r="Q2095" s="7" t="s">
        <v>5320</v>
      </c>
      <c r="R2095" s="7">
        <v>3.5097999999999998</v>
      </c>
    </row>
    <row r="2096" spans="1:18" hidden="1">
      <c r="A2096" t="s">
        <v>506</v>
      </c>
      <c r="B2096" t="s">
        <v>548</v>
      </c>
      <c r="C2096" s="7">
        <v>42528</v>
      </c>
      <c r="D2096" t="s">
        <v>423</v>
      </c>
      <c r="E2096">
        <v>13115016</v>
      </c>
      <c r="F2096" t="s">
        <v>5321</v>
      </c>
      <c r="G2096" s="7">
        <v>42551</v>
      </c>
      <c r="H2096" t="s">
        <v>503</v>
      </c>
      <c r="I2096">
        <v>68.7</v>
      </c>
      <c r="J2096">
        <v>0</v>
      </c>
      <c r="K2096">
        <v>68.7</v>
      </c>
      <c r="L2096">
        <v>1</v>
      </c>
      <c r="M2096">
        <v>68.7</v>
      </c>
      <c r="N2096" t="s">
        <v>647</v>
      </c>
      <c r="O2096" t="s">
        <v>5322</v>
      </c>
      <c r="P2096" s="7">
        <v>42542</v>
      </c>
      <c r="Q2096" s="7" t="s">
        <v>5323</v>
      </c>
      <c r="R2096" s="7">
        <v>3.5097999999999998</v>
      </c>
    </row>
    <row r="2097" spans="1:18" hidden="1">
      <c r="A2097" t="s">
        <v>506</v>
      </c>
      <c r="B2097" t="s">
        <v>548</v>
      </c>
      <c r="C2097" s="7">
        <v>42528</v>
      </c>
      <c r="D2097" t="s">
        <v>423</v>
      </c>
      <c r="E2097">
        <v>13115016</v>
      </c>
      <c r="F2097" t="s">
        <v>5333</v>
      </c>
      <c r="G2097" s="7">
        <v>42551</v>
      </c>
      <c r="H2097" t="s">
        <v>503</v>
      </c>
      <c r="I2097">
        <v>37.01</v>
      </c>
      <c r="J2097">
        <v>0</v>
      </c>
      <c r="K2097">
        <v>37.01</v>
      </c>
      <c r="L2097">
        <v>1</v>
      </c>
      <c r="M2097">
        <v>37.01</v>
      </c>
      <c r="N2097" t="s">
        <v>647</v>
      </c>
      <c r="O2097" t="s">
        <v>5334</v>
      </c>
      <c r="P2097" s="7">
        <v>42542</v>
      </c>
      <c r="Q2097" s="7" t="s">
        <v>5335</v>
      </c>
      <c r="R2097" s="7">
        <v>3.5097999999999998</v>
      </c>
    </row>
    <row r="2098" spans="1:18" hidden="1">
      <c r="A2098" t="s">
        <v>506</v>
      </c>
      <c r="B2098" t="s">
        <v>548</v>
      </c>
      <c r="C2098" s="7">
        <v>42509</v>
      </c>
      <c r="D2098" t="s">
        <v>423</v>
      </c>
      <c r="E2098">
        <v>13115016</v>
      </c>
      <c r="F2098" t="s">
        <v>5382</v>
      </c>
      <c r="G2098" s="7">
        <v>42551</v>
      </c>
      <c r="H2098" t="s">
        <v>503</v>
      </c>
      <c r="I2098">
        <v>616.91999999999996</v>
      </c>
      <c r="J2098">
        <v>0</v>
      </c>
      <c r="K2098">
        <v>616.91999999999996</v>
      </c>
      <c r="L2098">
        <v>1</v>
      </c>
      <c r="M2098">
        <v>616.91999999999996</v>
      </c>
      <c r="N2098" t="s">
        <v>647</v>
      </c>
      <c r="O2098" t="s">
        <v>5383</v>
      </c>
      <c r="P2098" s="7">
        <v>42542</v>
      </c>
      <c r="Q2098" s="7" t="s">
        <v>5384</v>
      </c>
      <c r="R2098" s="7">
        <v>3.5367999999999999</v>
      </c>
    </row>
    <row r="2099" spans="1:18" hidden="1">
      <c r="A2099" t="s">
        <v>506</v>
      </c>
      <c r="B2099" t="s">
        <v>548</v>
      </c>
      <c r="C2099" s="7">
        <v>42514</v>
      </c>
      <c r="D2099" t="s">
        <v>423</v>
      </c>
      <c r="E2099">
        <v>13115016</v>
      </c>
      <c r="F2099" t="s">
        <v>5394</v>
      </c>
      <c r="G2099" s="7">
        <v>42551</v>
      </c>
      <c r="H2099" t="s">
        <v>503</v>
      </c>
      <c r="I2099">
        <v>210</v>
      </c>
      <c r="J2099">
        <v>0</v>
      </c>
      <c r="K2099">
        <v>210</v>
      </c>
      <c r="L2099">
        <v>1</v>
      </c>
      <c r="M2099">
        <v>210</v>
      </c>
      <c r="N2099" t="s">
        <v>647</v>
      </c>
      <c r="O2099" t="s">
        <v>3598</v>
      </c>
      <c r="P2099" s="7">
        <v>42542</v>
      </c>
      <c r="Q2099" s="7" t="s">
        <v>5395</v>
      </c>
      <c r="R2099" s="7">
        <v>3.5659999999999998</v>
      </c>
    </row>
    <row r="2100" spans="1:18" hidden="1">
      <c r="A2100" t="s">
        <v>506</v>
      </c>
      <c r="B2100" t="s">
        <v>548</v>
      </c>
      <c r="C2100" s="7">
        <v>42531</v>
      </c>
      <c r="D2100" t="s">
        <v>423</v>
      </c>
      <c r="E2100">
        <v>13115016</v>
      </c>
      <c r="F2100" t="s">
        <v>5440</v>
      </c>
      <c r="G2100" s="7">
        <v>42566</v>
      </c>
      <c r="H2100" t="s">
        <v>503</v>
      </c>
      <c r="I2100">
        <v>140</v>
      </c>
      <c r="J2100">
        <v>0</v>
      </c>
      <c r="K2100">
        <v>140</v>
      </c>
      <c r="L2100">
        <v>1</v>
      </c>
      <c r="M2100">
        <v>140</v>
      </c>
      <c r="N2100" t="s">
        <v>647</v>
      </c>
      <c r="O2100" t="s">
        <v>3598</v>
      </c>
      <c r="P2100" s="7">
        <v>42542</v>
      </c>
      <c r="Q2100" s="7" t="s">
        <v>5441</v>
      </c>
      <c r="R2100" s="7">
        <v>3.3816999999999999</v>
      </c>
    </row>
    <row r="2101" spans="1:18" hidden="1">
      <c r="A2101" t="s">
        <v>506</v>
      </c>
      <c r="B2101" t="s">
        <v>548</v>
      </c>
      <c r="C2101" s="7">
        <v>42542</v>
      </c>
      <c r="D2101" t="s">
        <v>423</v>
      </c>
      <c r="E2101">
        <v>13115016</v>
      </c>
      <c r="F2101" t="s">
        <v>7547</v>
      </c>
      <c r="G2101" s="7">
        <v>42566</v>
      </c>
      <c r="H2101" t="s">
        <v>503</v>
      </c>
      <c r="I2101">
        <v>2257.37</v>
      </c>
      <c r="J2101">
        <v>0</v>
      </c>
      <c r="K2101">
        <v>2257.37</v>
      </c>
      <c r="L2101">
        <v>1</v>
      </c>
      <c r="M2101">
        <v>2257.37</v>
      </c>
      <c r="N2101" t="s">
        <v>647</v>
      </c>
      <c r="O2101" t="s">
        <v>7548</v>
      </c>
      <c r="P2101" s="7">
        <v>42542</v>
      </c>
      <c r="Q2101" s="7" t="s">
        <v>7549</v>
      </c>
      <c r="R2101" s="7">
        <v>3.3835000000000002</v>
      </c>
    </row>
    <row r="2102" spans="1:18" hidden="1">
      <c r="A2102" t="s">
        <v>506</v>
      </c>
      <c r="B2102" t="s">
        <v>641</v>
      </c>
      <c r="C2102" s="7">
        <v>42535</v>
      </c>
      <c r="D2102" t="s">
        <v>423</v>
      </c>
      <c r="E2102">
        <v>13115016</v>
      </c>
      <c r="F2102" t="s">
        <v>5521</v>
      </c>
      <c r="G2102" s="7">
        <v>42566</v>
      </c>
      <c r="H2102" t="s">
        <v>503</v>
      </c>
      <c r="I2102">
        <v>50.7</v>
      </c>
      <c r="J2102">
        <v>0</v>
      </c>
      <c r="K2102">
        <v>50.7</v>
      </c>
      <c r="L2102">
        <v>1</v>
      </c>
      <c r="M2102">
        <v>50.7</v>
      </c>
      <c r="N2102" t="s">
        <v>647</v>
      </c>
      <c r="O2102" t="s">
        <v>5522</v>
      </c>
      <c r="P2102" s="7">
        <v>42542</v>
      </c>
      <c r="Q2102" s="7" t="s">
        <v>5523</v>
      </c>
      <c r="R2102" s="7">
        <v>3.4533</v>
      </c>
    </row>
    <row r="2103" spans="1:18" hidden="1">
      <c r="A2103" t="s">
        <v>506</v>
      </c>
      <c r="B2103" t="s">
        <v>641</v>
      </c>
      <c r="C2103" s="7">
        <v>42535</v>
      </c>
      <c r="D2103" t="s">
        <v>423</v>
      </c>
      <c r="E2103">
        <v>13115016</v>
      </c>
      <c r="F2103" t="s">
        <v>5524</v>
      </c>
      <c r="G2103" s="7">
        <v>42566</v>
      </c>
      <c r="H2103" t="s">
        <v>503</v>
      </c>
      <c r="I2103">
        <v>81.87</v>
      </c>
      <c r="J2103">
        <v>0</v>
      </c>
      <c r="K2103">
        <v>81.87</v>
      </c>
      <c r="L2103">
        <v>1</v>
      </c>
      <c r="M2103">
        <v>81.87</v>
      </c>
      <c r="N2103" t="s">
        <v>647</v>
      </c>
      <c r="O2103" t="s">
        <v>1029</v>
      </c>
      <c r="P2103" s="7">
        <v>42542</v>
      </c>
      <c r="Q2103" s="7" t="s">
        <v>5525</v>
      </c>
      <c r="R2103" s="7">
        <v>3.4533</v>
      </c>
    </row>
    <row r="2104" spans="1:18" hidden="1">
      <c r="A2104" t="s">
        <v>506</v>
      </c>
      <c r="B2104" t="s">
        <v>548</v>
      </c>
      <c r="C2104" s="7">
        <v>42495</v>
      </c>
      <c r="D2104" t="s">
        <v>423</v>
      </c>
      <c r="E2104">
        <v>13115016</v>
      </c>
      <c r="F2104" t="s">
        <v>5651</v>
      </c>
      <c r="G2104" s="7">
        <v>42660</v>
      </c>
      <c r="H2104" t="s">
        <v>503</v>
      </c>
      <c r="I2104">
        <v>429.98</v>
      </c>
      <c r="J2104"/>
      <c r="K2104">
        <v>429.98</v>
      </c>
      <c r="L2104">
        <v>1</v>
      </c>
      <c r="M2104">
        <v>429.98</v>
      </c>
      <c r="N2104" t="s">
        <v>647</v>
      </c>
      <c r="O2104" t="s">
        <v>5652</v>
      </c>
      <c r="P2104" s="7">
        <v>42542</v>
      </c>
      <c r="Q2104" s="7" t="s">
        <v>5653</v>
      </c>
      <c r="R2104" s="7">
        <v>3.5396999999999998</v>
      </c>
    </row>
    <row r="2105" spans="1:18" hidden="1">
      <c r="A2105" t="s">
        <v>506</v>
      </c>
      <c r="B2105" t="s">
        <v>548</v>
      </c>
      <c r="C2105" s="7">
        <v>42531</v>
      </c>
      <c r="D2105" t="s">
        <v>423</v>
      </c>
      <c r="E2105">
        <v>13115016</v>
      </c>
      <c r="F2105" t="s">
        <v>5668</v>
      </c>
      <c r="G2105" s="7">
        <v>42566</v>
      </c>
      <c r="H2105" t="s">
        <v>503</v>
      </c>
      <c r="I2105">
        <v>7.63</v>
      </c>
      <c r="J2105">
        <v>0</v>
      </c>
      <c r="K2105">
        <v>7.63</v>
      </c>
      <c r="L2105">
        <v>1</v>
      </c>
      <c r="M2105">
        <v>7.63</v>
      </c>
      <c r="N2105" t="s">
        <v>647</v>
      </c>
      <c r="O2105" t="s">
        <v>5322</v>
      </c>
      <c r="P2105" s="7">
        <v>42542</v>
      </c>
      <c r="Q2105" s="7" t="s">
        <v>5669</v>
      </c>
      <c r="R2105" s="7">
        <v>3.3816999999999999</v>
      </c>
    </row>
    <row r="2106" spans="1:18" hidden="1">
      <c r="A2106" t="s">
        <v>506</v>
      </c>
      <c r="B2106" t="s">
        <v>548</v>
      </c>
      <c r="C2106" s="7">
        <v>42528</v>
      </c>
      <c r="D2106" t="s">
        <v>423</v>
      </c>
      <c r="E2106">
        <v>13115016</v>
      </c>
      <c r="F2106" t="s">
        <v>5691</v>
      </c>
      <c r="G2106" s="7">
        <v>42551</v>
      </c>
      <c r="H2106" t="s">
        <v>503</v>
      </c>
      <c r="I2106">
        <v>55.05</v>
      </c>
      <c r="J2106">
        <v>0</v>
      </c>
      <c r="K2106">
        <v>55.05</v>
      </c>
      <c r="L2106">
        <v>1</v>
      </c>
      <c r="M2106">
        <v>55.05</v>
      </c>
      <c r="N2106" t="s">
        <v>647</v>
      </c>
      <c r="O2106" t="s">
        <v>3336</v>
      </c>
      <c r="P2106" s="7">
        <v>42542</v>
      </c>
      <c r="Q2106" s="7" t="s">
        <v>5692</v>
      </c>
      <c r="R2106" s="7">
        <v>3.5097999999999998</v>
      </c>
    </row>
    <row r="2107" spans="1:18" hidden="1">
      <c r="A2107" t="s">
        <v>506</v>
      </c>
      <c r="B2107" t="s">
        <v>548</v>
      </c>
      <c r="C2107" s="7">
        <v>42521</v>
      </c>
      <c r="D2107" t="s">
        <v>423</v>
      </c>
      <c r="E2107">
        <v>13115016</v>
      </c>
      <c r="F2107" t="s">
        <v>5723</v>
      </c>
      <c r="G2107" s="7">
        <v>42551</v>
      </c>
      <c r="H2107" t="s">
        <v>503</v>
      </c>
      <c r="I2107">
        <v>45.23</v>
      </c>
      <c r="J2107">
        <v>29.46</v>
      </c>
      <c r="K2107">
        <v>15.77</v>
      </c>
      <c r="L2107">
        <v>1</v>
      </c>
      <c r="M2107">
        <v>15.77</v>
      </c>
      <c r="N2107" t="s">
        <v>647</v>
      </c>
      <c r="O2107" t="s">
        <v>3735</v>
      </c>
      <c r="P2107" s="7">
        <v>42542</v>
      </c>
      <c r="Q2107" s="7" t="s">
        <v>5724</v>
      </c>
      <c r="R2107" s="7">
        <v>3.5996999999999999</v>
      </c>
    </row>
    <row r="2108" spans="1:18" hidden="1">
      <c r="A2108" t="s">
        <v>506</v>
      </c>
      <c r="B2108" t="s">
        <v>548</v>
      </c>
      <c r="C2108" s="7">
        <v>42531</v>
      </c>
      <c r="D2108" t="s">
        <v>423</v>
      </c>
      <c r="E2108">
        <v>13115016</v>
      </c>
      <c r="F2108" t="s">
        <v>5775</v>
      </c>
      <c r="G2108" s="7">
        <v>42550</v>
      </c>
      <c r="H2108" t="s">
        <v>503</v>
      </c>
      <c r="I2108">
        <v>69.849999999999994</v>
      </c>
      <c r="J2108">
        <v>0</v>
      </c>
      <c r="K2108">
        <v>69.849999999999994</v>
      </c>
      <c r="L2108">
        <v>1</v>
      </c>
      <c r="M2108">
        <v>69.849999999999994</v>
      </c>
      <c r="N2108" t="s">
        <v>647</v>
      </c>
      <c r="O2108" t="s">
        <v>3598</v>
      </c>
      <c r="P2108" s="7">
        <v>42542</v>
      </c>
      <c r="Q2108" s="7" t="s">
        <v>5776</v>
      </c>
      <c r="R2108" s="7">
        <v>3.3816999999999999</v>
      </c>
    </row>
    <row r="2109" spans="1:18" hidden="1">
      <c r="A2109" t="s">
        <v>506</v>
      </c>
      <c r="B2109" t="s">
        <v>548</v>
      </c>
      <c r="C2109" s="7">
        <v>42531</v>
      </c>
      <c r="D2109" t="s">
        <v>423</v>
      </c>
      <c r="E2109">
        <v>13115016</v>
      </c>
      <c r="F2109" t="s">
        <v>5777</v>
      </c>
      <c r="G2109" s="7">
        <v>42566</v>
      </c>
      <c r="H2109" t="s">
        <v>503</v>
      </c>
      <c r="I2109">
        <v>177.2</v>
      </c>
      <c r="J2109">
        <v>0</v>
      </c>
      <c r="K2109">
        <v>177.2</v>
      </c>
      <c r="L2109">
        <v>1</v>
      </c>
      <c r="M2109">
        <v>177.2</v>
      </c>
      <c r="N2109" t="s">
        <v>647</v>
      </c>
      <c r="O2109" t="s">
        <v>4992</v>
      </c>
      <c r="P2109" s="7">
        <v>42542</v>
      </c>
      <c r="Q2109" s="7" t="s">
        <v>5778</v>
      </c>
      <c r="R2109" s="7">
        <v>3.3816999999999999</v>
      </c>
    </row>
    <row r="2110" spans="1:18" hidden="1">
      <c r="A2110" t="s">
        <v>506</v>
      </c>
      <c r="B2110" t="s">
        <v>548</v>
      </c>
      <c r="C2110" s="7">
        <v>42538</v>
      </c>
      <c r="D2110" t="s">
        <v>423</v>
      </c>
      <c r="E2110">
        <v>13115016</v>
      </c>
      <c r="F2110" t="s">
        <v>5837</v>
      </c>
      <c r="G2110" s="7">
        <v>42566</v>
      </c>
      <c r="H2110" t="s">
        <v>503</v>
      </c>
      <c r="I2110">
        <v>22.32</v>
      </c>
      <c r="J2110">
        <v>0</v>
      </c>
      <c r="K2110">
        <v>22.32</v>
      </c>
      <c r="L2110">
        <v>1</v>
      </c>
      <c r="M2110">
        <v>22.32</v>
      </c>
      <c r="N2110" t="s">
        <v>647</v>
      </c>
      <c r="O2110" t="s">
        <v>1029</v>
      </c>
      <c r="P2110" s="7">
        <v>42542</v>
      </c>
      <c r="Q2110" s="7" t="s">
        <v>5838</v>
      </c>
      <c r="R2110" s="7">
        <v>3.4904000000000002</v>
      </c>
    </row>
    <row r="2111" spans="1:18" hidden="1">
      <c r="A2111" t="s">
        <v>506</v>
      </c>
      <c r="B2111" t="s">
        <v>641</v>
      </c>
      <c r="C2111" s="7">
        <v>42535</v>
      </c>
      <c r="D2111" t="s">
        <v>423</v>
      </c>
      <c r="E2111">
        <v>13115016</v>
      </c>
      <c r="F2111" t="s">
        <v>5856</v>
      </c>
      <c r="G2111" s="7">
        <v>42566</v>
      </c>
      <c r="H2111" t="s">
        <v>503</v>
      </c>
      <c r="I2111">
        <v>227.52</v>
      </c>
      <c r="J2111">
        <v>0</v>
      </c>
      <c r="K2111">
        <v>227.52</v>
      </c>
      <c r="L2111">
        <v>1</v>
      </c>
      <c r="M2111">
        <v>227.52</v>
      </c>
      <c r="N2111" t="s">
        <v>647</v>
      </c>
      <c r="O2111" t="s">
        <v>5522</v>
      </c>
      <c r="P2111" s="7">
        <v>42542</v>
      </c>
      <c r="Q2111" s="7" t="s">
        <v>5857</v>
      </c>
      <c r="R2111" s="7">
        <v>3.4533</v>
      </c>
    </row>
    <row r="2112" spans="1:18" hidden="1">
      <c r="A2112" t="s">
        <v>506</v>
      </c>
      <c r="B2112" t="s">
        <v>641</v>
      </c>
      <c r="C2112" s="7">
        <v>42535</v>
      </c>
      <c r="D2112" t="s">
        <v>423</v>
      </c>
      <c r="E2112">
        <v>13115016</v>
      </c>
      <c r="F2112" t="s">
        <v>5858</v>
      </c>
      <c r="G2112" s="7">
        <v>42566</v>
      </c>
      <c r="H2112" t="s">
        <v>503</v>
      </c>
      <c r="I2112">
        <v>191.52</v>
      </c>
      <c r="J2112">
        <v>0</v>
      </c>
      <c r="K2112">
        <v>191.52</v>
      </c>
      <c r="L2112">
        <v>1</v>
      </c>
      <c r="M2112">
        <v>191.52</v>
      </c>
      <c r="N2112" t="s">
        <v>647</v>
      </c>
      <c r="O2112" t="s">
        <v>3617</v>
      </c>
      <c r="P2112" s="7">
        <v>42542</v>
      </c>
      <c r="Q2112" s="7" t="s">
        <v>5859</v>
      </c>
      <c r="R2112" s="7">
        <v>3.4533</v>
      </c>
    </row>
    <row r="2113" spans="1:18" hidden="1">
      <c r="A2113" t="s">
        <v>506</v>
      </c>
      <c r="B2113" t="s">
        <v>548</v>
      </c>
      <c r="C2113" s="7">
        <v>42502</v>
      </c>
      <c r="D2113" t="s">
        <v>423</v>
      </c>
      <c r="E2113">
        <v>13115016</v>
      </c>
      <c r="F2113" t="s">
        <v>5949</v>
      </c>
      <c r="G2113" s="7">
        <v>42551</v>
      </c>
      <c r="H2113" t="s">
        <v>503</v>
      </c>
      <c r="I2113">
        <v>2500</v>
      </c>
      <c r="J2113"/>
      <c r="K2113">
        <v>2500</v>
      </c>
      <c r="L2113">
        <v>1</v>
      </c>
      <c r="M2113">
        <v>2500</v>
      </c>
      <c r="N2113" t="s">
        <v>647</v>
      </c>
      <c r="O2113" t="s">
        <v>3294</v>
      </c>
      <c r="P2113" s="7">
        <v>42542</v>
      </c>
      <c r="Q2113" s="7" t="s">
        <v>5950</v>
      </c>
      <c r="R2113" s="7">
        <v>3.4645000000000001</v>
      </c>
    </row>
    <row r="2114" spans="1:18" hidden="1">
      <c r="A2114" t="s">
        <v>506</v>
      </c>
      <c r="B2114" t="s">
        <v>548</v>
      </c>
      <c r="C2114" s="7">
        <v>42531</v>
      </c>
      <c r="D2114" t="s">
        <v>423</v>
      </c>
      <c r="E2114">
        <v>13115016</v>
      </c>
      <c r="F2114" t="s">
        <v>5973</v>
      </c>
      <c r="G2114" s="7">
        <v>42566</v>
      </c>
      <c r="H2114" t="s">
        <v>503</v>
      </c>
      <c r="I2114">
        <v>181.62</v>
      </c>
      <c r="J2114">
        <v>0</v>
      </c>
      <c r="K2114">
        <v>181.62</v>
      </c>
      <c r="L2114">
        <v>1</v>
      </c>
      <c r="M2114">
        <v>181.62</v>
      </c>
      <c r="N2114" t="s">
        <v>647</v>
      </c>
      <c r="O2114" t="s">
        <v>3738</v>
      </c>
      <c r="P2114" s="7">
        <v>42542</v>
      </c>
      <c r="Q2114" s="7" t="s">
        <v>5974</v>
      </c>
      <c r="R2114" s="7">
        <v>3.3816999999999999</v>
      </c>
    </row>
    <row r="2115" spans="1:18" hidden="1">
      <c r="A2115" t="s">
        <v>506</v>
      </c>
      <c r="B2115" t="s">
        <v>548</v>
      </c>
      <c r="C2115" s="7">
        <v>42531</v>
      </c>
      <c r="D2115" t="s">
        <v>423</v>
      </c>
      <c r="E2115">
        <v>13115016</v>
      </c>
      <c r="F2115" t="s">
        <v>6140</v>
      </c>
      <c r="G2115" s="7">
        <v>42551</v>
      </c>
      <c r="H2115" t="s">
        <v>503</v>
      </c>
      <c r="I2115">
        <v>201.8</v>
      </c>
      <c r="J2115">
        <v>0</v>
      </c>
      <c r="K2115">
        <v>201.8</v>
      </c>
      <c r="L2115">
        <v>1</v>
      </c>
      <c r="M2115">
        <v>201.8</v>
      </c>
      <c r="N2115" t="s">
        <v>647</v>
      </c>
      <c r="O2115" t="s">
        <v>3598</v>
      </c>
      <c r="P2115" s="7">
        <v>42542</v>
      </c>
      <c r="Q2115" s="7" t="s">
        <v>6141</v>
      </c>
      <c r="R2115" s="7">
        <v>3.3816999999999999</v>
      </c>
    </row>
    <row r="2116" spans="1:18" hidden="1">
      <c r="A2116" t="s">
        <v>506</v>
      </c>
      <c r="B2116" t="s">
        <v>548</v>
      </c>
      <c r="C2116" s="7">
        <v>42531</v>
      </c>
      <c r="D2116" t="s">
        <v>423</v>
      </c>
      <c r="E2116">
        <v>13115016</v>
      </c>
      <c r="F2116" t="s">
        <v>6142</v>
      </c>
      <c r="G2116" s="7">
        <v>42551</v>
      </c>
      <c r="H2116" t="s">
        <v>503</v>
      </c>
      <c r="I2116">
        <v>201.8</v>
      </c>
      <c r="J2116">
        <v>0</v>
      </c>
      <c r="K2116">
        <v>201.8</v>
      </c>
      <c r="L2116">
        <v>1</v>
      </c>
      <c r="M2116">
        <v>201.8</v>
      </c>
      <c r="N2116" t="s">
        <v>647</v>
      </c>
      <c r="O2116" t="s">
        <v>6047</v>
      </c>
      <c r="P2116" s="7">
        <v>42542</v>
      </c>
      <c r="Q2116" s="7" t="s">
        <v>6143</v>
      </c>
      <c r="R2116" s="7">
        <v>3.3816999999999999</v>
      </c>
    </row>
    <row r="2117" spans="1:18" hidden="1">
      <c r="A2117" t="s">
        <v>506</v>
      </c>
      <c r="B2117" t="s">
        <v>548</v>
      </c>
      <c r="C2117" s="7">
        <v>42535</v>
      </c>
      <c r="D2117" t="s">
        <v>423</v>
      </c>
      <c r="E2117">
        <v>13115016</v>
      </c>
      <c r="F2117" t="s">
        <v>6200</v>
      </c>
      <c r="G2117" s="7">
        <v>42566</v>
      </c>
      <c r="H2117" t="s">
        <v>503</v>
      </c>
      <c r="I2117">
        <v>201.8</v>
      </c>
      <c r="J2117">
        <v>0</v>
      </c>
      <c r="K2117">
        <v>201.8</v>
      </c>
      <c r="L2117">
        <v>1</v>
      </c>
      <c r="M2117">
        <v>201.8</v>
      </c>
      <c r="N2117" t="s">
        <v>647</v>
      </c>
      <c r="O2117" t="s">
        <v>1029</v>
      </c>
      <c r="P2117" s="7">
        <v>42542</v>
      </c>
      <c r="Q2117" s="7" t="s">
        <v>6201</v>
      </c>
      <c r="R2117" s="7">
        <v>3.4533</v>
      </c>
    </row>
    <row r="2118" spans="1:18" hidden="1">
      <c r="A2118" t="s">
        <v>506</v>
      </c>
      <c r="B2118" t="s">
        <v>641</v>
      </c>
      <c r="C2118" s="7">
        <v>42535</v>
      </c>
      <c r="D2118" t="s">
        <v>423</v>
      </c>
      <c r="E2118">
        <v>13115016</v>
      </c>
      <c r="F2118" t="s">
        <v>6224</v>
      </c>
      <c r="G2118" s="7">
        <v>42566</v>
      </c>
      <c r="H2118" t="s">
        <v>503</v>
      </c>
      <c r="I2118">
        <v>50.4</v>
      </c>
      <c r="J2118">
        <v>0</v>
      </c>
      <c r="K2118">
        <v>50.4</v>
      </c>
      <c r="L2118">
        <v>1</v>
      </c>
      <c r="M2118">
        <v>50.4</v>
      </c>
      <c r="N2118" t="s">
        <v>647</v>
      </c>
      <c r="O2118" t="s">
        <v>1029</v>
      </c>
      <c r="P2118" s="7">
        <v>42542</v>
      </c>
      <c r="Q2118" s="7" t="s">
        <v>6225</v>
      </c>
      <c r="R2118" s="7">
        <v>3.4533</v>
      </c>
    </row>
    <row r="2119" spans="1:18" hidden="1">
      <c r="A2119" t="s">
        <v>506</v>
      </c>
      <c r="B2119" t="s">
        <v>548</v>
      </c>
      <c r="C2119" s="7">
        <v>42531</v>
      </c>
      <c r="D2119" t="s">
        <v>423</v>
      </c>
      <c r="E2119">
        <v>13115016</v>
      </c>
      <c r="F2119" t="s">
        <v>6350</v>
      </c>
      <c r="G2119" s="7">
        <v>42566</v>
      </c>
      <c r="H2119" t="s">
        <v>503</v>
      </c>
      <c r="I2119">
        <v>247.5</v>
      </c>
      <c r="J2119">
        <v>0</v>
      </c>
      <c r="K2119">
        <v>247.5</v>
      </c>
      <c r="L2119">
        <v>1</v>
      </c>
      <c r="M2119">
        <v>247.5</v>
      </c>
      <c r="N2119" t="s">
        <v>647</v>
      </c>
      <c r="O2119" t="s">
        <v>6351</v>
      </c>
      <c r="P2119" s="7">
        <v>42542</v>
      </c>
      <c r="Q2119" s="7" t="s">
        <v>6352</v>
      </c>
      <c r="R2119" s="7">
        <v>3.3816999999999999</v>
      </c>
    </row>
    <row r="2120" spans="1:18" hidden="1">
      <c r="A2120" t="s">
        <v>506</v>
      </c>
      <c r="B2120" t="s">
        <v>548</v>
      </c>
      <c r="C2120" s="7">
        <v>42534</v>
      </c>
      <c r="D2120" t="s">
        <v>423</v>
      </c>
      <c r="E2120">
        <v>13115016</v>
      </c>
      <c r="F2120" t="s">
        <v>6367</v>
      </c>
      <c r="G2120" s="7">
        <v>42551</v>
      </c>
      <c r="H2120" t="s">
        <v>503</v>
      </c>
      <c r="I2120">
        <v>1596.67</v>
      </c>
      <c r="J2120">
        <v>0</v>
      </c>
      <c r="K2120">
        <v>1596.67</v>
      </c>
      <c r="L2120">
        <v>1</v>
      </c>
      <c r="M2120">
        <v>1596.67</v>
      </c>
      <c r="N2120" t="s">
        <v>647</v>
      </c>
      <c r="O2120" t="s">
        <v>3598</v>
      </c>
      <c r="P2120" s="7">
        <v>42542</v>
      </c>
      <c r="Q2120" s="7" t="s">
        <v>6368</v>
      </c>
      <c r="R2120" s="7">
        <v>3.4260999999999999</v>
      </c>
    </row>
    <row r="2121" spans="1:18" hidden="1">
      <c r="A2121" t="s">
        <v>506</v>
      </c>
      <c r="B2121" t="s">
        <v>548</v>
      </c>
      <c r="C2121" s="7">
        <v>42534</v>
      </c>
      <c r="D2121" t="s">
        <v>423</v>
      </c>
      <c r="E2121">
        <v>13115002</v>
      </c>
      <c r="F2121" t="s">
        <v>6369</v>
      </c>
      <c r="G2121" s="7">
        <v>42566</v>
      </c>
      <c r="H2121" t="s">
        <v>503</v>
      </c>
      <c r="I2121">
        <v>567.29999999999995</v>
      </c>
      <c r="J2121">
        <v>0</v>
      </c>
      <c r="K2121">
        <v>567.29999999999995</v>
      </c>
      <c r="L2121">
        <v>1</v>
      </c>
      <c r="M2121">
        <v>567.29999999999995</v>
      </c>
      <c r="N2121" t="s">
        <v>647</v>
      </c>
      <c r="O2121" t="s">
        <v>1113</v>
      </c>
      <c r="P2121" s="7">
        <v>42542</v>
      </c>
      <c r="Q2121" s="7" t="s">
        <v>6370</v>
      </c>
      <c r="R2121" s="7">
        <v>3.4260999999999999</v>
      </c>
    </row>
    <row r="2122" spans="1:18" hidden="1">
      <c r="A2122" t="s">
        <v>506</v>
      </c>
      <c r="B2122" t="s">
        <v>548</v>
      </c>
      <c r="C2122" s="7">
        <v>42514</v>
      </c>
      <c r="D2122" t="s">
        <v>423</v>
      </c>
      <c r="E2122">
        <v>13115016</v>
      </c>
      <c r="F2122" t="s">
        <v>6413</v>
      </c>
      <c r="G2122" s="7">
        <v>42551</v>
      </c>
      <c r="H2122" t="s">
        <v>503</v>
      </c>
      <c r="I2122">
        <v>330</v>
      </c>
      <c r="J2122">
        <v>0</v>
      </c>
      <c r="K2122">
        <v>330</v>
      </c>
      <c r="L2122">
        <v>1</v>
      </c>
      <c r="M2122">
        <v>330</v>
      </c>
      <c r="N2122" t="s">
        <v>647</v>
      </c>
      <c r="O2122" t="s">
        <v>6047</v>
      </c>
      <c r="P2122" s="7">
        <v>42542</v>
      </c>
      <c r="Q2122" s="7" t="s">
        <v>6414</v>
      </c>
      <c r="R2122" s="7">
        <v>3.5659999999999998</v>
      </c>
    </row>
    <row r="2123" spans="1:18" hidden="1">
      <c r="A2123" t="s">
        <v>506</v>
      </c>
      <c r="B2123" t="s">
        <v>639</v>
      </c>
      <c r="C2123" s="7">
        <v>42374</v>
      </c>
      <c r="D2123" t="s">
        <v>2885</v>
      </c>
      <c r="E2123">
        <v>13115012</v>
      </c>
      <c r="F2123" t="s">
        <v>2886</v>
      </c>
      <c r="G2123" s="7">
        <v>42684</v>
      </c>
      <c r="H2123" t="s">
        <v>503</v>
      </c>
      <c r="I2123">
        <v>850</v>
      </c>
      <c r="J2123"/>
      <c r="K2123">
        <v>850</v>
      </c>
      <c r="L2123">
        <v>1</v>
      </c>
      <c r="M2123">
        <v>850</v>
      </c>
      <c r="N2123" t="s">
        <v>640</v>
      </c>
      <c r="O2123" t="s">
        <v>2887</v>
      </c>
      <c r="P2123" s="7">
        <v>42542</v>
      </c>
      <c r="Q2123" s="7" t="s">
        <v>2888</v>
      </c>
      <c r="R2123" s="7">
        <v>4.0387000000000004</v>
      </c>
    </row>
    <row r="2124" spans="1:18" hidden="1">
      <c r="A2124" t="s">
        <v>506</v>
      </c>
      <c r="B2124" t="s">
        <v>652</v>
      </c>
      <c r="C2124" s="7">
        <v>42374</v>
      </c>
      <c r="D2124" t="s">
        <v>2885</v>
      </c>
      <c r="E2124">
        <v>13115012</v>
      </c>
      <c r="F2124" t="s">
        <v>2889</v>
      </c>
      <c r="G2124" s="7">
        <v>42623</v>
      </c>
      <c r="H2124" t="s">
        <v>503</v>
      </c>
      <c r="I2124">
        <v>850</v>
      </c>
      <c r="J2124"/>
      <c r="K2124">
        <v>850</v>
      </c>
      <c r="L2124">
        <v>1</v>
      </c>
      <c r="M2124">
        <v>850</v>
      </c>
      <c r="N2124" t="s">
        <v>640</v>
      </c>
      <c r="O2124" t="s">
        <v>2890</v>
      </c>
      <c r="P2124" s="7">
        <v>42542</v>
      </c>
      <c r="Q2124" s="7" t="s">
        <v>2891</v>
      </c>
      <c r="R2124" s="7">
        <v>4.0387000000000004</v>
      </c>
    </row>
    <row r="2125" spans="1:18" hidden="1">
      <c r="A2125" t="s">
        <v>506</v>
      </c>
      <c r="B2125" t="s">
        <v>652</v>
      </c>
      <c r="C2125" s="7">
        <v>42374</v>
      </c>
      <c r="D2125" t="s">
        <v>2885</v>
      </c>
      <c r="E2125">
        <v>13115012</v>
      </c>
      <c r="F2125" t="s">
        <v>2889</v>
      </c>
      <c r="G2125" s="7">
        <v>42561</v>
      </c>
      <c r="H2125" t="s">
        <v>503</v>
      </c>
      <c r="I2125">
        <v>850</v>
      </c>
      <c r="J2125"/>
      <c r="K2125">
        <v>850</v>
      </c>
      <c r="L2125">
        <v>1</v>
      </c>
      <c r="M2125">
        <v>850</v>
      </c>
      <c r="N2125" t="s">
        <v>640</v>
      </c>
      <c r="O2125" t="s">
        <v>2890</v>
      </c>
      <c r="P2125" s="7">
        <v>42542</v>
      </c>
      <c r="Q2125" s="7" t="s">
        <v>2941</v>
      </c>
      <c r="R2125" s="7">
        <v>4.0387000000000004</v>
      </c>
    </row>
    <row r="2126" spans="1:18" hidden="1">
      <c r="A2126" t="s">
        <v>506</v>
      </c>
      <c r="B2126" t="s">
        <v>639</v>
      </c>
      <c r="C2126" s="7">
        <v>42374</v>
      </c>
      <c r="D2126" t="s">
        <v>2885</v>
      </c>
      <c r="E2126">
        <v>13115012</v>
      </c>
      <c r="F2126" t="s">
        <v>2886</v>
      </c>
      <c r="G2126" s="7">
        <v>42561</v>
      </c>
      <c r="H2126" t="s">
        <v>503</v>
      </c>
      <c r="I2126">
        <v>850</v>
      </c>
      <c r="J2126"/>
      <c r="K2126">
        <v>850</v>
      </c>
      <c r="L2126">
        <v>1</v>
      </c>
      <c r="M2126">
        <v>850</v>
      </c>
      <c r="N2126" t="s">
        <v>640</v>
      </c>
      <c r="O2126" t="s">
        <v>2887</v>
      </c>
      <c r="P2126" s="7">
        <v>42542</v>
      </c>
      <c r="Q2126" s="7" t="s">
        <v>2965</v>
      </c>
      <c r="R2126" s="7">
        <v>4.0387000000000004</v>
      </c>
    </row>
    <row r="2127" spans="1:18" hidden="1">
      <c r="A2127" t="s">
        <v>506</v>
      </c>
      <c r="B2127" t="s">
        <v>639</v>
      </c>
      <c r="C2127" s="7">
        <v>42374</v>
      </c>
      <c r="D2127" t="s">
        <v>2885</v>
      </c>
      <c r="E2127">
        <v>13115012</v>
      </c>
      <c r="F2127" t="s">
        <v>2886</v>
      </c>
      <c r="G2127" s="7">
        <v>42592</v>
      </c>
      <c r="H2127" t="s">
        <v>503</v>
      </c>
      <c r="I2127">
        <v>850</v>
      </c>
      <c r="J2127"/>
      <c r="K2127">
        <v>850</v>
      </c>
      <c r="L2127">
        <v>1</v>
      </c>
      <c r="M2127">
        <v>850</v>
      </c>
      <c r="N2127" t="s">
        <v>640</v>
      </c>
      <c r="O2127" t="s">
        <v>2887</v>
      </c>
      <c r="P2127" s="7">
        <v>42542</v>
      </c>
      <c r="Q2127" s="7" t="s">
        <v>2966</v>
      </c>
      <c r="R2127" s="7">
        <v>4.0387000000000004</v>
      </c>
    </row>
    <row r="2128" spans="1:18" hidden="1">
      <c r="A2128" t="s">
        <v>506</v>
      </c>
      <c r="B2128" t="s">
        <v>652</v>
      </c>
      <c r="C2128" s="7">
        <v>42374</v>
      </c>
      <c r="D2128" t="s">
        <v>2885</v>
      </c>
      <c r="E2128">
        <v>13115012</v>
      </c>
      <c r="F2128" t="s">
        <v>2889</v>
      </c>
      <c r="G2128" s="7">
        <v>42684</v>
      </c>
      <c r="H2128" t="s">
        <v>503</v>
      </c>
      <c r="I2128">
        <v>850</v>
      </c>
      <c r="J2128"/>
      <c r="K2128">
        <v>850</v>
      </c>
      <c r="L2128">
        <v>1</v>
      </c>
      <c r="M2128">
        <v>850</v>
      </c>
      <c r="N2128" t="s">
        <v>640</v>
      </c>
      <c r="O2128" t="s">
        <v>2890</v>
      </c>
      <c r="P2128" s="7">
        <v>42542</v>
      </c>
      <c r="Q2128" s="7" t="s">
        <v>2967</v>
      </c>
      <c r="R2128" s="7">
        <v>4.0387000000000004</v>
      </c>
    </row>
    <row r="2129" spans="1:18" hidden="1">
      <c r="A2129" t="s">
        <v>506</v>
      </c>
      <c r="B2129" t="s">
        <v>652</v>
      </c>
      <c r="C2129" s="7">
        <v>42374</v>
      </c>
      <c r="D2129" t="s">
        <v>2885</v>
      </c>
      <c r="E2129">
        <v>13115012</v>
      </c>
      <c r="F2129" t="s">
        <v>2889</v>
      </c>
      <c r="G2129" s="7">
        <v>42653</v>
      </c>
      <c r="H2129" t="s">
        <v>503</v>
      </c>
      <c r="I2129">
        <v>850</v>
      </c>
      <c r="J2129"/>
      <c r="K2129">
        <v>850</v>
      </c>
      <c r="L2129">
        <v>1</v>
      </c>
      <c r="M2129">
        <v>850</v>
      </c>
      <c r="N2129" t="s">
        <v>640</v>
      </c>
      <c r="O2129" t="s">
        <v>2890</v>
      </c>
      <c r="P2129" s="7">
        <v>42542</v>
      </c>
      <c r="Q2129" s="7" t="s">
        <v>3004</v>
      </c>
      <c r="R2129" s="7">
        <v>4.0387000000000004</v>
      </c>
    </row>
    <row r="2130" spans="1:18" hidden="1">
      <c r="A2130" t="s">
        <v>506</v>
      </c>
      <c r="B2130" t="s">
        <v>652</v>
      </c>
      <c r="C2130" s="7">
        <v>42374</v>
      </c>
      <c r="D2130" t="s">
        <v>2885</v>
      </c>
      <c r="E2130">
        <v>13115012</v>
      </c>
      <c r="F2130" t="s">
        <v>2889</v>
      </c>
      <c r="G2130" s="7">
        <v>42714</v>
      </c>
      <c r="H2130" t="s">
        <v>503</v>
      </c>
      <c r="I2130">
        <v>850</v>
      </c>
      <c r="J2130"/>
      <c r="K2130">
        <v>850</v>
      </c>
      <c r="L2130">
        <v>1</v>
      </c>
      <c r="M2130">
        <v>850</v>
      </c>
      <c r="N2130" t="s">
        <v>640</v>
      </c>
      <c r="O2130" t="s">
        <v>2890</v>
      </c>
      <c r="P2130" s="7">
        <v>42542</v>
      </c>
      <c r="Q2130" s="7" t="s">
        <v>3005</v>
      </c>
      <c r="R2130" s="7">
        <v>4.0387000000000004</v>
      </c>
    </row>
    <row r="2131" spans="1:18" hidden="1">
      <c r="A2131" t="s">
        <v>506</v>
      </c>
      <c r="B2131" t="s">
        <v>639</v>
      </c>
      <c r="C2131" s="7">
        <v>42374</v>
      </c>
      <c r="D2131" t="s">
        <v>2885</v>
      </c>
      <c r="E2131">
        <v>13115012</v>
      </c>
      <c r="F2131" t="s">
        <v>2886</v>
      </c>
      <c r="G2131" s="7">
        <v>42653</v>
      </c>
      <c r="H2131" t="s">
        <v>503</v>
      </c>
      <c r="I2131">
        <v>850</v>
      </c>
      <c r="J2131"/>
      <c r="K2131">
        <v>850</v>
      </c>
      <c r="L2131">
        <v>1</v>
      </c>
      <c r="M2131">
        <v>850</v>
      </c>
      <c r="N2131" t="s">
        <v>640</v>
      </c>
      <c r="O2131" t="s">
        <v>2887</v>
      </c>
      <c r="P2131" s="7">
        <v>42542</v>
      </c>
      <c r="Q2131" s="7" t="s">
        <v>3024</v>
      </c>
      <c r="R2131" s="7">
        <v>4.0387000000000004</v>
      </c>
    </row>
    <row r="2132" spans="1:18" hidden="1">
      <c r="A2132" t="s">
        <v>506</v>
      </c>
      <c r="B2132" t="s">
        <v>639</v>
      </c>
      <c r="C2132" s="7">
        <v>42374</v>
      </c>
      <c r="D2132" t="s">
        <v>2885</v>
      </c>
      <c r="E2132">
        <v>13115012</v>
      </c>
      <c r="F2132" t="s">
        <v>2886</v>
      </c>
      <c r="G2132" s="7">
        <v>42714</v>
      </c>
      <c r="H2132" t="s">
        <v>503</v>
      </c>
      <c r="I2132">
        <v>850</v>
      </c>
      <c r="J2132"/>
      <c r="K2132">
        <v>850</v>
      </c>
      <c r="L2132">
        <v>1</v>
      </c>
      <c r="M2132">
        <v>850</v>
      </c>
      <c r="N2132" t="s">
        <v>640</v>
      </c>
      <c r="O2132" t="s">
        <v>2887</v>
      </c>
      <c r="P2132" s="7">
        <v>42542</v>
      </c>
      <c r="Q2132" s="7" t="s">
        <v>3025</v>
      </c>
      <c r="R2132" s="7">
        <v>4.0387000000000004</v>
      </c>
    </row>
    <row r="2133" spans="1:18" hidden="1">
      <c r="A2133" t="s">
        <v>506</v>
      </c>
      <c r="B2133" t="s">
        <v>639</v>
      </c>
      <c r="C2133" s="7">
        <v>42374</v>
      </c>
      <c r="D2133" t="s">
        <v>2885</v>
      </c>
      <c r="E2133">
        <v>13115012</v>
      </c>
      <c r="F2133" t="s">
        <v>2886</v>
      </c>
      <c r="G2133" s="7">
        <v>42623</v>
      </c>
      <c r="H2133" t="s">
        <v>503</v>
      </c>
      <c r="I2133">
        <v>850</v>
      </c>
      <c r="J2133"/>
      <c r="K2133">
        <v>850</v>
      </c>
      <c r="L2133">
        <v>1</v>
      </c>
      <c r="M2133">
        <v>850</v>
      </c>
      <c r="N2133" t="s">
        <v>640</v>
      </c>
      <c r="O2133" t="s">
        <v>2887</v>
      </c>
      <c r="P2133" s="7">
        <v>42542</v>
      </c>
      <c r="Q2133" s="7" t="s">
        <v>3059</v>
      </c>
      <c r="R2133" s="7">
        <v>4.0387000000000004</v>
      </c>
    </row>
    <row r="2134" spans="1:18" hidden="1">
      <c r="A2134" t="s">
        <v>506</v>
      </c>
      <c r="B2134" t="s">
        <v>652</v>
      </c>
      <c r="C2134" s="7">
        <v>42374</v>
      </c>
      <c r="D2134" t="s">
        <v>2885</v>
      </c>
      <c r="E2134">
        <v>13115012</v>
      </c>
      <c r="F2134" t="s">
        <v>2889</v>
      </c>
      <c r="G2134" s="7">
        <v>42592</v>
      </c>
      <c r="H2134" t="s">
        <v>503</v>
      </c>
      <c r="I2134">
        <v>850</v>
      </c>
      <c r="J2134"/>
      <c r="K2134">
        <v>850</v>
      </c>
      <c r="L2134">
        <v>1</v>
      </c>
      <c r="M2134">
        <v>850</v>
      </c>
      <c r="N2134" t="s">
        <v>640</v>
      </c>
      <c r="O2134" t="s">
        <v>2890</v>
      </c>
      <c r="P2134" s="7">
        <v>42542</v>
      </c>
      <c r="Q2134" s="7" t="s">
        <v>3074</v>
      </c>
      <c r="R2134" s="7">
        <v>4.0387000000000004</v>
      </c>
    </row>
    <row r="2135" spans="1:18" hidden="1">
      <c r="A2135" t="s">
        <v>484</v>
      </c>
      <c r="B2135" t="s">
        <v>1193</v>
      </c>
      <c r="C2135" s="7">
        <v>42515</v>
      </c>
      <c r="D2135" t="s">
        <v>3657</v>
      </c>
      <c r="E2135">
        <v>13115016</v>
      </c>
      <c r="F2135" t="s">
        <v>3658</v>
      </c>
      <c r="G2135" s="7">
        <v>42534</v>
      </c>
      <c r="H2135" t="s">
        <v>503</v>
      </c>
      <c r="I2135">
        <v>1371</v>
      </c>
      <c r="J2135">
        <v>0</v>
      </c>
      <c r="K2135">
        <v>1371</v>
      </c>
      <c r="L2135">
        <v>1</v>
      </c>
      <c r="M2135">
        <v>1371</v>
      </c>
      <c r="N2135" t="s">
        <v>647</v>
      </c>
      <c r="O2135" t="s">
        <v>3659</v>
      </c>
      <c r="P2135" s="7">
        <v>42542</v>
      </c>
      <c r="Q2135" s="7" t="s">
        <v>3660</v>
      </c>
      <c r="R2135" s="7">
        <v>3.5491000000000001</v>
      </c>
    </row>
    <row r="2136" spans="1:18" hidden="1">
      <c r="A2136" t="s">
        <v>484</v>
      </c>
      <c r="B2136" t="s">
        <v>1193</v>
      </c>
      <c r="C2136" s="7">
        <v>42515</v>
      </c>
      <c r="D2136" t="s">
        <v>3657</v>
      </c>
      <c r="E2136">
        <v>13115026</v>
      </c>
      <c r="F2136" t="s">
        <v>4547</v>
      </c>
      <c r="G2136" s="7">
        <v>42544</v>
      </c>
      <c r="H2136" t="s">
        <v>503</v>
      </c>
      <c r="I2136">
        <v>1800</v>
      </c>
      <c r="J2136">
        <v>0</v>
      </c>
      <c r="K2136">
        <v>1800</v>
      </c>
      <c r="L2136">
        <v>1</v>
      </c>
      <c r="M2136">
        <v>1800</v>
      </c>
      <c r="N2136" t="s">
        <v>647</v>
      </c>
      <c r="O2136" t="s">
        <v>4548</v>
      </c>
      <c r="P2136" s="7">
        <v>42542</v>
      </c>
      <c r="Q2136" s="7" t="s">
        <v>4549</v>
      </c>
      <c r="R2136" s="7">
        <v>3.5491000000000001</v>
      </c>
    </row>
    <row r="2137" spans="1:18" hidden="1">
      <c r="A2137" t="s">
        <v>506</v>
      </c>
      <c r="B2137" t="s">
        <v>553</v>
      </c>
      <c r="C2137" s="7">
        <v>42534</v>
      </c>
      <c r="D2137" t="s">
        <v>2745</v>
      </c>
      <c r="E2137">
        <v>13115001</v>
      </c>
      <c r="F2137" t="s">
        <v>3594</v>
      </c>
      <c r="G2137" s="7">
        <v>42551</v>
      </c>
      <c r="H2137" t="s">
        <v>503</v>
      </c>
      <c r="I2137">
        <v>410</v>
      </c>
      <c r="J2137">
        <v>0</v>
      </c>
      <c r="K2137">
        <v>410</v>
      </c>
      <c r="L2137">
        <v>1</v>
      </c>
      <c r="M2137">
        <v>410</v>
      </c>
      <c r="N2137" t="s">
        <v>647</v>
      </c>
      <c r="O2137" t="s">
        <v>3595</v>
      </c>
      <c r="P2137" s="7">
        <v>42542</v>
      </c>
      <c r="Q2137" s="7" t="s">
        <v>3596</v>
      </c>
      <c r="R2137" s="7">
        <v>3.4260999999999999</v>
      </c>
    </row>
    <row r="2138" spans="1:18" hidden="1">
      <c r="A2138" t="s">
        <v>506</v>
      </c>
      <c r="B2138" t="s">
        <v>609</v>
      </c>
      <c r="C2138" s="7">
        <v>42530</v>
      </c>
      <c r="D2138" t="s">
        <v>3151</v>
      </c>
      <c r="E2138">
        <v>13115016</v>
      </c>
      <c r="F2138" t="s">
        <v>5699</v>
      </c>
      <c r="G2138" s="7">
        <v>42545</v>
      </c>
      <c r="H2138" t="s">
        <v>503</v>
      </c>
      <c r="I2138">
        <v>167.04</v>
      </c>
      <c r="J2138">
        <v>0</v>
      </c>
      <c r="K2138">
        <v>167.04</v>
      </c>
      <c r="L2138">
        <v>1</v>
      </c>
      <c r="M2138">
        <v>167.04</v>
      </c>
      <c r="N2138" t="s">
        <v>647</v>
      </c>
      <c r="O2138" t="s">
        <v>761</v>
      </c>
      <c r="P2138" s="7">
        <v>42542</v>
      </c>
      <c r="Q2138" s="7" t="s">
        <v>5700</v>
      </c>
      <c r="R2138" s="7">
        <v>3.3898000000000001</v>
      </c>
    </row>
    <row r="2139" spans="1:18" hidden="1">
      <c r="A2139" t="s">
        <v>506</v>
      </c>
      <c r="B2139" t="s">
        <v>609</v>
      </c>
      <c r="C2139" s="7">
        <v>42530</v>
      </c>
      <c r="D2139" t="s">
        <v>3151</v>
      </c>
      <c r="E2139">
        <v>13115016</v>
      </c>
      <c r="F2139" t="s">
        <v>6042</v>
      </c>
      <c r="G2139" s="7">
        <v>42548</v>
      </c>
      <c r="H2139" t="s">
        <v>503</v>
      </c>
      <c r="I2139">
        <v>160</v>
      </c>
      <c r="J2139">
        <v>0</v>
      </c>
      <c r="K2139">
        <v>160</v>
      </c>
      <c r="L2139">
        <v>1</v>
      </c>
      <c r="M2139">
        <v>160</v>
      </c>
      <c r="N2139" t="s">
        <v>647</v>
      </c>
      <c r="O2139" t="s">
        <v>761</v>
      </c>
      <c r="P2139" s="7">
        <v>42542</v>
      </c>
      <c r="Q2139" s="7" t="s">
        <v>6043</v>
      </c>
      <c r="R2139" s="7">
        <v>3.3898000000000001</v>
      </c>
    </row>
    <row r="2140" spans="1:18" hidden="1">
      <c r="A2140" t="s">
        <v>506</v>
      </c>
      <c r="B2140" t="s">
        <v>548</v>
      </c>
      <c r="C2140" s="7">
        <v>42489</v>
      </c>
      <c r="D2140" t="s">
        <v>3573</v>
      </c>
      <c r="E2140">
        <v>13115018</v>
      </c>
      <c r="F2140" t="s">
        <v>3574</v>
      </c>
      <c r="G2140" s="7">
        <v>42556</v>
      </c>
      <c r="H2140" t="s">
        <v>503</v>
      </c>
      <c r="I2140">
        <v>2185.25</v>
      </c>
      <c r="J2140"/>
      <c r="K2140">
        <v>2185.25</v>
      </c>
      <c r="L2140">
        <v>1</v>
      </c>
      <c r="M2140">
        <v>2185.25</v>
      </c>
      <c r="N2140" t="s">
        <v>3575</v>
      </c>
      <c r="O2140" t="s">
        <v>3576</v>
      </c>
      <c r="P2140" s="7">
        <v>42542</v>
      </c>
      <c r="Q2140" s="7" t="s">
        <v>3577</v>
      </c>
      <c r="R2140" s="7">
        <v>3.4992000000000001</v>
      </c>
    </row>
    <row r="2141" spans="1:18" hidden="1">
      <c r="A2141" t="s">
        <v>506</v>
      </c>
      <c r="B2141" t="s">
        <v>548</v>
      </c>
      <c r="C2141" s="7">
        <v>42489</v>
      </c>
      <c r="D2141" t="s">
        <v>3573</v>
      </c>
      <c r="E2141">
        <v>13115018</v>
      </c>
      <c r="F2141" t="s">
        <v>3574</v>
      </c>
      <c r="G2141" s="7">
        <v>42587</v>
      </c>
      <c r="H2141" t="s">
        <v>503</v>
      </c>
      <c r="I2141">
        <v>2185.25</v>
      </c>
      <c r="J2141"/>
      <c r="K2141">
        <v>2185.25</v>
      </c>
      <c r="L2141">
        <v>1</v>
      </c>
      <c r="M2141">
        <v>2185.25</v>
      </c>
      <c r="N2141" t="s">
        <v>3575</v>
      </c>
      <c r="O2141" t="s">
        <v>3576</v>
      </c>
      <c r="P2141" s="7">
        <v>42542</v>
      </c>
      <c r="Q2141" s="7" t="s">
        <v>4026</v>
      </c>
      <c r="R2141" s="7">
        <v>3.4992000000000001</v>
      </c>
    </row>
    <row r="2142" spans="1:18" hidden="1">
      <c r="A2142" t="s">
        <v>506</v>
      </c>
      <c r="B2142" t="s">
        <v>548</v>
      </c>
      <c r="C2142" s="7">
        <v>42489</v>
      </c>
      <c r="D2142" t="s">
        <v>3573</v>
      </c>
      <c r="E2142">
        <v>13115018</v>
      </c>
      <c r="F2142" t="s">
        <v>3574</v>
      </c>
      <c r="G2142" s="7">
        <v>42618</v>
      </c>
      <c r="H2142" t="s">
        <v>503</v>
      </c>
      <c r="I2142">
        <v>2185.25</v>
      </c>
      <c r="J2142"/>
      <c r="K2142">
        <v>2185.25</v>
      </c>
      <c r="L2142">
        <v>1</v>
      </c>
      <c r="M2142">
        <v>2185.25</v>
      </c>
      <c r="N2142" t="s">
        <v>3575</v>
      </c>
      <c r="O2142" t="s">
        <v>3576</v>
      </c>
      <c r="P2142" s="7">
        <v>42542</v>
      </c>
      <c r="Q2142" s="7" t="s">
        <v>5967</v>
      </c>
      <c r="R2142" s="7">
        <v>3.4992000000000001</v>
      </c>
    </row>
    <row r="2143" spans="1:18" hidden="1">
      <c r="A2143" t="s">
        <v>506</v>
      </c>
      <c r="B2143" t="s">
        <v>548</v>
      </c>
      <c r="C2143" s="7">
        <v>41365</v>
      </c>
      <c r="D2143" t="s">
        <v>407</v>
      </c>
      <c r="E2143">
        <v>13101008</v>
      </c>
      <c r="F2143" t="s">
        <v>472</v>
      </c>
      <c r="G2143" s="7">
        <v>42824</v>
      </c>
      <c r="H2143" t="s">
        <v>503</v>
      </c>
      <c r="I2143">
        <v>1090000</v>
      </c>
      <c r="J2143">
        <v>7000</v>
      </c>
      <c r="K2143">
        <v>1083000</v>
      </c>
      <c r="L2143">
        <v>1</v>
      </c>
      <c r="M2143">
        <v>1083000</v>
      </c>
      <c r="N2143" t="s">
        <v>579</v>
      </c>
      <c r="O2143" t="s">
        <v>702</v>
      </c>
      <c r="P2143" s="7">
        <v>42542</v>
      </c>
      <c r="Q2143" s="7" t="s">
        <v>2337</v>
      </c>
      <c r="R2143" s="7">
        <v>2.0137999999999998</v>
      </c>
    </row>
    <row r="2144" spans="1:18" hidden="1">
      <c r="A2144" t="s">
        <v>506</v>
      </c>
      <c r="B2144" t="s">
        <v>501</v>
      </c>
      <c r="C2144" s="7">
        <v>42537</v>
      </c>
      <c r="D2144" t="s">
        <v>3825</v>
      </c>
      <c r="E2144">
        <v>13130031</v>
      </c>
      <c r="F2144" t="s">
        <v>3826</v>
      </c>
      <c r="G2144" s="7">
        <v>42562</v>
      </c>
      <c r="H2144" t="s">
        <v>503</v>
      </c>
      <c r="I2144">
        <v>608</v>
      </c>
      <c r="J2144"/>
      <c r="K2144">
        <v>608</v>
      </c>
      <c r="L2144">
        <v>1</v>
      </c>
      <c r="M2144">
        <v>608</v>
      </c>
      <c r="N2144" t="s">
        <v>647</v>
      </c>
      <c r="O2144" t="s">
        <v>3827</v>
      </c>
      <c r="P2144" s="7">
        <v>42542</v>
      </c>
      <c r="Q2144" s="7" t="s">
        <v>3828</v>
      </c>
      <c r="R2144" s="7">
        <v>3.4767999999999999</v>
      </c>
    </row>
    <row r="2145" spans="1:18" hidden="1">
      <c r="A2145" t="s">
        <v>506</v>
      </c>
      <c r="B2145" t="s">
        <v>548</v>
      </c>
      <c r="C2145" s="7">
        <v>42520</v>
      </c>
      <c r="D2145" t="s">
        <v>3825</v>
      </c>
      <c r="E2145">
        <v>13115027</v>
      </c>
      <c r="F2145" t="s">
        <v>4482</v>
      </c>
      <c r="G2145" s="7">
        <v>42567</v>
      </c>
      <c r="H2145" t="s">
        <v>503</v>
      </c>
      <c r="I2145">
        <v>235</v>
      </c>
      <c r="J2145"/>
      <c r="K2145">
        <v>235</v>
      </c>
      <c r="L2145">
        <v>1</v>
      </c>
      <c r="M2145">
        <v>235</v>
      </c>
      <c r="N2145" t="s">
        <v>647</v>
      </c>
      <c r="O2145" t="s">
        <v>4483</v>
      </c>
      <c r="P2145" s="7">
        <v>42542</v>
      </c>
      <c r="Q2145" s="7" t="s">
        <v>4484</v>
      </c>
      <c r="R2145" s="7">
        <v>3.6168</v>
      </c>
    </row>
    <row r="2146" spans="1:18" hidden="1">
      <c r="A2146" t="s">
        <v>506</v>
      </c>
      <c r="B2146" t="s">
        <v>501</v>
      </c>
      <c r="C2146" s="7">
        <v>42520</v>
      </c>
      <c r="D2146" t="s">
        <v>3825</v>
      </c>
      <c r="E2146">
        <v>13130024</v>
      </c>
      <c r="F2146" t="s">
        <v>4485</v>
      </c>
      <c r="G2146" s="7">
        <v>42567</v>
      </c>
      <c r="H2146" t="s">
        <v>503</v>
      </c>
      <c r="I2146">
        <v>300</v>
      </c>
      <c r="J2146"/>
      <c r="K2146">
        <v>300</v>
      </c>
      <c r="L2146">
        <v>1</v>
      </c>
      <c r="M2146">
        <v>300</v>
      </c>
      <c r="N2146" t="s">
        <v>647</v>
      </c>
      <c r="O2146" t="s">
        <v>4486</v>
      </c>
      <c r="P2146" s="7">
        <v>42542</v>
      </c>
      <c r="Q2146" s="7" t="s">
        <v>4487</v>
      </c>
      <c r="R2146" s="7">
        <v>3.6168</v>
      </c>
    </row>
    <row r="2147" spans="1:18" hidden="1">
      <c r="A2147" t="s">
        <v>506</v>
      </c>
      <c r="B2147" t="s">
        <v>501</v>
      </c>
      <c r="C2147" s="7">
        <v>42537</v>
      </c>
      <c r="D2147" t="s">
        <v>3825</v>
      </c>
      <c r="E2147">
        <v>13130031</v>
      </c>
      <c r="F2147" t="s">
        <v>3826</v>
      </c>
      <c r="G2147" s="7">
        <v>42583</v>
      </c>
      <c r="H2147" t="s">
        <v>503</v>
      </c>
      <c r="I2147">
        <v>608</v>
      </c>
      <c r="J2147"/>
      <c r="K2147">
        <v>608</v>
      </c>
      <c r="L2147">
        <v>1</v>
      </c>
      <c r="M2147">
        <v>608</v>
      </c>
      <c r="N2147" t="s">
        <v>647</v>
      </c>
      <c r="O2147" t="s">
        <v>3827</v>
      </c>
      <c r="P2147" s="7">
        <v>42542</v>
      </c>
      <c r="Q2147" s="7" t="s">
        <v>6531</v>
      </c>
      <c r="R2147" s="7">
        <v>3.4767999999999999</v>
      </c>
    </row>
    <row r="2148" spans="1:18" hidden="1">
      <c r="A2148" t="s">
        <v>506</v>
      </c>
      <c r="B2148" t="s">
        <v>501</v>
      </c>
      <c r="C2148" s="7">
        <v>42143</v>
      </c>
      <c r="D2148" t="s">
        <v>453</v>
      </c>
      <c r="E2148">
        <v>13130003</v>
      </c>
      <c r="F2148" t="s">
        <v>1094</v>
      </c>
      <c r="G2148" s="7">
        <v>42561</v>
      </c>
      <c r="H2148" t="s">
        <v>503</v>
      </c>
      <c r="I2148">
        <v>2400</v>
      </c>
      <c r="J2148"/>
      <c r="K2148">
        <v>2400</v>
      </c>
      <c r="L2148">
        <v>1</v>
      </c>
      <c r="M2148">
        <v>2400</v>
      </c>
      <c r="N2148" t="s">
        <v>638</v>
      </c>
      <c r="O2148" t="s">
        <v>1095</v>
      </c>
      <c r="P2148" s="7">
        <v>42542</v>
      </c>
      <c r="Q2148" s="7" t="s">
        <v>1856</v>
      </c>
      <c r="R2148" s="7">
        <v>3.0145</v>
      </c>
    </row>
    <row r="2149" spans="1:18" hidden="1">
      <c r="A2149" t="s">
        <v>506</v>
      </c>
      <c r="B2149" t="s">
        <v>609</v>
      </c>
      <c r="C2149" s="7">
        <v>42530</v>
      </c>
      <c r="D2149" t="s">
        <v>424</v>
      </c>
      <c r="E2149">
        <v>13115001</v>
      </c>
      <c r="F2149" t="s">
        <v>4087</v>
      </c>
      <c r="G2149" s="7">
        <v>42855</v>
      </c>
      <c r="H2149" t="s">
        <v>503</v>
      </c>
      <c r="I2149">
        <v>131431.5</v>
      </c>
      <c r="J2149">
        <v>0</v>
      </c>
      <c r="K2149">
        <v>131431.5</v>
      </c>
      <c r="L2149">
        <v>1</v>
      </c>
      <c r="M2149">
        <v>131431.5</v>
      </c>
      <c r="N2149" t="s">
        <v>647</v>
      </c>
      <c r="O2149" t="s">
        <v>761</v>
      </c>
      <c r="P2149" s="7">
        <v>42542</v>
      </c>
      <c r="Q2149" s="7" t="s">
        <v>4088</v>
      </c>
      <c r="R2149" s="7">
        <v>3.3898000000000001</v>
      </c>
    </row>
    <row r="2150" spans="1:18" hidden="1">
      <c r="A2150" t="s">
        <v>506</v>
      </c>
      <c r="B2150" t="s">
        <v>553</v>
      </c>
      <c r="C2150" s="7">
        <v>42500</v>
      </c>
      <c r="D2150" t="s">
        <v>424</v>
      </c>
      <c r="E2150">
        <v>13115001</v>
      </c>
      <c r="F2150" t="s">
        <v>4442</v>
      </c>
      <c r="G2150" s="7">
        <v>42855</v>
      </c>
      <c r="H2150" t="s">
        <v>503</v>
      </c>
      <c r="I2150">
        <v>30077</v>
      </c>
      <c r="J2150">
        <v>0</v>
      </c>
      <c r="K2150">
        <v>30077</v>
      </c>
      <c r="L2150">
        <v>1</v>
      </c>
      <c r="M2150">
        <v>30077</v>
      </c>
      <c r="N2150" t="s">
        <v>647</v>
      </c>
      <c r="O2150" t="s">
        <v>759</v>
      </c>
      <c r="P2150" s="7">
        <v>42542</v>
      </c>
      <c r="Q2150" s="7" t="s">
        <v>4443</v>
      </c>
      <c r="R2150" s="7">
        <v>3.5387</v>
      </c>
    </row>
    <row r="2151" spans="1:18" hidden="1">
      <c r="A2151" t="s">
        <v>506</v>
      </c>
      <c r="B2151" t="s">
        <v>548</v>
      </c>
      <c r="C2151" s="7">
        <v>42534</v>
      </c>
      <c r="D2151" t="s">
        <v>424</v>
      </c>
      <c r="E2151">
        <v>13115001</v>
      </c>
      <c r="F2151" t="s">
        <v>4583</v>
      </c>
      <c r="G2151" s="7">
        <v>42855</v>
      </c>
      <c r="H2151" t="s">
        <v>503</v>
      </c>
      <c r="I2151">
        <v>134458.4</v>
      </c>
      <c r="J2151">
        <v>0</v>
      </c>
      <c r="K2151">
        <v>134458.4</v>
      </c>
      <c r="L2151">
        <v>1</v>
      </c>
      <c r="M2151">
        <v>134458.4</v>
      </c>
      <c r="N2151" t="s">
        <v>647</v>
      </c>
      <c r="O2151" t="s">
        <v>4584</v>
      </c>
      <c r="P2151" s="7">
        <v>42542</v>
      </c>
      <c r="Q2151" s="7" t="s">
        <v>4585</v>
      </c>
      <c r="R2151" s="7">
        <v>3.4260999999999999</v>
      </c>
    </row>
    <row r="2152" spans="1:18" hidden="1">
      <c r="A2152" t="s">
        <v>506</v>
      </c>
      <c r="B2152" t="s">
        <v>639</v>
      </c>
      <c r="C2152" s="7">
        <v>42541</v>
      </c>
      <c r="D2152" t="s">
        <v>424</v>
      </c>
      <c r="E2152">
        <v>13115001</v>
      </c>
      <c r="F2152" t="s">
        <v>4721</v>
      </c>
      <c r="G2152" s="7">
        <v>42571</v>
      </c>
      <c r="H2152" t="s">
        <v>503</v>
      </c>
      <c r="I2152">
        <v>29187</v>
      </c>
      <c r="J2152">
        <v>0</v>
      </c>
      <c r="K2152">
        <v>29187</v>
      </c>
      <c r="L2152">
        <v>1</v>
      </c>
      <c r="M2152">
        <v>29187</v>
      </c>
      <c r="N2152" t="s">
        <v>647</v>
      </c>
      <c r="O2152" t="s">
        <v>680</v>
      </c>
      <c r="P2152" s="7">
        <v>42542</v>
      </c>
      <c r="Q2152" s="7" t="s">
        <v>4722</v>
      </c>
      <c r="R2152" s="7">
        <v>3.4371999999999998</v>
      </c>
    </row>
    <row r="2153" spans="1:18" hidden="1">
      <c r="A2153" t="s">
        <v>506</v>
      </c>
      <c r="B2153" t="s">
        <v>553</v>
      </c>
      <c r="C2153" s="7">
        <v>42527</v>
      </c>
      <c r="D2153" t="s">
        <v>424</v>
      </c>
      <c r="E2153">
        <v>13115001</v>
      </c>
      <c r="F2153" t="s">
        <v>4916</v>
      </c>
      <c r="G2153" s="7">
        <v>42855</v>
      </c>
      <c r="H2153" t="s">
        <v>503</v>
      </c>
      <c r="I2153">
        <v>28603.55</v>
      </c>
      <c r="J2153">
        <v>0</v>
      </c>
      <c r="K2153">
        <v>28603.55</v>
      </c>
      <c r="L2153">
        <v>1</v>
      </c>
      <c r="M2153">
        <v>28603.55</v>
      </c>
      <c r="N2153" t="s">
        <v>647</v>
      </c>
      <c r="O2153" t="s">
        <v>759</v>
      </c>
      <c r="P2153" s="7">
        <v>42542</v>
      </c>
      <c r="Q2153" s="7" t="s">
        <v>4917</v>
      </c>
      <c r="R2153" s="7">
        <v>3.5409000000000002</v>
      </c>
    </row>
    <row r="2154" spans="1:18" hidden="1">
      <c r="A2154" t="s">
        <v>506</v>
      </c>
      <c r="B2154" t="s">
        <v>639</v>
      </c>
      <c r="C2154" s="7">
        <v>42522</v>
      </c>
      <c r="D2154" t="s">
        <v>424</v>
      </c>
      <c r="E2154">
        <v>13115001</v>
      </c>
      <c r="F2154" t="s">
        <v>5370</v>
      </c>
      <c r="G2154" s="7">
        <v>42855</v>
      </c>
      <c r="H2154" t="s">
        <v>503</v>
      </c>
      <c r="I2154">
        <v>14593.5</v>
      </c>
      <c r="J2154">
        <v>0</v>
      </c>
      <c r="K2154">
        <v>14593.5</v>
      </c>
      <c r="L2154">
        <v>1</v>
      </c>
      <c r="M2154">
        <v>14593.5</v>
      </c>
      <c r="N2154" t="s">
        <v>647</v>
      </c>
      <c r="O2154" t="s">
        <v>5371</v>
      </c>
      <c r="P2154" s="7">
        <v>42542</v>
      </c>
      <c r="Q2154" s="7" t="s">
        <v>5372</v>
      </c>
      <c r="R2154" s="7">
        <v>3.5951</v>
      </c>
    </row>
    <row r="2155" spans="1:18" hidden="1">
      <c r="A2155" t="s">
        <v>506</v>
      </c>
      <c r="B2155" t="s">
        <v>553</v>
      </c>
      <c r="C2155" s="7">
        <v>42531</v>
      </c>
      <c r="D2155" t="s">
        <v>424</v>
      </c>
      <c r="E2155">
        <v>13115001</v>
      </c>
      <c r="F2155" t="s">
        <v>6096</v>
      </c>
      <c r="G2155" s="7">
        <v>42855</v>
      </c>
      <c r="H2155" t="s">
        <v>503</v>
      </c>
      <c r="I2155">
        <v>30109</v>
      </c>
      <c r="J2155">
        <v>0</v>
      </c>
      <c r="K2155">
        <v>30109</v>
      </c>
      <c r="L2155">
        <v>1</v>
      </c>
      <c r="M2155">
        <v>30109</v>
      </c>
      <c r="N2155" t="s">
        <v>647</v>
      </c>
      <c r="O2155" t="s">
        <v>759</v>
      </c>
      <c r="P2155" s="7">
        <v>42542</v>
      </c>
      <c r="Q2155" s="7" t="s">
        <v>6097</v>
      </c>
      <c r="R2155" s="7">
        <v>3.3816999999999999</v>
      </c>
    </row>
    <row r="2156" spans="1:18" hidden="1">
      <c r="A2156" t="s">
        <v>506</v>
      </c>
      <c r="B2156" t="s">
        <v>663</v>
      </c>
      <c r="C2156" s="7">
        <v>42500</v>
      </c>
      <c r="D2156" t="s">
        <v>424</v>
      </c>
      <c r="E2156">
        <v>13115001</v>
      </c>
      <c r="F2156" t="s">
        <v>6336</v>
      </c>
      <c r="G2156" s="7">
        <v>42855</v>
      </c>
      <c r="H2156" t="s">
        <v>503</v>
      </c>
      <c r="I2156">
        <v>86208</v>
      </c>
      <c r="J2156">
        <v>0</v>
      </c>
      <c r="K2156">
        <v>86208</v>
      </c>
      <c r="L2156">
        <v>1</v>
      </c>
      <c r="M2156">
        <v>86208</v>
      </c>
      <c r="N2156" t="s">
        <v>647</v>
      </c>
      <c r="P2156" s="7">
        <v>42542</v>
      </c>
      <c r="Q2156" s="7" t="s">
        <v>6337</v>
      </c>
      <c r="R2156" s="7">
        <v>3.5387</v>
      </c>
    </row>
    <row r="2157" spans="1:18" hidden="1">
      <c r="A2157" t="s">
        <v>506</v>
      </c>
      <c r="B2157" t="s">
        <v>548</v>
      </c>
      <c r="C2157" s="7">
        <v>42530</v>
      </c>
      <c r="D2157" t="s">
        <v>2776</v>
      </c>
      <c r="E2157">
        <v>13115002</v>
      </c>
      <c r="F2157" t="s">
        <v>4062</v>
      </c>
      <c r="G2157" s="7">
        <v>42554</v>
      </c>
      <c r="H2157" t="s">
        <v>503</v>
      </c>
      <c r="I2157">
        <v>2140.5500000000002</v>
      </c>
      <c r="J2157">
        <v>0</v>
      </c>
      <c r="K2157">
        <v>2140.5500000000002</v>
      </c>
      <c r="L2157">
        <v>1</v>
      </c>
      <c r="M2157">
        <v>2140.5500000000002</v>
      </c>
      <c r="N2157" t="s">
        <v>647</v>
      </c>
      <c r="O2157" t="s">
        <v>1113</v>
      </c>
      <c r="P2157" s="7">
        <v>42542</v>
      </c>
      <c r="Q2157" s="7" t="s">
        <v>4063</v>
      </c>
      <c r="R2157" s="7">
        <v>3.3898000000000001</v>
      </c>
    </row>
    <row r="2158" spans="1:18" hidden="1">
      <c r="A2158" t="s">
        <v>506</v>
      </c>
      <c r="B2158" t="s">
        <v>501</v>
      </c>
      <c r="C2158" s="7">
        <v>42542</v>
      </c>
      <c r="D2158" t="s">
        <v>7540</v>
      </c>
      <c r="E2158">
        <v>17101002</v>
      </c>
      <c r="F2158" t="s">
        <v>7541</v>
      </c>
      <c r="G2158" s="7">
        <v>42545</v>
      </c>
      <c r="H2158" t="s">
        <v>503</v>
      </c>
      <c r="I2158">
        <v>20000</v>
      </c>
      <c r="J2158">
        <v>0</v>
      </c>
      <c r="K2158">
        <v>20000</v>
      </c>
      <c r="L2158">
        <v>1</v>
      </c>
      <c r="M2158">
        <v>20000</v>
      </c>
      <c r="N2158" t="s">
        <v>3158</v>
      </c>
      <c r="O2158" t="s">
        <v>7542</v>
      </c>
      <c r="P2158" s="7">
        <v>42542</v>
      </c>
      <c r="Q2158" s="7" t="s">
        <v>7543</v>
      </c>
      <c r="R2158" s="7">
        <v>3.3835000000000002</v>
      </c>
    </row>
    <row r="2159" spans="1:18" hidden="1">
      <c r="A2159" t="s">
        <v>506</v>
      </c>
      <c r="B2159" t="s">
        <v>501</v>
      </c>
      <c r="C2159" s="7">
        <v>42374</v>
      </c>
      <c r="D2159" t="s">
        <v>456</v>
      </c>
      <c r="E2159">
        <v>13130024</v>
      </c>
      <c r="F2159" t="s">
        <v>2902</v>
      </c>
      <c r="G2159" s="7">
        <v>42618</v>
      </c>
      <c r="H2159" t="s">
        <v>503</v>
      </c>
      <c r="I2159">
        <v>600</v>
      </c>
      <c r="J2159"/>
      <c r="K2159">
        <v>600</v>
      </c>
      <c r="L2159">
        <v>1</v>
      </c>
      <c r="M2159">
        <v>600</v>
      </c>
      <c r="N2159" t="s">
        <v>657</v>
      </c>
      <c r="O2159" t="s">
        <v>2903</v>
      </c>
      <c r="P2159" s="7">
        <v>42542</v>
      </c>
      <c r="Q2159" s="7" t="s">
        <v>2904</v>
      </c>
      <c r="R2159" s="7">
        <v>4.0387000000000004</v>
      </c>
    </row>
    <row r="2160" spans="1:18" hidden="1">
      <c r="A2160" t="s">
        <v>506</v>
      </c>
      <c r="B2160" t="s">
        <v>501</v>
      </c>
      <c r="C2160" s="7">
        <v>42374</v>
      </c>
      <c r="D2160" t="s">
        <v>456</v>
      </c>
      <c r="E2160">
        <v>13130024</v>
      </c>
      <c r="F2160" t="s">
        <v>2902</v>
      </c>
      <c r="G2160" s="7">
        <v>42556</v>
      </c>
      <c r="H2160" t="s">
        <v>503</v>
      </c>
      <c r="I2160">
        <v>600</v>
      </c>
      <c r="J2160"/>
      <c r="K2160">
        <v>600</v>
      </c>
      <c r="L2160">
        <v>1</v>
      </c>
      <c r="M2160">
        <v>600</v>
      </c>
      <c r="N2160" t="s">
        <v>657</v>
      </c>
      <c r="O2160" t="s">
        <v>2903</v>
      </c>
      <c r="P2160" s="7">
        <v>42542</v>
      </c>
      <c r="Q2160" s="7" t="s">
        <v>2992</v>
      </c>
      <c r="R2160" s="7">
        <v>4.0387000000000004</v>
      </c>
    </row>
    <row r="2161" spans="1:18" hidden="1">
      <c r="A2161" t="s">
        <v>506</v>
      </c>
      <c r="B2161" t="s">
        <v>501</v>
      </c>
      <c r="C2161" s="7">
        <v>42374</v>
      </c>
      <c r="D2161" t="s">
        <v>456</v>
      </c>
      <c r="E2161">
        <v>13130024</v>
      </c>
      <c r="F2161" t="s">
        <v>2902</v>
      </c>
      <c r="G2161" s="7">
        <v>42679</v>
      </c>
      <c r="H2161" t="s">
        <v>503</v>
      </c>
      <c r="I2161">
        <v>600</v>
      </c>
      <c r="J2161"/>
      <c r="K2161">
        <v>600</v>
      </c>
      <c r="L2161">
        <v>1</v>
      </c>
      <c r="M2161">
        <v>600</v>
      </c>
      <c r="N2161" t="s">
        <v>657</v>
      </c>
      <c r="O2161" t="s">
        <v>2903</v>
      </c>
      <c r="P2161" s="7">
        <v>42542</v>
      </c>
      <c r="Q2161" s="7" t="s">
        <v>3029</v>
      </c>
      <c r="R2161" s="7">
        <v>4.0387000000000004</v>
      </c>
    </row>
    <row r="2162" spans="1:18" hidden="1">
      <c r="A2162" t="s">
        <v>506</v>
      </c>
      <c r="B2162" t="s">
        <v>501</v>
      </c>
      <c r="C2162" s="7">
        <v>42374</v>
      </c>
      <c r="D2162" t="s">
        <v>456</v>
      </c>
      <c r="E2162">
        <v>13130024</v>
      </c>
      <c r="F2162" t="s">
        <v>2902</v>
      </c>
      <c r="G2162" s="7">
        <v>42587</v>
      </c>
      <c r="H2162" t="s">
        <v>503</v>
      </c>
      <c r="I2162">
        <v>600</v>
      </c>
      <c r="J2162"/>
      <c r="K2162">
        <v>600</v>
      </c>
      <c r="L2162">
        <v>1</v>
      </c>
      <c r="M2162">
        <v>600</v>
      </c>
      <c r="N2162" t="s">
        <v>657</v>
      </c>
      <c r="O2162" t="s">
        <v>2903</v>
      </c>
      <c r="P2162" s="7">
        <v>42542</v>
      </c>
      <c r="Q2162" s="7" t="s">
        <v>3061</v>
      </c>
      <c r="R2162" s="7">
        <v>4.0387000000000004</v>
      </c>
    </row>
    <row r="2163" spans="1:18" hidden="1">
      <c r="A2163" t="s">
        <v>506</v>
      </c>
      <c r="B2163" t="s">
        <v>501</v>
      </c>
      <c r="C2163" s="7">
        <v>42374</v>
      </c>
      <c r="D2163" t="s">
        <v>456</v>
      </c>
      <c r="E2163">
        <v>13130024</v>
      </c>
      <c r="F2163" t="s">
        <v>2902</v>
      </c>
      <c r="G2163" s="7">
        <v>42648</v>
      </c>
      <c r="H2163" t="s">
        <v>503</v>
      </c>
      <c r="I2163">
        <v>600</v>
      </c>
      <c r="J2163"/>
      <c r="K2163">
        <v>600</v>
      </c>
      <c r="L2163">
        <v>1</v>
      </c>
      <c r="M2163">
        <v>600</v>
      </c>
      <c r="N2163" t="s">
        <v>657</v>
      </c>
      <c r="O2163" t="s">
        <v>2903</v>
      </c>
      <c r="P2163" s="7">
        <v>42542</v>
      </c>
      <c r="Q2163" s="7" t="s">
        <v>3062</v>
      </c>
      <c r="R2163" s="7">
        <v>4.0387000000000004</v>
      </c>
    </row>
    <row r="2164" spans="1:18" hidden="1">
      <c r="A2164" t="s">
        <v>506</v>
      </c>
      <c r="B2164" t="s">
        <v>501</v>
      </c>
      <c r="C2164" s="7">
        <v>42374</v>
      </c>
      <c r="D2164" t="s">
        <v>456</v>
      </c>
      <c r="E2164">
        <v>13130024</v>
      </c>
      <c r="F2164" t="s">
        <v>2902</v>
      </c>
      <c r="G2164" s="7">
        <v>42709</v>
      </c>
      <c r="H2164" t="s">
        <v>503</v>
      </c>
      <c r="I2164">
        <v>600</v>
      </c>
      <c r="J2164"/>
      <c r="K2164">
        <v>600</v>
      </c>
      <c r="L2164">
        <v>1</v>
      </c>
      <c r="M2164">
        <v>600</v>
      </c>
      <c r="N2164" t="s">
        <v>657</v>
      </c>
      <c r="O2164" t="s">
        <v>2903</v>
      </c>
      <c r="P2164" s="7">
        <v>42542</v>
      </c>
      <c r="Q2164" s="7" t="s">
        <v>3063</v>
      </c>
      <c r="R2164" s="7">
        <v>4.0387000000000004</v>
      </c>
    </row>
    <row r="2165" spans="1:18" hidden="1">
      <c r="A2165" t="s">
        <v>506</v>
      </c>
      <c r="B2165" t="s">
        <v>501</v>
      </c>
      <c r="C2165" s="7">
        <v>42220</v>
      </c>
      <c r="D2165" t="s">
        <v>1194</v>
      </c>
      <c r="E2165">
        <v>13106006</v>
      </c>
      <c r="F2165" t="s">
        <v>1195</v>
      </c>
      <c r="G2165" s="7">
        <v>42776</v>
      </c>
      <c r="H2165" t="s">
        <v>503</v>
      </c>
      <c r="I2165">
        <v>2000</v>
      </c>
      <c r="J2165"/>
      <c r="K2165">
        <v>2000</v>
      </c>
      <c r="L2165">
        <v>1</v>
      </c>
      <c r="M2165">
        <v>2000</v>
      </c>
      <c r="N2165" t="s">
        <v>1196</v>
      </c>
      <c r="O2165" t="s">
        <v>1197</v>
      </c>
      <c r="P2165" s="7">
        <v>42542</v>
      </c>
      <c r="Q2165" s="7" t="s">
        <v>2278</v>
      </c>
      <c r="R2165" s="7">
        <v>3.4424999999999999</v>
      </c>
    </row>
    <row r="2166" spans="1:18" hidden="1">
      <c r="A2166" t="s">
        <v>506</v>
      </c>
      <c r="B2166" t="s">
        <v>501</v>
      </c>
      <c r="C2166" s="7">
        <v>42220</v>
      </c>
      <c r="D2166" t="s">
        <v>1194</v>
      </c>
      <c r="E2166">
        <v>13106006</v>
      </c>
      <c r="F2166" t="s">
        <v>1195</v>
      </c>
      <c r="G2166" s="7">
        <v>42623</v>
      </c>
      <c r="H2166" t="s">
        <v>503</v>
      </c>
      <c r="I2166">
        <v>2000</v>
      </c>
      <c r="J2166"/>
      <c r="K2166">
        <v>2000</v>
      </c>
      <c r="L2166">
        <v>1</v>
      </c>
      <c r="M2166">
        <v>2000</v>
      </c>
      <c r="N2166" t="s">
        <v>1196</v>
      </c>
      <c r="O2166" t="s">
        <v>1197</v>
      </c>
      <c r="P2166" s="7">
        <v>42542</v>
      </c>
      <c r="Q2166" s="7" t="s">
        <v>2148</v>
      </c>
      <c r="R2166" s="7">
        <v>3.4424999999999999</v>
      </c>
    </row>
    <row r="2167" spans="1:18" hidden="1">
      <c r="A2167" t="s">
        <v>506</v>
      </c>
      <c r="B2167" t="s">
        <v>501</v>
      </c>
      <c r="C2167" s="7">
        <v>42220</v>
      </c>
      <c r="D2167" t="s">
        <v>1194</v>
      </c>
      <c r="E2167">
        <v>13106006</v>
      </c>
      <c r="F2167" t="s">
        <v>1195</v>
      </c>
      <c r="G2167" s="7">
        <v>42653</v>
      </c>
      <c r="H2167" t="s">
        <v>503</v>
      </c>
      <c r="I2167">
        <v>2000</v>
      </c>
      <c r="J2167"/>
      <c r="K2167">
        <v>2000</v>
      </c>
      <c r="L2167">
        <v>1</v>
      </c>
      <c r="M2167">
        <v>2000</v>
      </c>
      <c r="N2167" t="s">
        <v>1196</v>
      </c>
      <c r="O2167" t="s">
        <v>1197</v>
      </c>
      <c r="P2167" s="7">
        <v>42542</v>
      </c>
      <c r="Q2167" s="7" t="s">
        <v>2434</v>
      </c>
      <c r="R2167" s="7">
        <v>3.4424999999999999</v>
      </c>
    </row>
    <row r="2168" spans="1:18" hidden="1">
      <c r="A2168" t="s">
        <v>506</v>
      </c>
      <c r="B2168" t="s">
        <v>501</v>
      </c>
      <c r="C2168" s="7">
        <v>42220</v>
      </c>
      <c r="D2168" t="s">
        <v>1194</v>
      </c>
      <c r="E2168">
        <v>13106006</v>
      </c>
      <c r="F2168" t="s">
        <v>1195</v>
      </c>
      <c r="G2168" s="7">
        <v>42684</v>
      </c>
      <c r="H2168" t="s">
        <v>503</v>
      </c>
      <c r="I2168">
        <v>2000</v>
      </c>
      <c r="J2168"/>
      <c r="K2168">
        <v>2000</v>
      </c>
      <c r="L2168">
        <v>1</v>
      </c>
      <c r="M2168">
        <v>2000</v>
      </c>
      <c r="N2168" t="s">
        <v>1196</v>
      </c>
      <c r="O2168" t="s">
        <v>1197</v>
      </c>
      <c r="P2168" s="7">
        <v>42542</v>
      </c>
      <c r="Q2168" s="7" t="s">
        <v>2149</v>
      </c>
      <c r="R2168" s="7">
        <v>3.4424999999999999</v>
      </c>
    </row>
    <row r="2169" spans="1:18" hidden="1">
      <c r="A2169" t="s">
        <v>506</v>
      </c>
      <c r="B2169" t="s">
        <v>501</v>
      </c>
      <c r="C2169" s="7">
        <v>42220</v>
      </c>
      <c r="D2169" t="s">
        <v>1194</v>
      </c>
      <c r="E2169">
        <v>13106006</v>
      </c>
      <c r="F2169" t="s">
        <v>1195</v>
      </c>
      <c r="G2169" s="7">
        <v>42592</v>
      </c>
      <c r="H2169" t="s">
        <v>503</v>
      </c>
      <c r="I2169">
        <v>2000</v>
      </c>
      <c r="J2169"/>
      <c r="K2169">
        <v>2000</v>
      </c>
      <c r="L2169">
        <v>1</v>
      </c>
      <c r="M2169">
        <v>2000</v>
      </c>
      <c r="N2169" t="s">
        <v>1196</v>
      </c>
      <c r="O2169" t="s">
        <v>1197</v>
      </c>
      <c r="P2169" s="7">
        <v>42542</v>
      </c>
      <c r="Q2169" s="7" t="s">
        <v>2147</v>
      </c>
      <c r="R2169" s="7">
        <v>3.4424999999999999</v>
      </c>
    </row>
    <row r="2170" spans="1:18" hidden="1">
      <c r="A2170" t="s">
        <v>506</v>
      </c>
      <c r="B2170" t="s">
        <v>501</v>
      </c>
      <c r="C2170" s="7">
        <v>42220</v>
      </c>
      <c r="D2170" t="s">
        <v>1194</v>
      </c>
      <c r="E2170">
        <v>13106006</v>
      </c>
      <c r="F2170" t="s">
        <v>1195</v>
      </c>
      <c r="G2170" s="7">
        <v>42714</v>
      </c>
      <c r="H2170" t="s">
        <v>503</v>
      </c>
      <c r="I2170">
        <v>2000</v>
      </c>
      <c r="J2170"/>
      <c r="K2170">
        <v>2000</v>
      </c>
      <c r="L2170">
        <v>1</v>
      </c>
      <c r="M2170">
        <v>2000</v>
      </c>
      <c r="N2170" t="s">
        <v>1196</v>
      </c>
      <c r="O2170" t="s">
        <v>1197</v>
      </c>
      <c r="P2170" s="7">
        <v>42542</v>
      </c>
      <c r="Q2170" s="7" t="s">
        <v>2277</v>
      </c>
      <c r="R2170" s="7">
        <v>3.4424999999999999</v>
      </c>
    </row>
    <row r="2171" spans="1:18" hidden="1">
      <c r="A2171" t="s">
        <v>506</v>
      </c>
      <c r="B2171" t="s">
        <v>501</v>
      </c>
      <c r="C2171" s="7">
        <v>42220</v>
      </c>
      <c r="D2171" t="s">
        <v>1194</v>
      </c>
      <c r="E2171">
        <v>13106006</v>
      </c>
      <c r="F2171" t="s">
        <v>1195</v>
      </c>
      <c r="G2171" s="7">
        <v>42745</v>
      </c>
      <c r="H2171" t="s">
        <v>503</v>
      </c>
      <c r="I2171">
        <v>2000</v>
      </c>
      <c r="J2171"/>
      <c r="K2171">
        <v>2000</v>
      </c>
      <c r="L2171">
        <v>1</v>
      </c>
      <c r="M2171">
        <v>2000</v>
      </c>
      <c r="N2171" t="s">
        <v>1196</v>
      </c>
      <c r="O2171" t="s">
        <v>1197</v>
      </c>
      <c r="P2171" s="7">
        <v>42542</v>
      </c>
      <c r="Q2171" s="7" t="s">
        <v>2008</v>
      </c>
      <c r="R2171" s="7">
        <v>3.4424999999999999</v>
      </c>
    </row>
    <row r="2172" spans="1:18" hidden="1">
      <c r="A2172" t="s">
        <v>506</v>
      </c>
      <c r="B2172" t="s">
        <v>501</v>
      </c>
      <c r="C2172" s="7">
        <v>42220</v>
      </c>
      <c r="D2172" t="s">
        <v>1194</v>
      </c>
      <c r="E2172">
        <v>13106006</v>
      </c>
      <c r="F2172" t="s">
        <v>1195</v>
      </c>
      <c r="G2172" s="7">
        <v>42804</v>
      </c>
      <c r="H2172" t="s">
        <v>503</v>
      </c>
      <c r="I2172">
        <v>2000</v>
      </c>
      <c r="J2172"/>
      <c r="K2172">
        <v>2000</v>
      </c>
      <c r="L2172">
        <v>1</v>
      </c>
      <c r="M2172">
        <v>2000</v>
      </c>
      <c r="N2172" t="s">
        <v>1196</v>
      </c>
      <c r="O2172" t="s">
        <v>1197</v>
      </c>
      <c r="P2172" s="7">
        <v>42542</v>
      </c>
      <c r="Q2172" s="7" t="s">
        <v>2435</v>
      </c>
      <c r="R2172" s="7">
        <v>3.4424999999999999</v>
      </c>
    </row>
    <row r="2173" spans="1:18" hidden="1">
      <c r="A2173" t="s">
        <v>506</v>
      </c>
      <c r="B2173" t="s">
        <v>501</v>
      </c>
      <c r="C2173" s="7">
        <v>42220</v>
      </c>
      <c r="D2173" t="s">
        <v>1194</v>
      </c>
      <c r="E2173">
        <v>13106006</v>
      </c>
      <c r="F2173" t="s">
        <v>1195</v>
      </c>
      <c r="G2173" s="7">
        <v>42561</v>
      </c>
      <c r="H2173" t="s">
        <v>503</v>
      </c>
      <c r="I2173">
        <v>2000</v>
      </c>
      <c r="J2173"/>
      <c r="K2173">
        <v>2000</v>
      </c>
      <c r="L2173">
        <v>1</v>
      </c>
      <c r="M2173">
        <v>2000</v>
      </c>
      <c r="N2173" t="s">
        <v>1196</v>
      </c>
      <c r="O2173" t="s">
        <v>1197</v>
      </c>
      <c r="P2173" s="7">
        <v>42542</v>
      </c>
      <c r="Q2173" s="7" t="s">
        <v>1387</v>
      </c>
      <c r="R2173" s="7">
        <v>3.4424999999999999</v>
      </c>
    </row>
    <row r="2174" spans="1:18" hidden="1">
      <c r="A2174" t="s">
        <v>506</v>
      </c>
      <c r="B2174" t="s">
        <v>501</v>
      </c>
      <c r="C2174" s="7">
        <v>42220</v>
      </c>
      <c r="D2174" t="s">
        <v>1194</v>
      </c>
      <c r="E2174">
        <v>13106006</v>
      </c>
      <c r="F2174" t="s">
        <v>1195</v>
      </c>
      <c r="G2174" s="7">
        <v>42835</v>
      </c>
      <c r="H2174" t="s">
        <v>503</v>
      </c>
      <c r="I2174">
        <v>2000</v>
      </c>
      <c r="J2174"/>
      <c r="K2174">
        <v>2000</v>
      </c>
      <c r="L2174">
        <v>1</v>
      </c>
      <c r="M2174">
        <v>2000</v>
      </c>
      <c r="N2174" t="s">
        <v>1196</v>
      </c>
      <c r="O2174" t="s">
        <v>1197</v>
      </c>
      <c r="P2174" s="7">
        <v>42542</v>
      </c>
      <c r="Q2174" s="7" t="s">
        <v>1697</v>
      </c>
      <c r="R2174" s="7">
        <v>3.4424999999999999</v>
      </c>
    </row>
    <row r="2175" spans="1:18" hidden="1">
      <c r="A2175" t="s">
        <v>506</v>
      </c>
      <c r="B2175" t="s">
        <v>548</v>
      </c>
      <c r="C2175" s="7">
        <v>42524</v>
      </c>
      <c r="D2175" t="s">
        <v>3416</v>
      </c>
      <c r="E2175">
        <v>17101001</v>
      </c>
      <c r="F2175" t="s">
        <v>5969</v>
      </c>
      <c r="G2175" s="7">
        <v>42735</v>
      </c>
      <c r="H2175" t="s">
        <v>503</v>
      </c>
      <c r="I2175">
        <v>9375</v>
      </c>
      <c r="J2175"/>
      <c r="K2175">
        <v>9375</v>
      </c>
      <c r="L2175">
        <v>1</v>
      </c>
      <c r="M2175">
        <v>9375</v>
      </c>
      <c r="N2175" t="s">
        <v>3602</v>
      </c>
      <c r="O2175" t="s">
        <v>5970</v>
      </c>
      <c r="P2175" s="7">
        <v>42542</v>
      </c>
      <c r="Q2175" s="7" t="s">
        <v>5971</v>
      </c>
      <c r="R2175" s="7">
        <v>3.5960999999999999</v>
      </c>
    </row>
    <row r="2176" spans="1:18" hidden="1">
      <c r="A2176" t="s">
        <v>506</v>
      </c>
      <c r="B2176" t="s">
        <v>609</v>
      </c>
      <c r="C2176" s="7">
        <v>42538</v>
      </c>
      <c r="D2176" t="s">
        <v>5482</v>
      </c>
      <c r="E2176">
        <v>13115016</v>
      </c>
      <c r="F2176" t="s">
        <v>5483</v>
      </c>
      <c r="G2176" s="7">
        <v>42557</v>
      </c>
      <c r="H2176" t="s">
        <v>503</v>
      </c>
      <c r="I2176">
        <v>395.2</v>
      </c>
      <c r="J2176">
        <v>0</v>
      </c>
      <c r="K2176">
        <v>395.2</v>
      </c>
      <c r="L2176">
        <v>1</v>
      </c>
      <c r="M2176">
        <v>395.2</v>
      </c>
      <c r="N2176" t="s">
        <v>647</v>
      </c>
      <c r="O2176" t="s">
        <v>5484</v>
      </c>
      <c r="P2176" s="7">
        <v>42542</v>
      </c>
      <c r="Q2176" s="7" t="s">
        <v>5485</v>
      </c>
      <c r="R2176" s="7">
        <v>3.4904000000000002</v>
      </c>
    </row>
    <row r="2177" spans="1:18" hidden="1">
      <c r="A2177" t="s">
        <v>506</v>
      </c>
      <c r="B2177" t="s">
        <v>609</v>
      </c>
      <c r="C2177" s="7">
        <v>42538</v>
      </c>
      <c r="D2177" t="s">
        <v>5482</v>
      </c>
      <c r="E2177">
        <v>13115016</v>
      </c>
      <c r="F2177" t="s">
        <v>6191</v>
      </c>
      <c r="G2177" s="7">
        <v>42559</v>
      </c>
      <c r="H2177" t="s">
        <v>503</v>
      </c>
      <c r="I2177">
        <v>219.45</v>
      </c>
      <c r="J2177">
        <v>0</v>
      </c>
      <c r="K2177">
        <v>219.45</v>
      </c>
      <c r="L2177">
        <v>1</v>
      </c>
      <c r="M2177">
        <v>219.45</v>
      </c>
      <c r="N2177" t="s">
        <v>647</v>
      </c>
      <c r="O2177" t="s">
        <v>761</v>
      </c>
      <c r="P2177" s="7">
        <v>42542</v>
      </c>
      <c r="Q2177" s="7" t="s">
        <v>6192</v>
      </c>
      <c r="R2177" s="7">
        <v>3.4904000000000002</v>
      </c>
    </row>
    <row r="2178" spans="1:18" hidden="1">
      <c r="A2178" t="s">
        <v>506</v>
      </c>
      <c r="B2178" t="s">
        <v>609</v>
      </c>
      <c r="C2178" s="7">
        <v>42538</v>
      </c>
      <c r="D2178" t="s">
        <v>5482</v>
      </c>
      <c r="E2178">
        <v>13115016</v>
      </c>
      <c r="F2178" t="s">
        <v>6545</v>
      </c>
      <c r="G2178" s="7">
        <v>42560</v>
      </c>
      <c r="H2178" t="s">
        <v>503</v>
      </c>
      <c r="I2178">
        <v>35.799999999999997</v>
      </c>
      <c r="J2178">
        <v>0</v>
      </c>
      <c r="K2178">
        <v>35.799999999999997</v>
      </c>
      <c r="L2178">
        <v>1</v>
      </c>
      <c r="M2178">
        <v>35.799999999999997</v>
      </c>
      <c r="N2178" t="s">
        <v>647</v>
      </c>
      <c r="O2178" t="s">
        <v>1071</v>
      </c>
      <c r="P2178" s="7">
        <v>42542</v>
      </c>
      <c r="Q2178" s="7" t="s">
        <v>6546</v>
      </c>
      <c r="R2178" s="7">
        <v>3.4904000000000002</v>
      </c>
    </row>
    <row r="2179" spans="1:18" hidden="1">
      <c r="A2179" t="s">
        <v>506</v>
      </c>
      <c r="B2179" t="s">
        <v>501</v>
      </c>
      <c r="C2179" s="7">
        <v>42403</v>
      </c>
      <c r="D2179" t="s">
        <v>2781</v>
      </c>
      <c r="E2179">
        <v>19105029</v>
      </c>
      <c r="F2179" t="s">
        <v>3303</v>
      </c>
      <c r="G2179" s="7">
        <v>42646</v>
      </c>
      <c r="H2179" t="s">
        <v>503</v>
      </c>
      <c r="I2179">
        <v>46042.5</v>
      </c>
      <c r="J2179"/>
      <c r="K2179">
        <v>46042.5</v>
      </c>
      <c r="L2179">
        <v>1</v>
      </c>
      <c r="M2179">
        <v>46042.5</v>
      </c>
      <c r="N2179" t="s">
        <v>1179</v>
      </c>
      <c r="O2179" t="s">
        <v>3352</v>
      </c>
      <c r="P2179" s="7">
        <v>42542</v>
      </c>
      <c r="Q2179" s="7" t="s">
        <v>3353</v>
      </c>
      <c r="R2179" s="7">
        <v>3.9918999999999998</v>
      </c>
    </row>
    <row r="2180" spans="1:18" hidden="1">
      <c r="A2180" t="s">
        <v>506</v>
      </c>
      <c r="B2180" t="s">
        <v>501</v>
      </c>
      <c r="C2180" s="7">
        <v>42403</v>
      </c>
      <c r="D2180" t="s">
        <v>2781</v>
      </c>
      <c r="E2180">
        <v>19105029</v>
      </c>
      <c r="F2180" t="s">
        <v>3303</v>
      </c>
      <c r="G2180" s="7">
        <v>42646</v>
      </c>
      <c r="H2180" t="s">
        <v>503</v>
      </c>
      <c r="I2180">
        <v>3228.75</v>
      </c>
      <c r="J2180">
        <v>0</v>
      </c>
      <c r="K2180">
        <v>3228.75</v>
      </c>
      <c r="L2180">
        <v>1</v>
      </c>
      <c r="M2180">
        <v>3228.75</v>
      </c>
      <c r="N2180" t="s">
        <v>1179</v>
      </c>
      <c r="O2180" t="s">
        <v>3304</v>
      </c>
      <c r="P2180" s="7">
        <v>42542</v>
      </c>
      <c r="Q2180" s="7" t="s">
        <v>3305</v>
      </c>
      <c r="R2180" s="7">
        <v>3.9918999999999998</v>
      </c>
    </row>
    <row r="2181" spans="1:18" hidden="1">
      <c r="A2181" t="s">
        <v>506</v>
      </c>
      <c r="B2181" t="s">
        <v>609</v>
      </c>
      <c r="C2181" s="7">
        <v>42538</v>
      </c>
      <c r="D2181" t="s">
        <v>5042</v>
      </c>
      <c r="E2181">
        <v>13115026</v>
      </c>
      <c r="F2181" t="s">
        <v>5043</v>
      </c>
      <c r="G2181" s="7">
        <v>42545</v>
      </c>
      <c r="H2181" t="s">
        <v>503</v>
      </c>
      <c r="I2181">
        <v>240</v>
      </c>
      <c r="J2181">
        <v>0</v>
      </c>
      <c r="K2181">
        <v>240</v>
      </c>
      <c r="L2181">
        <v>1</v>
      </c>
      <c r="M2181">
        <v>240</v>
      </c>
      <c r="N2181" t="s">
        <v>647</v>
      </c>
      <c r="O2181" t="s">
        <v>3186</v>
      </c>
      <c r="P2181" s="7">
        <v>42542</v>
      </c>
      <c r="Q2181" s="7" t="s">
        <v>5044</v>
      </c>
      <c r="R2181" s="7">
        <v>3.4904000000000002</v>
      </c>
    </row>
    <row r="2182" spans="1:18" hidden="1">
      <c r="A2182" t="s">
        <v>506</v>
      </c>
      <c r="B2182" t="s">
        <v>548</v>
      </c>
      <c r="C2182" s="7">
        <v>42514</v>
      </c>
      <c r="D2182" t="s">
        <v>3880</v>
      </c>
      <c r="E2182">
        <v>13115026</v>
      </c>
      <c r="F2182" t="s">
        <v>3237</v>
      </c>
      <c r="G2182" s="7">
        <v>42545</v>
      </c>
      <c r="H2182" t="s">
        <v>503</v>
      </c>
      <c r="I2182">
        <v>386</v>
      </c>
      <c r="J2182">
        <v>0</v>
      </c>
      <c r="K2182">
        <v>386</v>
      </c>
      <c r="L2182">
        <v>1</v>
      </c>
      <c r="M2182">
        <v>386</v>
      </c>
      <c r="N2182" t="s">
        <v>647</v>
      </c>
      <c r="O2182" t="s">
        <v>4470</v>
      </c>
      <c r="P2182" s="7">
        <v>42542</v>
      </c>
      <c r="Q2182" s="7" t="s">
        <v>4471</v>
      </c>
      <c r="R2182" s="7">
        <v>3.5659999999999998</v>
      </c>
    </row>
    <row r="2183" spans="1:18" hidden="1">
      <c r="A2183" t="s">
        <v>506</v>
      </c>
      <c r="B2183" t="s">
        <v>609</v>
      </c>
      <c r="C2183" s="7">
        <v>42530</v>
      </c>
      <c r="D2183" t="s">
        <v>4940</v>
      </c>
      <c r="E2183">
        <v>13115002</v>
      </c>
      <c r="F2183" t="s">
        <v>4941</v>
      </c>
      <c r="G2183" s="7">
        <v>42549</v>
      </c>
      <c r="H2183" t="s">
        <v>503</v>
      </c>
      <c r="I2183">
        <v>1347.22</v>
      </c>
      <c r="J2183">
        <v>0</v>
      </c>
      <c r="K2183">
        <v>1347.22</v>
      </c>
      <c r="L2183">
        <v>1</v>
      </c>
      <c r="M2183">
        <v>1347.22</v>
      </c>
      <c r="N2183" t="s">
        <v>647</v>
      </c>
      <c r="O2183" t="s">
        <v>4942</v>
      </c>
      <c r="P2183" s="7">
        <v>42542</v>
      </c>
      <c r="Q2183" s="7" t="s">
        <v>4943</v>
      </c>
      <c r="R2183" s="7">
        <v>3.3898000000000001</v>
      </c>
    </row>
    <row r="2184" spans="1:18" hidden="1">
      <c r="A2184" t="s">
        <v>506</v>
      </c>
      <c r="B2184" t="s">
        <v>609</v>
      </c>
      <c r="C2184" s="7">
        <v>42478</v>
      </c>
      <c r="D2184" t="s">
        <v>2954</v>
      </c>
      <c r="E2184">
        <v>13115026</v>
      </c>
      <c r="F2184" t="s">
        <v>4831</v>
      </c>
      <c r="G2184" s="7">
        <v>42558</v>
      </c>
      <c r="H2184" t="s">
        <v>503</v>
      </c>
      <c r="I2184">
        <v>406</v>
      </c>
      <c r="J2184"/>
      <c r="K2184">
        <v>406</v>
      </c>
      <c r="L2184">
        <v>1</v>
      </c>
      <c r="M2184">
        <v>406</v>
      </c>
      <c r="N2184" t="s">
        <v>647</v>
      </c>
      <c r="O2184" t="s">
        <v>4832</v>
      </c>
      <c r="P2184" s="7">
        <v>42542</v>
      </c>
      <c r="Q2184" s="7" t="s">
        <v>4833</v>
      </c>
      <c r="R2184" s="7">
        <v>3.5276000000000001</v>
      </c>
    </row>
    <row r="2185" spans="1:18" hidden="1">
      <c r="A2185" t="s">
        <v>506</v>
      </c>
      <c r="B2185" t="s">
        <v>609</v>
      </c>
      <c r="C2185" s="7">
        <v>42501</v>
      </c>
      <c r="D2185" t="s">
        <v>2954</v>
      </c>
      <c r="E2185">
        <v>13115026</v>
      </c>
      <c r="F2185" t="s">
        <v>4872</v>
      </c>
      <c r="G2185" s="7">
        <v>42549</v>
      </c>
      <c r="H2185" t="s">
        <v>503</v>
      </c>
      <c r="I2185">
        <v>700</v>
      </c>
      <c r="J2185"/>
      <c r="K2185">
        <v>700</v>
      </c>
      <c r="L2185">
        <v>1</v>
      </c>
      <c r="M2185">
        <v>700</v>
      </c>
      <c r="N2185" t="s">
        <v>647</v>
      </c>
      <c r="O2185" t="s">
        <v>4873</v>
      </c>
      <c r="P2185" s="7">
        <v>42542</v>
      </c>
      <c r="Q2185" s="7" t="s">
        <v>4874</v>
      </c>
      <c r="R2185" s="7">
        <v>3.4771999999999998</v>
      </c>
    </row>
    <row r="2186" spans="1:18" hidden="1">
      <c r="A2186" t="s">
        <v>506</v>
      </c>
      <c r="B2186" t="s">
        <v>553</v>
      </c>
      <c r="C2186" s="7">
        <v>42474</v>
      </c>
      <c r="D2186" t="s">
        <v>4834</v>
      </c>
      <c r="E2186">
        <v>13101008</v>
      </c>
      <c r="F2186" t="s">
        <v>3533</v>
      </c>
      <c r="G2186" s="7">
        <v>42855</v>
      </c>
      <c r="H2186" t="s">
        <v>503</v>
      </c>
      <c r="I2186">
        <v>357828</v>
      </c>
      <c r="J2186"/>
      <c r="K2186">
        <v>357828</v>
      </c>
      <c r="L2186">
        <v>1</v>
      </c>
      <c r="M2186">
        <v>357828</v>
      </c>
      <c r="N2186" t="s">
        <v>2700</v>
      </c>
      <c r="O2186" t="s">
        <v>4835</v>
      </c>
      <c r="P2186" s="7">
        <v>42542</v>
      </c>
      <c r="Q2186" s="7" t="s">
        <v>4836</v>
      </c>
      <c r="R2186" s="7">
        <v>3.5428999999999999</v>
      </c>
    </row>
    <row r="2187" spans="1:18" hidden="1">
      <c r="A2187" t="s">
        <v>506</v>
      </c>
      <c r="B2187" t="s">
        <v>553</v>
      </c>
      <c r="C2187" s="7">
        <v>42474</v>
      </c>
      <c r="D2187" t="s">
        <v>4834</v>
      </c>
      <c r="E2187">
        <v>13101008</v>
      </c>
      <c r="F2187" t="s">
        <v>3533</v>
      </c>
      <c r="G2187" s="7">
        <v>43220</v>
      </c>
      <c r="H2187" t="s">
        <v>503</v>
      </c>
      <c r="I2187">
        <v>357828</v>
      </c>
      <c r="J2187"/>
      <c r="K2187">
        <v>357828</v>
      </c>
      <c r="L2187">
        <v>1</v>
      </c>
      <c r="M2187">
        <v>357828</v>
      </c>
      <c r="N2187" t="s">
        <v>2700</v>
      </c>
      <c r="O2187" t="s">
        <v>4835</v>
      </c>
      <c r="P2187" s="7">
        <v>42542</v>
      </c>
      <c r="Q2187" s="7" t="s">
        <v>4837</v>
      </c>
      <c r="R2187" s="7">
        <v>3.5428999999999999</v>
      </c>
    </row>
    <row r="2188" spans="1:18" hidden="1">
      <c r="A2188" t="s">
        <v>506</v>
      </c>
      <c r="B2188" t="s">
        <v>553</v>
      </c>
      <c r="C2188" s="7">
        <v>42474</v>
      </c>
      <c r="D2188" t="s">
        <v>4834</v>
      </c>
      <c r="E2188">
        <v>13101008</v>
      </c>
      <c r="F2188" t="s">
        <v>3533</v>
      </c>
      <c r="G2188" s="7">
        <v>42490</v>
      </c>
      <c r="H2188" t="s">
        <v>503</v>
      </c>
      <c r="I2188">
        <v>357828</v>
      </c>
      <c r="J2188">
        <v>353000</v>
      </c>
      <c r="K2188">
        <v>4828</v>
      </c>
      <c r="L2188">
        <v>1</v>
      </c>
      <c r="M2188">
        <v>4828</v>
      </c>
      <c r="N2188" t="s">
        <v>2700</v>
      </c>
      <c r="O2188" t="s">
        <v>4835</v>
      </c>
      <c r="P2188" s="7">
        <v>42542</v>
      </c>
      <c r="Q2188" s="7" t="s">
        <v>5623</v>
      </c>
      <c r="R2188" s="7">
        <v>3.5428999999999999</v>
      </c>
    </row>
    <row r="2189" spans="1:18" hidden="1">
      <c r="A2189" t="s">
        <v>506</v>
      </c>
      <c r="B2189" t="s">
        <v>553</v>
      </c>
      <c r="C2189" s="7">
        <v>42474</v>
      </c>
      <c r="D2189" t="s">
        <v>4834</v>
      </c>
      <c r="E2189">
        <v>13101008</v>
      </c>
      <c r="F2189" t="s">
        <v>3533</v>
      </c>
      <c r="G2189" s="7">
        <v>43585</v>
      </c>
      <c r="H2189" t="s">
        <v>503</v>
      </c>
      <c r="I2189">
        <v>357828</v>
      </c>
      <c r="J2189"/>
      <c r="K2189">
        <v>357828</v>
      </c>
      <c r="L2189">
        <v>1</v>
      </c>
      <c r="M2189">
        <v>357828</v>
      </c>
      <c r="N2189" t="s">
        <v>2700</v>
      </c>
      <c r="O2189" t="s">
        <v>4835</v>
      </c>
      <c r="P2189" s="7">
        <v>42542</v>
      </c>
      <c r="Q2189" s="7" t="s">
        <v>6315</v>
      </c>
      <c r="R2189" s="7">
        <v>3.5428999999999999</v>
      </c>
    </row>
    <row r="2190" spans="1:18" hidden="1">
      <c r="A2190" t="s">
        <v>506</v>
      </c>
      <c r="B2190" t="s">
        <v>553</v>
      </c>
      <c r="C2190" s="7">
        <v>42474</v>
      </c>
      <c r="D2190" t="s">
        <v>4834</v>
      </c>
      <c r="E2190">
        <v>13101008</v>
      </c>
      <c r="F2190" t="s">
        <v>3533</v>
      </c>
      <c r="G2190" s="7">
        <v>43951</v>
      </c>
      <c r="H2190" t="s">
        <v>503</v>
      </c>
      <c r="I2190">
        <v>357828</v>
      </c>
      <c r="J2190"/>
      <c r="K2190">
        <v>357828</v>
      </c>
      <c r="L2190">
        <v>1</v>
      </c>
      <c r="M2190">
        <v>357828</v>
      </c>
      <c r="N2190" t="s">
        <v>2700</v>
      </c>
      <c r="O2190" t="s">
        <v>4835</v>
      </c>
      <c r="P2190" s="7">
        <v>42542</v>
      </c>
      <c r="Q2190" s="7" t="s">
        <v>6316</v>
      </c>
      <c r="R2190" s="7">
        <v>3.5428999999999999</v>
      </c>
    </row>
    <row r="2191" spans="1:18" hidden="1">
      <c r="A2191" t="s">
        <v>506</v>
      </c>
      <c r="B2191" t="s">
        <v>609</v>
      </c>
      <c r="C2191" s="7">
        <v>42495</v>
      </c>
      <c r="D2191" t="s">
        <v>3997</v>
      </c>
      <c r="E2191">
        <v>13130024</v>
      </c>
      <c r="F2191" t="s">
        <v>3998</v>
      </c>
      <c r="G2191" s="7">
        <v>42556</v>
      </c>
      <c r="H2191" t="s">
        <v>503</v>
      </c>
      <c r="I2191">
        <v>360</v>
      </c>
      <c r="J2191"/>
      <c r="K2191">
        <v>360</v>
      </c>
      <c r="L2191">
        <v>1</v>
      </c>
      <c r="M2191">
        <v>360</v>
      </c>
      <c r="N2191" t="s">
        <v>3999</v>
      </c>
      <c r="O2191" t="s">
        <v>4000</v>
      </c>
      <c r="P2191" s="7">
        <v>42542</v>
      </c>
      <c r="Q2191" s="7" t="s">
        <v>4001</v>
      </c>
      <c r="R2191" s="7">
        <v>3.5396999999999998</v>
      </c>
    </row>
    <row r="2192" spans="1:18" hidden="1">
      <c r="A2192" t="s">
        <v>506</v>
      </c>
      <c r="B2192" t="s">
        <v>609</v>
      </c>
      <c r="C2192" s="7">
        <v>42495</v>
      </c>
      <c r="D2192" t="s">
        <v>3997</v>
      </c>
      <c r="E2192">
        <v>13130024</v>
      </c>
      <c r="F2192" t="s">
        <v>3998</v>
      </c>
      <c r="G2192" s="7">
        <v>42679</v>
      </c>
      <c r="H2192" t="s">
        <v>503</v>
      </c>
      <c r="I2192">
        <v>360</v>
      </c>
      <c r="J2192"/>
      <c r="K2192">
        <v>360</v>
      </c>
      <c r="L2192">
        <v>1</v>
      </c>
      <c r="M2192">
        <v>360</v>
      </c>
      <c r="N2192" t="s">
        <v>3999</v>
      </c>
      <c r="O2192" t="s">
        <v>4000</v>
      </c>
      <c r="P2192" s="7">
        <v>42542</v>
      </c>
      <c r="Q2192" s="7" t="s">
        <v>5230</v>
      </c>
      <c r="R2192" s="7">
        <v>3.5396999999999998</v>
      </c>
    </row>
    <row r="2193" spans="1:18" hidden="1">
      <c r="A2193" t="s">
        <v>506</v>
      </c>
      <c r="B2193" t="s">
        <v>609</v>
      </c>
      <c r="C2193" s="7">
        <v>42495</v>
      </c>
      <c r="D2193" t="s">
        <v>3997</v>
      </c>
      <c r="E2193">
        <v>13130024</v>
      </c>
      <c r="F2193" t="s">
        <v>3998</v>
      </c>
      <c r="G2193" s="7">
        <v>42709</v>
      </c>
      <c r="H2193" t="s">
        <v>503</v>
      </c>
      <c r="I2193">
        <v>360</v>
      </c>
      <c r="J2193"/>
      <c r="K2193">
        <v>360</v>
      </c>
      <c r="L2193">
        <v>1</v>
      </c>
      <c r="M2193">
        <v>360</v>
      </c>
      <c r="N2193" t="s">
        <v>3999</v>
      </c>
      <c r="O2193" t="s">
        <v>4000</v>
      </c>
      <c r="P2193" s="7">
        <v>42542</v>
      </c>
      <c r="Q2193" s="7" t="s">
        <v>5636</v>
      </c>
      <c r="R2193" s="7">
        <v>3.5396999999999998</v>
      </c>
    </row>
    <row r="2194" spans="1:18" hidden="1">
      <c r="A2194" t="s">
        <v>506</v>
      </c>
      <c r="B2194" t="s">
        <v>609</v>
      </c>
      <c r="C2194" s="7">
        <v>42495</v>
      </c>
      <c r="D2194" t="s">
        <v>3997</v>
      </c>
      <c r="E2194">
        <v>13130024</v>
      </c>
      <c r="F2194" t="s">
        <v>3998</v>
      </c>
      <c r="G2194" s="7">
        <v>42587</v>
      </c>
      <c r="H2194" t="s">
        <v>503</v>
      </c>
      <c r="I2194">
        <v>360</v>
      </c>
      <c r="J2194"/>
      <c r="K2194">
        <v>360</v>
      </c>
      <c r="L2194">
        <v>1</v>
      </c>
      <c r="M2194">
        <v>360</v>
      </c>
      <c r="N2194" t="s">
        <v>3999</v>
      </c>
      <c r="O2194" t="s">
        <v>4000</v>
      </c>
      <c r="P2194" s="7">
        <v>42542</v>
      </c>
      <c r="Q2194" s="7" t="s">
        <v>5637</v>
      </c>
      <c r="R2194" s="7">
        <v>3.5396999999999998</v>
      </c>
    </row>
    <row r="2195" spans="1:18" hidden="1">
      <c r="A2195" t="s">
        <v>506</v>
      </c>
      <c r="B2195" t="s">
        <v>609</v>
      </c>
      <c r="C2195" s="7">
        <v>42495</v>
      </c>
      <c r="D2195" t="s">
        <v>3997</v>
      </c>
      <c r="E2195">
        <v>13130024</v>
      </c>
      <c r="F2195" t="s">
        <v>3998</v>
      </c>
      <c r="G2195" s="7">
        <v>42648</v>
      </c>
      <c r="H2195" t="s">
        <v>503</v>
      </c>
      <c r="I2195">
        <v>360</v>
      </c>
      <c r="J2195"/>
      <c r="K2195">
        <v>360</v>
      </c>
      <c r="L2195">
        <v>1</v>
      </c>
      <c r="M2195">
        <v>360</v>
      </c>
      <c r="N2195" t="s">
        <v>3999</v>
      </c>
      <c r="O2195" t="s">
        <v>4000</v>
      </c>
      <c r="P2195" s="7">
        <v>42542</v>
      </c>
      <c r="Q2195" s="7" t="s">
        <v>5638</v>
      </c>
      <c r="R2195" s="7">
        <v>3.5396999999999998</v>
      </c>
    </row>
    <row r="2196" spans="1:18" hidden="1">
      <c r="A2196" t="s">
        <v>506</v>
      </c>
      <c r="B2196" t="s">
        <v>609</v>
      </c>
      <c r="C2196" s="7">
        <v>42495</v>
      </c>
      <c r="D2196" t="s">
        <v>3997</v>
      </c>
      <c r="E2196">
        <v>13130024</v>
      </c>
      <c r="F2196" t="s">
        <v>3998</v>
      </c>
      <c r="G2196" s="7">
        <v>42618</v>
      </c>
      <c r="H2196" t="s">
        <v>503</v>
      </c>
      <c r="I2196">
        <v>360</v>
      </c>
      <c r="J2196"/>
      <c r="K2196">
        <v>360</v>
      </c>
      <c r="L2196">
        <v>1</v>
      </c>
      <c r="M2196">
        <v>360</v>
      </c>
      <c r="N2196" t="s">
        <v>3999</v>
      </c>
      <c r="O2196" t="s">
        <v>4000</v>
      </c>
      <c r="P2196" s="7">
        <v>42542</v>
      </c>
      <c r="Q2196" s="7" t="s">
        <v>6331</v>
      </c>
      <c r="R2196" s="7">
        <v>3.5396999999999998</v>
      </c>
    </row>
    <row r="2197" spans="1:18" hidden="1">
      <c r="A2197" t="s">
        <v>506</v>
      </c>
      <c r="B2197" t="s">
        <v>501</v>
      </c>
      <c r="C2197" s="7">
        <v>42374</v>
      </c>
      <c r="D2197" t="s">
        <v>413</v>
      </c>
      <c r="E2197">
        <v>13130030</v>
      </c>
      <c r="F2197" t="s">
        <v>2724</v>
      </c>
      <c r="G2197" s="7">
        <v>42679</v>
      </c>
      <c r="H2197" t="s">
        <v>503</v>
      </c>
      <c r="I2197">
        <v>8800</v>
      </c>
      <c r="J2197"/>
      <c r="K2197">
        <v>8800</v>
      </c>
      <c r="L2197">
        <v>1</v>
      </c>
      <c r="M2197">
        <v>8800</v>
      </c>
      <c r="N2197" t="s">
        <v>675</v>
      </c>
      <c r="O2197" t="s">
        <v>2725</v>
      </c>
      <c r="P2197" s="7">
        <v>42542</v>
      </c>
      <c r="Q2197" s="7" t="s">
        <v>2780</v>
      </c>
      <c r="R2197" s="7">
        <v>4.0387000000000004</v>
      </c>
    </row>
    <row r="2198" spans="1:18" hidden="1">
      <c r="A2198" t="s">
        <v>506</v>
      </c>
      <c r="B2198" t="s">
        <v>501</v>
      </c>
      <c r="C2198" s="7">
        <v>42374</v>
      </c>
      <c r="D2198" t="s">
        <v>413</v>
      </c>
      <c r="E2198">
        <v>13130030</v>
      </c>
      <c r="F2198" t="s">
        <v>2724</v>
      </c>
      <c r="G2198" s="7">
        <v>42709</v>
      </c>
      <c r="H2198" t="s">
        <v>503</v>
      </c>
      <c r="I2198">
        <v>8800</v>
      </c>
      <c r="J2198"/>
      <c r="K2198">
        <v>8800</v>
      </c>
      <c r="L2198">
        <v>1</v>
      </c>
      <c r="M2198">
        <v>8800</v>
      </c>
      <c r="N2198" t="s">
        <v>675</v>
      </c>
      <c r="O2198" t="s">
        <v>2725</v>
      </c>
      <c r="P2198" s="7">
        <v>42542</v>
      </c>
      <c r="Q2198" s="7" t="s">
        <v>2727</v>
      </c>
      <c r="R2198" s="7">
        <v>4.0387000000000004</v>
      </c>
    </row>
    <row r="2199" spans="1:18" hidden="1">
      <c r="A2199" t="s">
        <v>506</v>
      </c>
      <c r="B2199" t="s">
        <v>501</v>
      </c>
      <c r="C2199" s="7">
        <v>42374</v>
      </c>
      <c r="D2199" t="s">
        <v>413</v>
      </c>
      <c r="E2199">
        <v>13130030</v>
      </c>
      <c r="F2199" t="s">
        <v>2724</v>
      </c>
      <c r="G2199" s="7">
        <v>42587</v>
      </c>
      <c r="H2199" t="s">
        <v>503</v>
      </c>
      <c r="I2199">
        <v>8800</v>
      </c>
      <c r="J2199"/>
      <c r="K2199">
        <v>8800</v>
      </c>
      <c r="L2199">
        <v>1</v>
      </c>
      <c r="M2199">
        <v>8800</v>
      </c>
      <c r="N2199" t="s">
        <v>675</v>
      </c>
      <c r="O2199" t="s">
        <v>2725</v>
      </c>
      <c r="P2199" s="7">
        <v>42542</v>
      </c>
      <c r="Q2199" s="7" t="s">
        <v>2772</v>
      </c>
      <c r="R2199" s="7">
        <v>4.0387000000000004</v>
      </c>
    </row>
    <row r="2200" spans="1:18" hidden="1">
      <c r="A2200" t="s">
        <v>506</v>
      </c>
      <c r="B2200" t="s">
        <v>501</v>
      </c>
      <c r="C2200" s="7">
        <v>42374</v>
      </c>
      <c r="D2200" t="s">
        <v>413</v>
      </c>
      <c r="E2200">
        <v>13130030</v>
      </c>
      <c r="F2200" t="s">
        <v>2724</v>
      </c>
      <c r="G2200" s="7">
        <v>42618</v>
      </c>
      <c r="H2200" t="s">
        <v>503</v>
      </c>
      <c r="I2200">
        <v>8800</v>
      </c>
      <c r="J2200"/>
      <c r="K2200">
        <v>8800</v>
      </c>
      <c r="L2200">
        <v>1</v>
      </c>
      <c r="M2200">
        <v>8800</v>
      </c>
      <c r="N2200" t="s">
        <v>675</v>
      </c>
      <c r="O2200" t="s">
        <v>2725</v>
      </c>
      <c r="P2200" s="7">
        <v>42542</v>
      </c>
      <c r="Q2200" s="7" t="s">
        <v>2779</v>
      </c>
      <c r="R2200" s="7">
        <v>4.0387000000000004</v>
      </c>
    </row>
    <row r="2201" spans="1:18" hidden="1">
      <c r="A2201" t="s">
        <v>506</v>
      </c>
      <c r="B2201" t="s">
        <v>501</v>
      </c>
      <c r="C2201" s="7">
        <v>42374</v>
      </c>
      <c r="D2201" t="s">
        <v>413</v>
      </c>
      <c r="E2201">
        <v>13130030</v>
      </c>
      <c r="F2201" t="s">
        <v>2724</v>
      </c>
      <c r="G2201" s="7">
        <v>42648</v>
      </c>
      <c r="H2201" t="s">
        <v>503</v>
      </c>
      <c r="I2201">
        <v>8800</v>
      </c>
      <c r="J2201"/>
      <c r="K2201">
        <v>8800</v>
      </c>
      <c r="L2201">
        <v>1</v>
      </c>
      <c r="M2201">
        <v>8800</v>
      </c>
      <c r="N2201" t="s">
        <v>675</v>
      </c>
      <c r="O2201" t="s">
        <v>2725</v>
      </c>
      <c r="P2201" s="7">
        <v>42542</v>
      </c>
      <c r="Q2201" s="7" t="s">
        <v>2817</v>
      </c>
      <c r="R2201" s="7">
        <v>4.0387000000000004</v>
      </c>
    </row>
    <row r="2202" spans="1:18" hidden="1">
      <c r="A2202" t="s">
        <v>506</v>
      </c>
      <c r="B2202" t="s">
        <v>501</v>
      </c>
      <c r="C2202" s="7">
        <v>42374</v>
      </c>
      <c r="D2202" t="s">
        <v>413</v>
      </c>
      <c r="E2202">
        <v>13130030</v>
      </c>
      <c r="F2202" t="s">
        <v>2724</v>
      </c>
      <c r="G2202" s="7">
        <v>42556</v>
      </c>
      <c r="H2202" t="s">
        <v>503</v>
      </c>
      <c r="I2202">
        <v>8800</v>
      </c>
      <c r="J2202"/>
      <c r="K2202">
        <v>8800</v>
      </c>
      <c r="L2202">
        <v>1</v>
      </c>
      <c r="M2202">
        <v>8800</v>
      </c>
      <c r="N2202" t="s">
        <v>675</v>
      </c>
      <c r="O2202" t="s">
        <v>2725</v>
      </c>
      <c r="P2202" s="7">
        <v>42542</v>
      </c>
      <c r="Q2202" s="7" t="s">
        <v>2726</v>
      </c>
      <c r="R2202" s="7">
        <v>4.0387000000000004</v>
      </c>
    </row>
    <row r="2203" spans="1:18" hidden="1">
      <c r="A2203" t="s">
        <v>506</v>
      </c>
      <c r="B2203" t="s">
        <v>681</v>
      </c>
      <c r="C2203" s="7">
        <v>42541</v>
      </c>
      <c r="D2203" t="s">
        <v>4246</v>
      </c>
      <c r="E2203">
        <v>13103005</v>
      </c>
      <c r="F2203" t="s">
        <v>4247</v>
      </c>
      <c r="G2203" s="7">
        <v>42546</v>
      </c>
      <c r="H2203" t="s">
        <v>503</v>
      </c>
      <c r="I2203">
        <v>1210</v>
      </c>
      <c r="J2203">
        <v>0</v>
      </c>
      <c r="K2203">
        <v>1210</v>
      </c>
      <c r="L2203">
        <v>1</v>
      </c>
      <c r="M2203">
        <v>1210</v>
      </c>
      <c r="N2203" t="s">
        <v>647</v>
      </c>
      <c r="O2203" t="s">
        <v>4248</v>
      </c>
      <c r="P2203" s="7">
        <v>42542</v>
      </c>
      <c r="Q2203" s="7" t="s">
        <v>4249</v>
      </c>
      <c r="R2203" s="7">
        <v>3.4371999999999998</v>
      </c>
    </row>
    <row r="2204" spans="1:18" hidden="1">
      <c r="A2204" t="s">
        <v>506</v>
      </c>
      <c r="B2204" t="s">
        <v>609</v>
      </c>
      <c r="C2204" s="7">
        <v>42487</v>
      </c>
      <c r="D2204" t="s">
        <v>3566</v>
      </c>
      <c r="E2204">
        <v>15101003</v>
      </c>
      <c r="F2204" t="s">
        <v>3567</v>
      </c>
      <c r="G2204" s="7">
        <v>42561</v>
      </c>
      <c r="H2204" t="s">
        <v>503</v>
      </c>
      <c r="I2204">
        <v>5000</v>
      </c>
      <c r="J2204">
        <v>2883.5</v>
      </c>
      <c r="K2204">
        <v>2116.5</v>
      </c>
      <c r="L2204">
        <v>1</v>
      </c>
      <c r="M2204">
        <v>2116.5</v>
      </c>
      <c r="N2204" t="s">
        <v>1148</v>
      </c>
      <c r="O2204" t="s">
        <v>3568</v>
      </c>
      <c r="P2204" s="7">
        <v>42542</v>
      </c>
      <c r="Q2204" s="7" t="s">
        <v>3569</v>
      </c>
      <c r="R2204" s="7">
        <v>3.5301</v>
      </c>
    </row>
    <row r="2205" spans="1:18" hidden="1">
      <c r="A2205" t="s">
        <v>506</v>
      </c>
      <c r="B2205" t="s">
        <v>548</v>
      </c>
      <c r="C2205" s="7">
        <v>42495</v>
      </c>
      <c r="D2205" t="s">
        <v>431</v>
      </c>
      <c r="E2205">
        <v>15101003</v>
      </c>
      <c r="F2205" t="s">
        <v>4925</v>
      </c>
      <c r="G2205" s="7">
        <v>42587</v>
      </c>
      <c r="H2205" t="s">
        <v>503</v>
      </c>
      <c r="I2205">
        <v>40000</v>
      </c>
      <c r="J2205"/>
      <c r="K2205">
        <v>40000</v>
      </c>
      <c r="L2205">
        <v>1</v>
      </c>
      <c r="M2205">
        <v>40000</v>
      </c>
      <c r="N2205" t="s">
        <v>2803</v>
      </c>
      <c r="O2205" t="s">
        <v>4926</v>
      </c>
      <c r="P2205" s="7">
        <v>42542</v>
      </c>
      <c r="Q2205" s="7" t="s">
        <v>4927</v>
      </c>
      <c r="R2205" s="7">
        <v>3.5396999999999998</v>
      </c>
    </row>
    <row r="2206" spans="1:18" hidden="1">
      <c r="A2206" t="s">
        <v>506</v>
      </c>
      <c r="B2206" t="s">
        <v>548</v>
      </c>
      <c r="C2206" s="7">
        <v>42495</v>
      </c>
      <c r="D2206" t="s">
        <v>431</v>
      </c>
      <c r="E2206">
        <v>15101003</v>
      </c>
      <c r="F2206" t="s">
        <v>4925</v>
      </c>
      <c r="G2206" s="7">
        <v>42556</v>
      </c>
      <c r="H2206" t="s">
        <v>503</v>
      </c>
      <c r="I2206">
        <v>40000</v>
      </c>
      <c r="J2206"/>
      <c r="K2206">
        <v>40000</v>
      </c>
      <c r="L2206">
        <v>1</v>
      </c>
      <c r="M2206">
        <v>40000</v>
      </c>
      <c r="N2206" t="s">
        <v>2803</v>
      </c>
      <c r="O2206" t="s">
        <v>4926</v>
      </c>
      <c r="P2206" s="7">
        <v>42542</v>
      </c>
      <c r="Q2206" s="7" t="s">
        <v>6024</v>
      </c>
      <c r="R2206" s="7">
        <v>3.5396999999999998</v>
      </c>
    </row>
    <row r="2207" spans="1:18" hidden="1">
      <c r="A2207" t="s">
        <v>506</v>
      </c>
      <c r="B2207" t="s">
        <v>548</v>
      </c>
      <c r="C2207" s="7">
        <v>42495</v>
      </c>
      <c r="D2207" t="s">
        <v>431</v>
      </c>
      <c r="E2207">
        <v>15101003</v>
      </c>
      <c r="F2207" t="s">
        <v>4925</v>
      </c>
      <c r="G2207" s="7">
        <v>42648</v>
      </c>
      <c r="H2207" t="s">
        <v>503</v>
      </c>
      <c r="I2207">
        <v>59325</v>
      </c>
      <c r="J2207">
        <v>15000</v>
      </c>
      <c r="K2207">
        <v>44325</v>
      </c>
      <c r="L2207">
        <v>1</v>
      </c>
      <c r="M2207">
        <v>44325</v>
      </c>
      <c r="N2207" t="s">
        <v>2803</v>
      </c>
      <c r="O2207" t="s">
        <v>4926</v>
      </c>
      <c r="P2207" s="7">
        <v>42542</v>
      </c>
      <c r="Q2207" s="7" t="s">
        <v>6025</v>
      </c>
      <c r="R2207" s="7">
        <v>3.5396999999999998</v>
      </c>
    </row>
    <row r="2208" spans="1:18" hidden="1">
      <c r="A2208" t="s">
        <v>506</v>
      </c>
      <c r="B2208" t="s">
        <v>548</v>
      </c>
      <c r="C2208" s="7">
        <v>42495</v>
      </c>
      <c r="D2208" t="s">
        <v>431</v>
      </c>
      <c r="E2208">
        <v>15101003</v>
      </c>
      <c r="F2208" t="s">
        <v>4925</v>
      </c>
      <c r="G2208" s="7">
        <v>42618</v>
      </c>
      <c r="H2208" t="s">
        <v>503</v>
      </c>
      <c r="I2208">
        <v>40000</v>
      </c>
      <c r="J2208"/>
      <c r="K2208">
        <v>40000</v>
      </c>
      <c r="L2208">
        <v>1</v>
      </c>
      <c r="M2208">
        <v>40000</v>
      </c>
      <c r="N2208" t="s">
        <v>2803</v>
      </c>
      <c r="O2208" t="s">
        <v>4926</v>
      </c>
      <c r="P2208" s="7">
        <v>42542</v>
      </c>
      <c r="Q2208" s="7" t="s">
        <v>6378</v>
      </c>
      <c r="R2208" s="7">
        <v>3.5396999999999998</v>
      </c>
    </row>
    <row r="2209" spans="1:18" hidden="1">
      <c r="A2209" t="s">
        <v>1037</v>
      </c>
      <c r="B2209" t="s">
        <v>501</v>
      </c>
      <c r="C2209" s="7">
        <v>42472</v>
      </c>
      <c r="D2209" t="s">
        <v>5920</v>
      </c>
      <c r="E2209">
        <v>15101004</v>
      </c>
      <c r="F2209" t="s">
        <v>5921</v>
      </c>
      <c r="G2209" s="7">
        <v>42472</v>
      </c>
      <c r="H2209" t="s">
        <v>503</v>
      </c>
      <c r="I2209">
        <v>1500</v>
      </c>
      <c r="J2209">
        <v>0</v>
      </c>
      <c r="K2209">
        <v>1500</v>
      </c>
      <c r="L2209">
        <v>1</v>
      </c>
      <c r="M2209">
        <v>1500</v>
      </c>
      <c r="N2209" t="s">
        <v>647</v>
      </c>
      <c r="O2209" t="s">
        <v>5922</v>
      </c>
      <c r="P2209" s="7">
        <v>42542</v>
      </c>
      <c r="Q2209" s="7" t="s">
        <v>5923</v>
      </c>
      <c r="R2209" s="7">
        <v>3.5284</v>
      </c>
    </row>
    <row r="2210" spans="1:18" hidden="1">
      <c r="A2210" t="s">
        <v>506</v>
      </c>
      <c r="B2210" t="s">
        <v>553</v>
      </c>
      <c r="C2210" s="7">
        <v>42527</v>
      </c>
      <c r="D2210" t="s">
        <v>396</v>
      </c>
      <c r="E2210">
        <v>13115016</v>
      </c>
      <c r="F2210" t="s">
        <v>6055</v>
      </c>
      <c r="G2210" s="7">
        <v>42554</v>
      </c>
      <c r="H2210" t="s">
        <v>503</v>
      </c>
      <c r="I2210">
        <v>480</v>
      </c>
      <c r="J2210">
        <v>0</v>
      </c>
      <c r="K2210">
        <v>480</v>
      </c>
      <c r="L2210">
        <v>1</v>
      </c>
      <c r="M2210">
        <v>480</v>
      </c>
      <c r="N2210" t="s">
        <v>647</v>
      </c>
      <c r="O2210" t="s">
        <v>6056</v>
      </c>
      <c r="P2210" s="7">
        <v>42542</v>
      </c>
      <c r="Q2210" s="7" t="s">
        <v>6057</v>
      </c>
      <c r="R2210" s="7">
        <v>3.5409000000000002</v>
      </c>
    </row>
    <row r="2211" spans="1:18" hidden="1">
      <c r="A2211" t="s">
        <v>506</v>
      </c>
      <c r="B2211" t="s">
        <v>652</v>
      </c>
      <c r="C2211" s="7">
        <v>42542</v>
      </c>
      <c r="D2211" t="s">
        <v>3093</v>
      </c>
      <c r="E2211">
        <v>13115026</v>
      </c>
      <c r="F2211" t="s">
        <v>6258</v>
      </c>
      <c r="G2211" s="7">
        <v>42559</v>
      </c>
      <c r="H2211" t="s">
        <v>503</v>
      </c>
      <c r="I2211">
        <v>1467</v>
      </c>
      <c r="J2211">
        <v>0</v>
      </c>
      <c r="K2211">
        <v>1467</v>
      </c>
      <c r="L2211">
        <v>1</v>
      </c>
      <c r="M2211">
        <v>1467</v>
      </c>
      <c r="N2211" t="s">
        <v>647</v>
      </c>
      <c r="O2211" t="s">
        <v>3377</v>
      </c>
      <c r="P2211" s="7">
        <v>42542</v>
      </c>
      <c r="Q2211" s="7" t="s">
        <v>6259</v>
      </c>
      <c r="R2211" s="7">
        <v>3.3835000000000002</v>
      </c>
    </row>
    <row r="2212" spans="1:18" hidden="1">
      <c r="A2212" t="s">
        <v>1037</v>
      </c>
      <c r="B2212" t="s">
        <v>501</v>
      </c>
      <c r="C2212" s="7">
        <v>42466</v>
      </c>
      <c r="D2212" t="s">
        <v>4805</v>
      </c>
      <c r="E2212">
        <v>15101003</v>
      </c>
      <c r="F2212" t="s">
        <v>4806</v>
      </c>
      <c r="G2212" s="7">
        <v>42613</v>
      </c>
      <c r="H2212" t="s">
        <v>503</v>
      </c>
      <c r="I2212">
        <v>1500</v>
      </c>
      <c r="J2212">
        <v>0</v>
      </c>
      <c r="K2212">
        <v>1500</v>
      </c>
      <c r="L2212">
        <v>1</v>
      </c>
      <c r="M2212">
        <v>1500</v>
      </c>
      <c r="N2212" t="s">
        <v>647</v>
      </c>
      <c r="O2212" t="s">
        <v>4807</v>
      </c>
      <c r="P2212" s="7">
        <v>42542</v>
      </c>
      <c r="Q2212" s="7" t="s">
        <v>4808</v>
      </c>
      <c r="R2212" s="7">
        <v>3.6581000000000001</v>
      </c>
    </row>
    <row r="2213" spans="1:18" hidden="1">
      <c r="A2213" t="s">
        <v>506</v>
      </c>
      <c r="B2213" t="s">
        <v>663</v>
      </c>
      <c r="C2213" s="7">
        <v>42537</v>
      </c>
      <c r="D2213" t="s">
        <v>3345</v>
      </c>
      <c r="E2213">
        <v>13101010</v>
      </c>
      <c r="F2213" t="s">
        <v>4250</v>
      </c>
      <c r="G2213" s="7">
        <v>42546</v>
      </c>
      <c r="H2213" t="s">
        <v>503</v>
      </c>
      <c r="I2213">
        <v>5822.6</v>
      </c>
      <c r="J2213">
        <v>0</v>
      </c>
      <c r="K2213">
        <v>5822.6</v>
      </c>
      <c r="L2213">
        <v>1</v>
      </c>
      <c r="M2213">
        <v>5822.6</v>
      </c>
      <c r="N2213" t="s">
        <v>4251</v>
      </c>
      <c r="O2213" t="s">
        <v>4252</v>
      </c>
      <c r="P2213" s="7">
        <v>42542</v>
      </c>
      <c r="Q2213" s="7" t="s">
        <v>4253</v>
      </c>
      <c r="R2213" s="7">
        <v>3.4767999999999999</v>
      </c>
    </row>
    <row r="2214" spans="1:18" hidden="1">
      <c r="A2214" t="s">
        <v>506</v>
      </c>
      <c r="B2214" t="s">
        <v>553</v>
      </c>
      <c r="C2214" s="7">
        <v>42534</v>
      </c>
      <c r="D2214" t="s">
        <v>426</v>
      </c>
      <c r="E2214">
        <v>13115002</v>
      </c>
      <c r="F2214" t="s">
        <v>3589</v>
      </c>
      <c r="G2214" s="7">
        <v>42559</v>
      </c>
      <c r="H2214" t="s">
        <v>503</v>
      </c>
      <c r="I2214">
        <v>410</v>
      </c>
      <c r="J2214">
        <v>0</v>
      </c>
      <c r="K2214">
        <v>410</v>
      </c>
      <c r="L2214">
        <v>1</v>
      </c>
      <c r="M2214">
        <v>410</v>
      </c>
      <c r="N2214" t="s">
        <v>647</v>
      </c>
      <c r="O2214" t="s">
        <v>1113</v>
      </c>
      <c r="P2214" s="7">
        <v>42542</v>
      </c>
      <c r="Q2214" s="7" t="s">
        <v>3590</v>
      </c>
      <c r="R2214" s="7">
        <v>3.4260999999999999</v>
      </c>
    </row>
    <row r="2215" spans="1:18" hidden="1">
      <c r="A2215" t="s">
        <v>506</v>
      </c>
      <c r="B2215" t="s">
        <v>553</v>
      </c>
      <c r="C2215" s="7">
        <v>42531</v>
      </c>
      <c r="D2215" t="s">
        <v>426</v>
      </c>
      <c r="E2215">
        <v>13115002</v>
      </c>
      <c r="F2215" t="s">
        <v>4144</v>
      </c>
      <c r="G2215" s="7">
        <v>42552</v>
      </c>
      <c r="H2215" s="8" t="s">
        <v>503</v>
      </c>
      <c r="I2215" s="8">
        <v>450</v>
      </c>
      <c r="J2215" s="8">
        <v>0</v>
      </c>
      <c r="K2215" s="8">
        <v>450</v>
      </c>
      <c r="L2215" s="8">
        <v>1</v>
      </c>
      <c r="M2215" s="8">
        <v>450</v>
      </c>
      <c r="N2215" t="s">
        <v>647</v>
      </c>
      <c r="O2215" t="s">
        <v>1113</v>
      </c>
      <c r="P2215" s="7">
        <v>42542</v>
      </c>
      <c r="Q2215" s="7" t="s">
        <v>4145</v>
      </c>
      <c r="R2215" s="7">
        <v>3.3816999999999999</v>
      </c>
    </row>
    <row r="2216" spans="1:18" hidden="1">
      <c r="A2216" t="s">
        <v>506</v>
      </c>
      <c r="B2216" t="s">
        <v>553</v>
      </c>
      <c r="C2216" s="7">
        <v>42537</v>
      </c>
      <c r="D2216" t="s">
        <v>426</v>
      </c>
      <c r="E2216">
        <v>13115002</v>
      </c>
      <c r="F2216" t="s">
        <v>4613</v>
      </c>
      <c r="G2216" s="7">
        <v>42567</v>
      </c>
      <c r="H2216" t="s">
        <v>503</v>
      </c>
      <c r="I2216">
        <v>542.5</v>
      </c>
      <c r="J2216">
        <v>0</v>
      </c>
      <c r="K2216">
        <v>542.5</v>
      </c>
      <c r="L2216">
        <v>1</v>
      </c>
      <c r="M2216">
        <v>542.5</v>
      </c>
      <c r="N2216" t="s">
        <v>647</v>
      </c>
      <c r="O2216" t="s">
        <v>3365</v>
      </c>
      <c r="P2216" s="7">
        <v>42542</v>
      </c>
      <c r="Q2216" s="7" t="s">
        <v>4614</v>
      </c>
      <c r="R2216" s="7">
        <v>3.4767999999999999</v>
      </c>
    </row>
    <row r="2217" spans="1:18" hidden="1">
      <c r="A2217" t="s">
        <v>506</v>
      </c>
      <c r="B2217" t="s">
        <v>553</v>
      </c>
      <c r="C2217" s="7">
        <v>42517</v>
      </c>
      <c r="D2217" t="s">
        <v>426</v>
      </c>
      <c r="E2217">
        <v>13115002</v>
      </c>
      <c r="F2217" t="s">
        <v>6016</v>
      </c>
      <c r="G2217" s="7">
        <v>42548</v>
      </c>
      <c r="H2217" t="s">
        <v>503</v>
      </c>
      <c r="I2217">
        <v>510</v>
      </c>
      <c r="J2217">
        <v>0</v>
      </c>
      <c r="K2217">
        <v>510</v>
      </c>
      <c r="L2217">
        <v>1</v>
      </c>
      <c r="M2217">
        <v>510</v>
      </c>
      <c r="N2217" t="s">
        <v>647</v>
      </c>
      <c r="O2217" t="s">
        <v>1113</v>
      </c>
      <c r="P2217" s="7">
        <v>42542</v>
      </c>
      <c r="Q2217" s="7" t="s">
        <v>6017</v>
      </c>
      <c r="R2217" s="7">
        <v>3.5804</v>
      </c>
    </row>
    <row r="2218" spans="1:18" hidden="1">
      <c r="A2218" t="s">
        <v>506</v>
      </c>
      <c r="B2218" t="s">
        <v>548</v>
      </c>
      <c r="C2218" s="7">
        <v>42535</v>
      </c>
      <c r="D2218" t="s">
        <v>3284</v>
      </c>
      <c r="E2218">
        <v>13106010</v>
      </c>
      <c r="F2218" t="s">
        <v>4309</v>
      </c>
      <c r="G2218" s="7">
        <v>42552</v>
      </c>
      <c r="H2218" t="s">
        <v>503</v>
      </c>
      <c r="I2218">
        <v>3050</v>
      </c>
      <c r="J2218">
        <v>0</v>
      </c>
      <c r="K2218">
        <v>3050</v>
      </c>
      <c r="L2218">
        <v>1</v>
      </c>
      <c r="M2218">
        <v>3050</v>
      </c>
      <c r="N2218" t="s">
        <v>647</v>
      </c>
      <c r="O2218" t="s">
        <v>4310</v>
      </c>
      <c r="P2218" s="7">
        <v>42542</v>
      </c>
      <c r="Q2218" s="7" t="s">
        <v>4311</v>
      </c>
      <c r="R2218" s="7">
        <v>3.4533</v>
      </c>
    </row>
    <row r="2219" spans="1:18" hidden="1">
      <c r="A2219" t="s">
        <v>506</v>
      </c>
      <c r="B2219" t="s">
        <v>663</v>
      </c>
      <c r="C2219" s="7">
        <v>42537</v>
      </c>
      <c r="D2219" t="s">
        <v>3299</v>
      </c>
      <c r="E2219">
        <v>13101010</v>
      </c>
      <c r="F2219" t="s">
        <v>5451</v>
      </c>
      <c r="G2219" s="7">
        <v>42546</v>
      </c>
      <c r="H2219" t="s">
        <v>503</v>
      </c>
      <c r="I2219">
        <v>9759.32</v>
      </c>
      <c r="J2219">
        <v>0</v>
      </c>
      <c r="K2219">
        <v>9759.32</v>
      </c>
      <c r="L2219">
        <v>1</v>
      </c>
      <c r="M2219">
        <v>9759.32</v>
      </c>
      <c r="N2219" t="s">
        <v>4251</v>
      </c>
      <c r="O2219" t="s">
        <v>5452</v>
      </c>
      <c r="P2219" s="7">
        <v>42542</v>
      </c>
      <c r="Q2219" s="7" t="s">
        <v>5453</v>
      </c>
      <c r="R2219" s="7">
        <v>3.4767999999999999</v>
      </c>
    </row>
    <row r="2220" spans="1:18" hidden="1">
      <c r="A2220" t="s">
        <v>1037</v>
      </c>
      <c r="B2220" t="s">
        <v>501</v>
      </c>
      <c r="C2220" s="7">
        <v>42527</v>
      </c>
      <c r="D2220" t="s">
        <v>2797</v>
      </c>
      <c r="E2220">
        <v>13115005</v>
      </c>
      <c r="F2220" t="s">
        <v>3689</v>
      </c>
      <c r="G2220" s="7">
        <v>42546</v>
      </c>
      <c r="H2220" t="s">
        <v>503</v>
      </c>
      <c r="I2220">
        <v>190</v>
      </c>
      <c r="J2220">
        <v>0</v>
      </c>
      <c r="K2220">
        <v>190</v>
      </c>
      <c r="L2220">
        <v>1</v>
      </c>
      <c r="M2220">
        <v>190</v>
      </c>
      <c r="N2220" t="s">
        <v>647</v>
      </c>
      <c r="O2220" t="s">
        <v>3690</v>
      </c>
      <c r="P2220" s="7">
        <v>42542</v>
      </c>
      <c r="Q2220" s="7" t="s">
        <v>3691</v>
      </c>
      <c r="R2220" s="7">
        <v>3.5409000000000002</v>
      </c>
    </row>
    <row r="2221" spans="1:18" hidden="1">
      <c r="A2221" t="s">
        <v>1037</v>
      </c>
      <c r="B2221" t="s">
        <v>501</v>
      </c>
      <c r="C2221" s="7">
        <v>42527</v>
      </c>
      <c r="D2221" t="s">
        <v>2797</v>
      </c>
      <c r="E2221">
        <v>13115016</v>
      </c>
      <c r="F2221" t="s">
        <v>4177</v>
      </c>
      <c r="G2221" s="7">
        <v>42546</v>
      </c>
      <c r="H2221" t="s">
        <v>503</v>
      </c>
      <c r="I2221">
        <v>31</v>
      </c>
      <c r="J2221">
        <v>0</v>
      </c>
      <c r="K2221">
        <v>31</v>
      </c>
      <c r="L2221">
        <v>1</v>
      </c>
      <c r="M2221">
        <v>31</v>
      </c>
      <c r="N2221" t="s">
        <v>647</v>
      </c>
      <c r="O2221" t="s">
        <v>3690</v>
      </c>
      <c r="P2221" s="7">
        <v>42542</v>
      </c>
      <c r="Q2221" s="7" t="s">
        <v>4178</v>
      </c>
      <c r="R2221" s="7">
        <v>3.5409000000000002</v>
      </c>
    </row>
    <row r="2222" spans="1:18" hidden="1">
      <c r="A2222" t="s">
        <v>1037</v>
      </c>
      <c r="B2222" t="s">
        <v>501</v>
      </c>
      <c r="C2222" s="7">
        <v>42527</v>
      </c>
      <c r="D2222" t="s">
        <v>2797</v>
      </c>
      <c r="E2222">
        <v>15101003</v>
      </c>
      <c r="F2222" t="s">
        <v>4561</v>
      </c>
      <c r="G2222" s="7">
        <v>42546</v>
      </c>
      <c r="H2222" t="s">
        <v>503</v>
      </c>
      <c r="I2222">
        <v>90</v>
      </c>
      <c r="J2222">
        <v>0</v>
      </c>
      <c r="K2222">
        <v>90</v>
      </c>
      <c r="L2222">
        <v>1</v>
      </c>
      <c r="M2222">
        <v>90</v>
      </c>
      <c r="N2222" t="s">
        <v>647</v>
      </c>
      <c r="O2222" t="s">
        <v>3690</v>
      </c>
      <c r="P2222" s="7">
        <v>42542</v>
      </c>
      <c r="Q2222" s="7" t="s">
        <v>4562</v>
      </c>
      <c r="R2222" s="7">
        <v>3.5409000000000002</v>
      </c>
    </row>
    <row r="2223" spans="1:18" hidden="1">
      <c r="A2223" t="s">
        <v>1037</v>
      </c>
      <c r="B2223" t="s">
        <v>501</v>
      </c>
      <c r="C2223" s="7">
        <v>42527</v>
      </c>
      <c r="D2223" t="s">
        <v>2797</v>
      </c>
      <c r="E2223">
        <v>15101003</v>
      </c>
      <c r="F2223" t="s">
        <v>4989</v>
      </c>
      <c r="G2223" s="7">
        <v>42546</v>
      </c>
      <c r="H2223" t="s">
        <v>503</v>
      </c>
      <c r="I2223">
        <v>14</v>
      </c>
      <c r="J2223">
        <v>0</v>
      </c>
      <c r="K2223">
        <v>14</v>
      </c>
      <c r="L2223">
        <v>1</v>
      </c>
      <c r="M2223">
        <v>14</v>
      </c>
      <c r="N2223" t="s">
        <v>647</v>
      </c>
      <c r="O2223" t="s">
        <v>3690</v>
      </c>
      <c r="P2223" s="7">
        <v>42542</v>
      </c>
      <c r="Q2223" s="7" t="s">
        <v>4990</v>
      </c>
      <c r="R2223" s="7">
        <v>3.5409000000000002</v>
      </c>
    </row>
    <row r="2224" spans="1:18" hidden="1">
      <c r="A2224" t="s">
        <v>1037</v>
      </c>
      <c r="B2224" t="s">
        <v>501</v>
      </c>
      <c r="C2224" s="7">
        <v>42527</v>
      </c>
      <c r="D2224" t="s">
        <v>2797</v>
      </c>
      <c r="E2224">
        <v>15101003</v>
      </c>
      <c r="F2224" t="s">
        <v>3252</v>
      </c>
      <c r="G2224" s="7">
        <v>42546</v>
      </c>
      <c r="H2224" t="s">
        <v>503</v>
      </c>
      <c r="I2224">
        <v>75</v>
      </c>
      <c r="J2224">
        <v>0</v>
      </c>
      <c r="K2224">
        <v>75</v>
      </c>
      <c r="L2224">
        <v>1</v>
      </c>
      <c r="M2224">
        <v>75</v>
      </c>
      <c r="N2224" t="s">
        <v>647</v>
      </c>
      <c r="O2224" t="s">
        <v>3690</v>
      </c>
      <c r="P2224" s="7">
        <v>42542</v>
      </c>
      <c r="Q2224" s="7" t="s">
        <v>5728</v>
      </c>
      <c r="R2224" s="7">
        <v>3.5409000000000002</v>
      </c>
    </row>
    <row r="2225" spans="1:18" hidden="1">
      <c r="A2225" t="s">
        <v>1037</v>
      </c>
      <c r="B2225" t="s">
        <v>501</v>
      </c>
      <c r="C2225" s="7">
        <v>42527</v>
      </c>
      <c r="D2225" t="s">
        <v>2797</v>
      </c>
      <c r="E2225">
        <v>15101003</v>
      </c>
      <c r="F2225" t="s">
        <v>6425</v>
      </c>
      <c r="G2225" s="7">
        <v>42546</v>
      </c>
      <c r="H2225" t="s">
        <v>503</v>
      </c>
      <c r="I2225">
        <v>27</v>
      </c>
      <c r="J2225">
        <v>0</v>
      </c>
      <c r="K2225">
        <v>27</v>
      </c>
      <c r="L2225">
        <v>1</v>
      </c>
      <c r="M2225">
        <v>27</v>
      </c>
      <c r="N2225" t="s">
        <v>647</v>
      </c>
      <c r="O2225" t="s">
        <v>3690</v>
      </c>
      <c r="P2225" s="7">
        <v>42542</v>
      </c>
      <c r="Q2225" s="7" t="s">
        <v>6426</v>
      </c>
      <c r="R2225" s="7">
        <v>3.5409000000000002</v>
      </c>
    </row>
    <row r="2226" spans="1:18" hidden="1">
      <c r="A2226" t="s">
        <v>1037</v>
      </c>
      <c r="B2226" t="s">
        <v>501</v>
      </c>
      <c r="C2226" s="7">
        <v>42536</v>
      </c>
      <c r="D2226" t="s">
        <v>2797</v>
      </c>
      <c r="E2226">
        <v>15101003</v>
      </c>
      <c r="F2226" t="s">
        <v>6627</v>
      </c>
      <c r="G2226" s="7">
        <v>42546</v>
      </c>
      <c r="H2226" t="s">
        <v>503</v>
      </c>
      <c r="I2226">
        <v>100</v>
      </c>
      <c r="J2226">
        <v>0</v>
      </c>
      <c r="K2226">
        <v>100</v>
      </c>
      <c r="L2226">
        <v>1</v>
      </c>
      <c r="M2226">
        <v>100</v>
      </c>
      <c r="N2226" t="s">
        <v>647</v>
      </c>
      <c r="O2226" t="s">
        <v>6628</v>
      </c>
      <c r="P2226" s="7">
        <v>42542</v>
      </c>
      <c r="Q2226" s="7" t="s">
        <v>6629</v>
      </c>
      <c r="R2226" s="7">
        <v>3.4839000000000002</v>
      </c>
    </row>
    <row r="2227" spans="1:18" hidden="1">
      <c r="A2227" t="s">
        <v>506</v>
      </c>
      <c r="B2227" t="s">
        <v>548</v>
      </c>
      <c r="C2227" s="7">
        <v>42528</v>
      </c>
      <c r="D2227" t="s">
        <v>2936</v>
      </c>
      <c r="E2227">
        <v>13115020</v>
      </c>
      <c r="F2227" t="s">
        <v>4031</v>
      </c>
      <c r="G2227" s="7">
        <v>42545</v>
      </c>
      <c r="H2227" t="s">
        <v>503</v>
      </c>
      <c r="I2227">
        <v>98</v>
      </c>
      <c r="J2227">
        <v>0</v>
      </c>
      <c r="K2227">
        <v>98</v>
      </c>
      <c r="L2227">
        <v>1</v>
      </c>
      <c r="M2227">
        <v>98</v>
      </c>
      <c r="N2227" t="s">
        <v>647</v>
      </c>
      <c r="O2227" t="s">
        <v>4032</v>
      </c>
      <c r="P2227" s="7">
        <v>42542</v>
      </c>
      <c r="Q2227" s="7" t="s">
        <v>4033</v>
      </c>
      <c r="R2227" s="7">
        <v>3.5097999999999998</v>
      </c>
    </row>
    <row r="2228" spans="1:18" hidden="1">
      <c r="A2228" t="s">
        <v>506</v>
      </c>
      <c r="B2228" t="s">
        <v>548</v>
      </c>
      <c r="C2228" s="7">
        <v>42538</v>
      </c>
      <c r="D2228" t="s">
        <v>2936</v>
      </c>
      <c r="E2228">
        <v>13115020</v>
      </c>
      <c r="F2228" t="s">
        <v>5832</v>
      </c>
      <c r="G2228" s="7">
        <v>42560</v>
      </c>
      <c r="H2228" t="s">
        <v>503</v>
      </c>
      <c r="I2228">
        <v>120</v>
      </c>
      <c r="J2228">
        <v>0</v>
      </c>
      <c r="K2228">
        <v>120</v>
      </c>
      <c r="L2228">
        <v>1</v>
      </c>
      <c r="M2228">
        <v>120</v>
      </c>
      <c r="N2228" t="s">
        <v>647</v>
      </c>
      <c r="O2228" t="s">
        <v>4032</v>
      </c>
      <c r="P2228" s="7">
        <v>42542</v>
      </c>
      <c r="Q2228" s="7" t="s">
        <v>5833</v>
      </c>
      <c r="R2228" s="7">
        <v>3.4904000000000002</v>
      </c>
    </row>
    <row r="2229" spans="1:18" hidden="1">
      <c r="A2229" t="s">
        <v>506</v>
      </c>
      <c r="B2229" t="s">
        <v>548</v>
      </c>
      <c r="C2229" s="7">
        <v>42538</v>
      </c>
      <c r="D2229" t="s">
        <v>2936</v>
      </c>
      <c r="E2229">
        <v>13115016</v>
      </c>
      <c r="F2229" t="s">
        <v>6533</v>
      </c>
      <c r="G2229" s="7">
        <v>42560</v>
      </c>
      <c r="H2229" t="s">
        <v>503</v>
      </c>
      <c r="I2229">
        <v>162</v>
      </c>
      <c r="J2229">
        <v>0</v>
      </c>
      <c r="K2229">
        <v>162</v>
      </c>
      <c r="L2229">
        <v>1</v>
      </c>
      <c r="M2229">
        <v>162</v>
      </c>
      <c r="N2229" t="s">
        <v>647</v>
      </c>
      <c r="O2229" t="s">
        <v>6534</v>
      </c>
      <c r="P2229" s="7">
        <v>42542</v>
      </c>
      <c r="Q2229" s="7" t="s">
        <v>6535</v>
      </c>
      <c r="R2229" s="7">
        <v>3.4904000000000002</v>
      </c>
    </row>
    <row r="2230" spans="1:18" hidden="1">
      <c r="A2230" t="s">
        <v>1037</v>
      </c>
      <c r="B2230" t="s">
        <v>501</v>
      </c>
      <c r="C2230" s="7">
        <v>42492</v>
      </c>
      <c r="D2230" t="s">
        <v>3673</v>
      </c>
      <c r="E2230">
        <v>17101002</v>
      </c>
      <c r="F2230" t="s">
        <v>3674</v>
      </c>
      <c r="G2230" s="7">
        <v>42581</v>
      </c>
      <c r="H2230" t="s">
        <v>503</v>
      </c>
      <c r="I2230">
        <v>790000</v>
      </c>
      <c r="J2230"/>
      <c r="K2230">
        <v>790000</v>
      </c>
      <c r="L2230">
        <v>1</v>
      </c>
      <c r="M2230">
        <v>790000</v>
      </c>
      <c r="N2230" t="s">
        <v>3158</v>
      </c>
      <c r="O2230" t="s">
        <v>3675</v>
      </c>
      <c r="P2230" s="7">
        <v>42542</v>
      </c>
      <c r="Q2230" s="7" t="s">
        <v>3676</v>
      </c>
      <c r="R2230" s="7">
        <v>3.4508000000000001</v>
      </c>
    </row>
    <row r="2231" spans="1:18" hidden="1">
      <c r="A2231" t="s">
        <v>1037</v>
      </c>
      <c r="B2231" t="s">
        <v>501</v>
      </c>
      <c r="C2231" s="7">
        <v>42492</v>
      </c>
      <c r="D2231" t="s">
        <v>3673</v>
      </c>
      <c r="E2231">
        <v>17101002</v>
      </c>
      <c r="F2231" t="s">
        <v>3674</v>
      </c>
      <c r="G2231" s="7">
        <v>42612</v>
      </c>
      <c r="H2231" t="s">
        <v>503</v>
      </c>
      <c r="I2231">
        <v>790000</v>
      </c>
      <c r="J2231"/>
      <c r="K2231">
        <v>790000</v>
      </c>
      <c r="L2231">
        <v>1</v>
      </c>
      <c r="M2231">
        <v>790000</v>
      </c>
      <c r="N2231" t="s">
        <v>3158</v>
      </c>
      <c r="O2231" t="s">
        <v>3675</v>
      </c>
      <c r="P2231" s="7">
        <v>42542</v>
      </c>
      <c r="Q2231" s="7" t="s">
        <v>4569</v>
      </c>
      <c r="R2231" s="7">
        <v>3.4508000000000001</v>
      </c>
    </row>
    <row r="2232" spans="1:18" hidden="1">
      <c r="A2232" t="s">
        <v>1037</v>
      </c>
      <c r="B2232" t="s">
        <v>501</v>
      </c>
      <c r="C2232" s="7">
        <v>42492</v>
      </c>
      <c r="D2232" t="s">
        <v>3673</v>
      </c>
      <c r="E2232">
        <v>17101002</v>
      </c>
      <c r="F2232" t="s">
        <v>3674</v>
      </c>
      <c r="G2232" s="7">
        <v>42643</v>
      </c>
      <c r="H2232" t="s">
        <v>503</v>
      </c>
      <c r="I2232">
        <v>790000</v>
      </c>
      <c r="J2232"/>
      <c r="K2232">
        <v>790000</v>
      </c>
      <c r="L2232">
        <v>1</v>
      </c>
      <c r="M2232">
        <v>790000</v>
      </c>
      <c r="N2232" t="s">
        <v>3158</v>
      </c>
      <c r="O2232" t="s">
        <v>3675</v>
      </c>
      <c r="P2232" s="7">
        <v>42542</v>
      </c>
      <c r="Q2232" s="7" t="s">
        <v>4570</v>
      </c>
      <c r="R2232" s="7">
        <v>3.4508000000000001</v>
      </c>
    </row>
    <row r="2233" spans="1:18" hidden="1">
      <c r="A2233" t="s">
        <v>1037</v>
      </c>
      <c r="B2233" t="s">
        <v>501</v>
      </c>
      <c r="C2233" s="7">
        <v>42492</v>
      </c>
      <c r="D2233" t="s">
        <v>3673</v>
      </c>
      <c r="E2233">
        <v>17101002</v>
      </c>
      <c r="F2233" t="s">
        <v>3674</v>
      </c>
      <c r="G2233" s="7">
        <v>42551</v>
      </c>
      <c r="H2233" t="s">
        <v>503</v>
      </c>
      <c r="I2233">
        <v>790000</v>
      </c>
      <c r="J2233"/>
      <c r="K2233">
        <v>790000</v>
      </c>
      <c r="L2233">
        <v>1</v>
      </c>
      <c r="M2233">
        <v>790000</v>
      </c>
      <c r="N2233" t="s">
        <v>3158</v>
      </c>
      <c r="O2233" t="s">
        <v>3675</v>
      </c>
      <c r="P2233" s="7">
        <v>42542</v>
      </c>
      <c r="Q2233" s="7" t="s">
        <v>5393</v>
      </c>
      <c r="R2233" s="7">
        <v>3.4508000000000001</v>
      </c>
    </row>
    <row r="2234" spans="1:18" hidden="1">
      <c r="A2234" t="s">
        <v>1037</v>
      </c>
      <c r="B2234" t="s">
        <v>501</v>
      </c>
      <c r="C2234" s="7">
        <v>42492</v>
      </c>
      <c r="D2234" t="s">
        <v>3673</v>
      </c>
      <c r="E2234">
        <v>17101002</v>
      </c>
      <c r="F2234" t="s">
        <v>3674</v>
      </c>
      <c r="G2234" s="7">
        <v>42794</v>
      </c>
      <c r="H2234" t="s">
        <v>503</v>
      </c>
      <c r="I2234">
        <v>1990000</v>
      </c>
      <c r="J2234"/>
      <c r="K2234">
        <v>1990000</v>
      </c>
      <c r="L2234">
        <v>1</v>
      </c>
      <c r="M2234">
        <v>1990000</v>
      </c>
      <c r="N2234" t="s">
        <v>3158</v>
      </c>
      <c r="O2234" t="s">
        <v>5416</v>
      </c>
      <c r="P2234" s="7">
        <v>42542</v>
      </c>
      <c r="Q2234" s="7" t="s">
        <v>5417</v>
      </c>
      <c r="R2234" s="7">
        <v>3.4508000000000001</v>
      </c>
    </row>
    <row r="2235" spans="1:18" hidden="1">
      <c r="A2235" t="s">
        <v>1037</v>
      </c>
      <c r="B2235" t="s">
        <v>501</v>
      </c>
      <c r="C2235" s="7">
        <v>42492</v>
      </c>
      <c r="D2235" t="s">
        <v>3673</v>
      </c>
      <c r="E2235">
        <v>17101002</v>
      </c>
      <c r="F2235" t="s">
        <v>3674</v>
      </c>
      <c r="G2235" s="7">
        <v>42765</v>
      </c>
      <c r="H2235" t="s">
        <v>503</v>
      </c>
      <c r="I2235">
        <v>2000000</v>
      </c>
      <c r="J2235"/>
      <c r="K2235">
        <v>2000000</v>
      </c>
      <c r="L2235">
        <v>1</v>
      </c>
      <c r="M2235">
        <v>2000000</v>
      </c>
      <c r="N2235" t="s">
        <v>3158</v>
      </c>
      <c r="O2235" t="s">
        <v>3675</v>
      </c>
      <c r="P2235" s="7">
        <v>42542</v>
      </c>
      <c r="Q2235" s="7" t="s">
        <v>6431</v>
      </c>
      <c r="R2235" s="7">
        <v>3.4508000000000001</v>
      </c>
    </row>
    <row r="2236" spans="1:18" hidden="1">
      <c r="A2236" t="s">
        <v>506</v>
      </c>
      <c r="B2236" t="s">
        <v>501</v>
      </c>
      <c r="C2236" s="7">
        <v>42541</v>
      </c>
      <c r="D2236" t="s">
        <v>3783</v>
      </c>
      <c r="E2236">
        <v>13130004</v>
      </c>
      <c r="F2236" t="s">
        <v>3784</v>
      </c>
      <c r="G2236" s="7">
        <v>42545</v>
      </c>
      <c r="H2236" t="s">
        <v>503</v>
      </c>
      <c r="I2236">
        <v>80.02</v>
      </c>
      <c r="J2236">
        <v>0</v>
      </c>
      <c r="K2236">
        <v>80.02</v>
      </c>
      <c r="L2236">
        <v>1</v>
      </c>
      <c r="M2236">
        <v>80.02</v>
      </c>
      <c r="N2236" t="s">
        <v>647</v>
      </c>
      <c r="O2236" t="s">
        <v>3785</v>
      </c>
      <c r="P2236" s="7">
        <v>42542</v>
      </c>
      <c r="Q2236" s="7" t="s">
        <v>3786</v>
      </c>
      <c r="R2236" s="7">
        <v>3.4371999999999998</v>
      </c>
    </row>
    <row r="2237" spans="1:18" hidden="1">
      <c r="A2237" t="s">
        <v>506</v>
      </c>
      <c r="B2237" t="s">
        <v>501</v>
      </c>
      <c r="C2237" s="7">
        <v>42541</v>
      </c>
      <c r="D2237" t="s">
        <v>3783</v>
      </c>
      <c r="E2237">
        <v>13130004</v>
      </c>
      <c r="F2237" t="s">
        <v>4635</v>
      </c>
      <c r="G2237" s="7">
        <v>42545</v>
      </c>
      <c r="H2237" t="s">
        <v>503</v>
      </c>
      <c r="I2237">
        <v>141.21</v>
      </c>
      <c r="J2237">
        <v>0</v>
      </c>
      <c r="K2237">
        <v>141.21</v>
      </c>
      <c r="L2237">
        <v>1</v>
      </c>
      <c r="M2237">
        <v>141.21</v>
      </c>
      <c r="N2237" t="s">
        <v>647</v>
      </c>
      <c r="O2237" t="s">
        <v>4636</v>
      </c>
      <c r="P2237" s="7">
        <v>42542</v>
      </c>
      <c r="Q2237" s="7" t="s">
        <v>4637</v>
      </c>
      <c r="R2237" s="7">
        <v>3.4371999999999998</v>
      </c>
    </row>
    <row r="2238" spans="1:18" hidden="1">
      <c r="A2238" t="s">
        <v>506</v>
      </c>
      <c r="B2238" t="s">
        <v>501</v>
      </c>
      <c r="C2238" s="7">
        <v>42541</v>
      </c>
      <c r="D2238" t="s">
        <v>3783</v>
      </c>
      <c r="E2238">
        <v>13130004</v>
      </c>
      <c r="F2238" t="s">
        <v>4638</v>
      </c>
      <c r="G2238" s="7">
        <v>42545</v>
      </c>
      <c r="H2238" t="s">
        <v>503</v>
      </c>
      <c r="I2238">
        <v>143.27000000000001</v>
      </c>
      <c r="J2238">
        <v>0</v>
      </c>
      <c r="K2238">
        <v>143.27000000000001</v>
      </c>
      <c r="L2238">
        <v>1</v>
      </c>
      <c r="M2238">
        <v>143.27000000000001</v>
      </c>
      <c r="N2238" t="s">
        <v>647</v>
      </c>
      <c r="O2238" t="s">
        <v>4636</v>
      </c>
      <c r="P2238" s="7">
        <v>42542</v>
      </c>
      <c r="Q2238" s="7" t="s">
        <v>4639</v>
      </c>
      <c r="R2238" s="7">
        <v>3.4371999999999998</v>
      </c>
    </row>
    <row r="2239" spans="1:18" hidden="1">
      <c r="A2239" t="s">
        <v>506</v>
      </c>
      <c r="B2239" t="s">
        <v>501</v>
      </c>
      <c r="C2239" s="7">
        <v>42541</v>
      </c>
      <c r="D2239" t="s">
        <v>3783</v>
      </c>
      <c r="E2239">
        <v>13130004</v>
      </c>
      <c r="F2239" t="s">
        <v>4640</v>
      </c>
      <c r="G2239" s="7">
        <v>42545</v>
      </c>
      <c r="H2239" t="s">
        <v>503</v>
      </c>
      <c r="I2239">
        <v>165.46</v>
      </c>
      <c r="J2239">
        <v>0</v>
      </c>
      <c r="K2239">
        <v>165.46</v>
      </c>
      <c r="L2239">
        <v>1</v>
      </c>
      <c r="M2239">
        <v>165.46</v>
      </c>
      <c r="N2239" t="s">
        <v>647</v>
      </c>
      <c r="O2239" t="s">
        <v>4641</v>
      </c>
      <c r="P2239" s="7">
        <v>42542</v>
      </c>
      <c r="Q2239" s="7" t="s">
        <v>4642</v>
      </c>
      <c r="R2239" s="7">
        <v>3.4371999999999998</v>
      </c>
    </row>
    <row r="2240" spans="1:18" hidden="1">
      <c r="A2240" t="s">
        <v>506</v>
      </c>
      <c r="B2240" t="s">
        <v>501</v>
      </c>
      <c r="C2240" s="7">
        <v>42541</v>
      </c>
      <c r="D2240" t="s">
        <v>3783</v>
      </c>
      <c r="E2240">
        <v>13130004</v>
      </c>
      <c r="F2240" t="s">
        <v>5062</v>
      </c>
      <c r="G2240" s="7">
        <v>42545</v>
      </c>
      <c r="H2240" t="s">
        <v>503</v>
      </c>
      <c r="I2240">
        <v>116.59</v>
      </c>
      <c r="J2240">
        <v>0</v>
      </c>
      <c r="K2240">
        <v>116.59</v>
      </c>
      <c r="L2240">
        <v>1</v>
      </c>
      <c r="M2240">
        <v>116.59</v>
      </c>
      <c r="N2240" t="s">
        <v>647</v>
      </c>
      <c r="O2240" t="s">
        <v>5063</v>
      </c>
      <c r="P2240" s="7">
        <v>42542</v>
      </c>
      <c r="Q2240" s="7" t="s">
        <v>5064</v>
      </c>
      <c r="R2240" s="7">
        <v>3.4371999999999998</v>
      </c>
    </row>
    <row r="2241" spans="1:18" hidden="1">
      <c r="A2241" t="s">
        <v>506</v>
      </c>
      <c r="B2241" t="s">
        <v>501</v>
      </c>
      <c r="C2241" s="7">
        <v>42541</v>
      </c>
      <c r="D2241" t="s">
        <v>3783</v>
      </c>
      <c r="E2241">
        <v>13130004</v>
      </c>
      <c r="F2241" t="s">
        <v>5065</v>
      </c>
      <c r="G2241" s="7">
        <v>42545</v>
      </c>
      <c r="H2241" t="s">
        <v>503</v>
      </c>
      <c r="I2241">
        <v>150.31</v>
      </c>
      <c r="J2241">
        <v>0</v>
      </c>
      <c r="K2241">
        <v>150.31</v>
      </c>
      <c r="L2241">
        <v>1</v>
      </c>
      <c r="M2241">
        <v>150.31</v>
      </c>
      <c r="N2241" t="s">
        <v>647</v>
      </c>
      <c r="O2241" t="s">
        <v>3785</v>
      </c>
      <c r="P2241" s="7">
        <v>42542</v>
      </c>
      <c r="Q2241" s="7" t="s">
        <v>5066</v>
      </c>
      <c r="R2241" s="7">
        <v>3.4371999999999998</v>
      </c>
    </row>
    <row r="2242" spans="1:18" hidden="1">
      <c r="A2242" t="s">
        <v>506</v>
      </c>
      <c r="B2242" t="s">
        <v>501</v>
      </c>
      <c r="C2242" s="7">
        <v>42541</v>
      </c>
      <c r="D2242" t="s">
        <v>3783</v>
      </c>
      <c r="E2242">
        <v>13130004</v>
      </c>
      <c r="F2242" t="s">
        <v>5458</v>
      </c>
      <c r="G2242" s="7">
        <v>42545</v>
      </c>
      <c r="H2242" t="s">
        <v>503</v>
      </c>
      <c r="I2242">
        <v>84.04</v>
      </c>
      <c r="J2242">
        <v>0</v>
      </c>
      <c r="K2242">
        <v>84.04</v>
      </c>
      <c r="L2242">
        <v>1</v>
      </c>
      <c r="M2242">
        <v>84.04</v>
      </c>
      <c r="N2242" t="s">
        <v>647</v>
      </c>
      <c r="O2242" t="s">
        <v>3785</v>
      </c>
      <c r="P2242" s="7">
        <v>42542</v>
      </c>
      <c r="Q2242" s="7" t="s">
        <v>5459</v>
      </c>
      <c r="R2242" s="7">
        <v>3.4371999999999998</v>
      </c>
    </row>
    <row r="2243" spans="1:18" hidden="1">
      <c r="A2243" t="s">
        <v>506</v>
      </c>
      <c r="B2243" t="s">
        <v>501</v>
      </c>
      <c r="C2243" s="7">
        <v>42541</v>
      </c>
      <c r="D2243" t="s">
        <v>3783</v>
      </c>
      <c r="E2243">
        <v>13130004</v>
      </c>
      <c r="F2243" t="s">
        <v>5800</v>
      </c>
      <c r="G2243" s="7">
        <v>42545</v>
      </c>
      <c r="H2243" t="s">
        <v>503</v>
      </c>
      <c r="I2243">
        <v>74.06</v>
      </c>
      <c r="J2243">
        <v>0</v>
      </c>
      <c r="K2243">
        <v>74.06</v>
      </c>
      <c r="L2243">
        <v>1</v>
      </c>
      <c r="M2243">
        <v>74.06</v>
      </c>
      <c r="N2243" t="s">
        <v>647</v>
      </c>
      <c r="O2243" t="s">
        <v>5063</v>
      </c>
      <c r="P2243" s="7">
        <v>42542</v>
      </c>
      <c r="Q2243" s="7" t="s">
        <v>5801</v>
      </c>
      <c r="R2243" s="7">
        <v>3.4371999999999998</v>
      </c>
    </row>
    <row r="2244" spans="1:18" hidden="1">
      <c r="A2244" t="s">
        <v>506</v>
      </c>
      <c r="B2244" t="s">
        <v>501</v>
      </c>
      <c r="C2244" s="7">
        <v>42541</v>
      </c>
      <c r="D2244" t="s">
        <v>3783</v>
      </c>
      <c r="E2244">
        <v>13130006</v>
      </c>
      <c r="F2244" t="s">
        <v>6161</v>
      </c>
      <c r="G2244" s="7">
        <v>42545</v>
      </c>
      <c r="H2244" t="s">
        <v>503</v>
      </c>
      <c r="I2244">
        <v>138</v>
      </c>
      <c r="J2244">
        <v>0</v>
      </c>
      <c r="K2244">
        <v>138</v>
      </c>
      <c r="L2244">
        <v>1</v>
      </c>
      <c r="M2244">
        <v>138</v>
      </c>
      <c r="N2244" t="s">
        <v>647</v>
      </c>
      <c r="O2244" t="s">
        <v>5063</v>
      </c>
      <c r="P2244" s="7">
        <v>42542</v>
      </c>
      <c r="Q2244" s="7" t="s">
        <v>6162</v>
      </c>
      <c r="R2244" s="7">
        <v>3.4371999999999998</v>
      </c>
    </row>
    <row r="2245" spans="1:18" hidden="1">
      <c r="A2245" t="s">
        <v>506</v>
      </c>
      <c r="B2245" t="s">
        <v>501</v>
      </c>
      <c r="C2245" s="7">
        <v>42541</v>
      </c>
      <c r="D2245" t="s">
        <v>3783</v>
      </c>
      <c r="E2245">
        <v>13130004</v>
      </c>
      <c r="F2245" t="s">
        <v>6509</v>
      </c>
      <c r="G2245" s="7">
        <v>42545</v>
      </c>
      <c r="H2245" t="s">
        <v>503</v>
      </c>
      <c r="I2245">
        <v>95.19</v>
      </c>
      <c r="J2245">
        <v>0</v>
      </c>
      <c r="K2245">
        <v>95.19</v>
      </c>
      <c r="L2245">
        <v>1</v>
      </c>
      <c r="M2245">
        <v>95.19</v>
      </c>
      <c r="N2245" t="s">
        <v>647</v>
      </c>
      <c r="O2245" t="s">
        <v>6510</v>
      </c>
      <c r="P2245" s="7">
        <v>42542</v>
      </c>
      <c r="Q2245" s="7" t="s">
        <v>6511</v>
      </c>
      <c r="R2245" s="7">
        <v>3.4371999999999998</v>
      </c>
    </row>
    <row r="2246" spans="1:18" hidden="1">
      <c r="A2246" t="s">
        <v>506</v>
      </c>
      <c r="B2246" t="s">
        <v>553</v>
      </c>
      <c r="C2246" s="7">
        <v>42510</v>
      </c>
      <c r="D2246" t="s">
        <v>433</v>
      </c>
      <c r="E2246">
        <v>13130031</v>
      </c>
      <c r="F2246" t="s">
        <v>4162</v>
      </c>
      <c r="G2246" s="7">
        <v>42585</v>
      </c>
      <c r="H2246" t="s">
        <v>503</v>
      </c>
      <c r="I2246">
        <v>300</v>
      </c>
      <c r="J2246"/>
      <c r="K2246">
        <v>300</v>
      </c>
      <c r="L2246">
        <v>1</v>
      </c>
      <c r="M2246">
        <v>300</v>
      </c>
      <c r="N2246" t="s">
        <v>647</v>
      </c>
      <c r="O2246" t="s">
        <v>4163</v>
      </c>
      <c r="P2246" s="7">
        <v>42542</v>
      </c>
      <c r="Q2246" s="7" t="s">
        <v>4164</v>
      </c>
      <c r="R2246" s="7">
        <v>3.6002999999999998</v>
      </c>
    </row>
    <row r="2247" spans="1:18" hidden="1">
      <c r="A2247" t="s">
        <v>506</v>
      </c>
      <c r="B2247" t="s">
        <v>501</v>
      </c>
      <c r="C2247" s="7">
        <v>42509</v>
      </c>
      <c r="D2247" t="s">
        <v>433</v>
      </c>
      <c r="E2247">
        <v>13130031</v>
      </c>
      <c r="F2247" t="s">
        <v>4476</v>
      </c>
      <c r="G2247" s="7">
        <v>42555</v>
      </c>
      <c r="H2247" t="s">
        <v>503</v>
      </c>
      <c r="I2247">
        <v>1059.23</v>
      </c>
      <c r="J2247"/>
      <c r="K2247">
        <v>1059.23</v>
      </c>
      <c r="L2247">
        <v>1</v>
      </c>
      <c r="M2247">
        <v>1059.23</v>
      </c>
      <c r="N2247" t="s">
        <v>647</v>
      </c>
      <c r="O2247" t="s">
        <v>4477</v>
      </c>
      <c r="P2247" s="7">
        <v>42542</v>
      </c>
      <c r="Q2247" s="7" t="s">
        <v>4478</v>
      </c>
      <c r="R2247" s="7">
        <v>3.5367999999999999</v>
      </c>
    </row>
    <row r="2248" spans="1:18" hidden="1">
      <c r="A2248" t="s">
        <v>506</v>
      </c>
      <c r="B2248" t="s">
        <v>501</v>
      </c>
      <c r="C2248" s="7">
        <v>42509</v>
      </c>
      <c r="D2248" t="s">
        <v>433</v>
      </c>
      <c r="E2248">
        <v>13130031</v>
      </c>
      <c r="F2248" t="s">
        <v>4476</v>
      </c>
      <c r="G2248" s="7">
        <v>42585</v>
      </c>
      <c r="H2248" t="s">
        <v>503</v>
      </c>
      <c r="I2248">
        <v>1059.25</v>
      </c>
      <c r="J2248"/>
      <c r="K2248">
        <v>1059.25</v>
      </c>
      <c r="L2248">
        <v>1</v>
      </c>
      <c r="M2248">
        <v>1059.25</v>
      </c>
      <c r="N2248" t="s">
        <v>647</v>
      </c>
      <c r="O2248" t="s">
        <v>4477</v>
      </c>
      <c r="P2248" s="7">
        <v>42542</v>
      </c>
      <c r="Q2248" s="7" t="s">
        <v>4479</v>
      </c>
      <c r="R2248" s="7">
        <v>3.5367999999999999</v>
      </c>
    </row>
    <row r="2249" spans="1:18" hidden="1">
      <c r="A2249" t="s">
        <v>506</v>
      </c>
      <c r="B2249" t="s">
        <v>553</v>
      </c>
      <c r="C2249" s="7">
        <v>42510</v>
      </c>
      <c r="D2249" t="s">
        <v>433</v>
      </c>
      <c r="E2249">
        <v>13130031</v>
      </c>
      <c r="F2249" t="s">
        <v>4162</v>
      </c>
      <c r="G2249" s="7">
        <v>42555</v>
      </c>
      <c r="H2249" t="s">
        <v>503</v>
      </c>
      <c r="I2249">
        <v>300</v>
      </c>
      <c r="J2249"/>
      <c r="K2249">
        <v>300</v>
      </c>
      <c r="L2249">
        <v>1</v>
      </c>
      <c r="M2249">
        <v>300</v>
      </c>
      <c r="N2249" t="s">
        <v>647</v>
      </c>
      <c r="O2249" t="s">
        <v>4163</v>
      </c>
      <c r="P2249" s="7">
        <v>42542</v>
      </c>
      <c r="Q2249" s="7" t="s">
        <v>6069</v>
      </c>
      <c r="R2249" s="7">
        <v>3.6002999999999998</v>
      </c>
    </row>
    <row r="2250" spans="1:18" hidden="1">
      <c r="A2250" t="s">
        <v>506</v>
      </c>
      <c r="B2250" t="s">
        <v>548</v>
      </c>
      <c r="C2250" s="7">
        <v>42527</v>
      </c>
      <c r="D2250" t="s">
        <v>3231</v>
      </c>
      <c r="E2250">
        <v>13106010</v>
      </c>
      <c r="F2250" t="s">
        <v>4544</v>
      </c>
      <c r="G2250" s="7">
        <v>42551</v>
      </c>
      <c r="H2250" t="s">
        <v>503</v>
      </c>
      <c r="I2250">
        <v>502</v>
      </c>
      <c r="J2250">
        <v>0</v>
      </c>
      <c r="K2250">
        <v>502</v>
      </c>
      <c r="L2250">
        <v>1</v>
      </c>
      <c r="M2250">
        <v>502</v>
      </c>
      <c r="N2250" t="s">
        <v>647</v>
      </c>
      <c r="O2250" t="s">
        <v>3294</v>
      </c>
      <c r="P2250" s="7">
        <v>42542</v>
      </c>
      <c r="Q2250" s="7" t="s">
        <v>4545</v>
      </c>
      <c r="R2250" s="7">
        <v>3.5409000000000002</v>
      </c>
    </row>
    <row r="2251" spans="1:18" hidden="1">
      <c r="A2251" t="s">
        <v>506</v>
      </c>
      <c r="B2251" t="s">
        <v>609</v>
      </c>
      <c r="C2251" s="7">
        <v>42538</v>
      </c>
      <c r="D2251" t="s">
        <v>3760</v>
      </c>
      <c r="E2251">
        <v>13115016</v>
      </c>
      <c r="F2251" t="s">
        <v>3761</v>
      </c>
      <c r="G2251" s="7">
        <v>42545</v>
      </c>
      <c r="H2251" t="s">
        <v>503</v>
      </c>
      <c r="I2251">
        <v>220</v>
      </c>
      <c r="J2251">
        <v>0</v>
      </c>
      <c r="K2251">
        <v>220</v>
      </c>
      <c r="L2251">
        <v>1</v>
      </c>
      <c r="M2251">
        <v>220</v>
      </c>
      <c r="N2251" t="s">
        <v>647</v>
      </c>
      <c r="O2251" t="s">
        <v>3762</v>
      </c>
      <c r="P2251" s="7">
        <v>42542</v>
      </c>
      <c r="Q2251" s="7" t="s">
        <v>3763</v>
      </c>
      <c r="R2251" s="7">
        <v>3.4904000000000002</v>
      </c>
    </row>
    <row r="2252" spans="1:18" hidden="1">
      <c r="A2252" t="s">
        <v>506</v>
      </c>
      <c r="B2252" t="s">
        <v>652</v>
      </c>
      <c r="C2252" s="7">
        <v>42509</v>
      </c>
      <c r="D2252" t="s">
        <v>2924</v>
      </c>
      <c r="E2252">
        <v>13115026</v>
      </c>
      <c r="F2252" t="s">
        <v>5016</v>
      </c>
      <c r="G2252" s="7">
        <v>42559</v>
      </c>
      <c r="H2252" t="s">
        <v>503</v>
      </c>
      <c r="I2252">
        <v>295</v>
      </c>
      <c r="J2252"/>
      <c r="K2252">
        <v>295</v>
      </c>
      <c r="L2252">
        <v>1</v>
      </c>
      <c r="M2252">
        <v>295</v>
      </c>
      <c r="N2252" t="s">
        <v>647</v>
      </c>
      <c r="O2252" t="s">
        <v>2793</v>
      </c>
      <c r="P2252" s="7">
        <v>42542</v>
      </c>
      <c r="Q2252" s="7" t="s">
        <v>5017</v>
      </c>
      <c r="R2252" s="7">
        <v>3.5367999999999999</v>
      </c>
    </row>
    <row r="2253" spans="1:18" hidden="1">
      <c r="A2253" t="s">
        <v>506</v>
      </c>
      <c r="B2253" t="s">
        <v>652</v>
      </c>
      <c r="C2253" s="7">
        <v>42503</v>
      </c>
      <c r="D2253" t="s">
        <v>2924</v>
      </c>
      <c r="E2253">
        <v>13115016</v>
      </c>
      <c r="F2253" t="s">
        <v>5018</v>
      </c>
      <c r="G2253" s="7">
        <v>42559</v>
      </c>
      <c r="H2253" t="s">
        <v>503</v>
      </c>
      <c r="I2253">
        <v>1405</v>
      </c>
      <c r="J2253"/>
      <c r="K2253">
        <v>1405</v>
      </c>
      <c r="L2253">
        <v>1</v>
      </c>
      <c r="M2253">
        <v>1405</v>
      </c>
      <c r="N2253" t="s">
        <v>647</v>
      </c>
      <c r="O2253" t="s">
        <v>5019</v>
      </c>
      <c r="P2253" s="7">
        <v>42542</v>
      </c>
      <c r="Q2253" s="7" t="s">
        <v>5020</v>
      </c>
      <c r="R2253" s="7">
        <v>3.4876999999999998</v>
      </c>
    </row>
    <row r="2254" spans="1:18" hidden="1">
      <c r="A2254" t="s">
        <v>506</v>
      </c>
      <c r="B2254" t="s">
        <v>548</v>
      </c>
      <c r="C2254" s="7">
        <v>42541</v>
      </c>
      <c r="D2254" t="s">
        <v>4546</v>
      </c>
      <c r="E2254">
        <v>13115016</v>
      </c>
      <c r="F2254" t="s">
        <v>6581</v>
      </c>
      <c r="G2254" s="7">
        <v>42559</v>
      </c>
      <c r="H2254" t="s">
        <v>503</v>
      </c>
      <c r="I2254">
        <v>58</v>
      </c>
      <c r="J2254">
        <v>0</v>
      </c>
      <c r="K2254">
        <v>58</v>
      </c>
      <c r="L2254">
        <v>1</v>
      </c>
      <c r="M2254">
        <v>58</v>
      </c>
      <c r="N2254" t="s">
        <v>647</v>
      </c>
      <c r="O2254" t="s">
        <v>6582</v>
      </c>
      <c r="P2254" s="7">
        <v>42542</v>
      </c>
      <c r="Q2254" s="7" t="s">
        <v>6583</v>
      </c>
      <c r="R2254" s="7">
        <v>3.4371999999999998</v>
      </c>
    </row>
    <row r="2255" spans="1:18" hidden="1">
      <c r="A2255" t="s">
        <v>506</v>
      </c>
      <c r="B2255" t="s">
        <v>681</v>
      </c>
      <c r="C2255" s="7">
        <v>42018</v>
      </c>
      <c r="D2255" t="s">
        <v>418</v>
      </c>
      <c r="E2255">
        <v>15110001</v>
      </c>
      <c r="F2255" t="s">
        <v>2628</v>
      </c>
      <c r="G2255" s="7">
        <v>42674</v>
      </c>
      <c r="H2255" t="s">
        <v>503</v>
      </c>
      <c r="I2255">
        <v>10500</v>
      </c>
      <c r="J2255">
        <v>6500</v>
      </c>
      <c r="K2255">
        <v>4000</v>
      </c>
      <c r="L2255">
        <v>1</v>
      </c>
      <c r="M2255">
        <v>4000</v>
      </c>
      <c r="N2255" t="s">
        <v>647</v>
      </c>
      <c r="O2255" t="s">
        <v>2629</v>
      </c>
      <c r="P2255" s="7">
        <v>42542</v>
      </c>
      <c r="Q2255" s="7" t="s">
        <v>1347</v>
      </c>
      <c r="R2255" s="7">
        <v>2.6484999999999999</v>
      </c>
    </row>
    <row r="2256" spans="1:18" hidden="1">
      <c r="A2256" t="s">
        <v>506</v>
      </c>
      <c r="B2256" t="s">
        <v>548</v>
      </c>
      <c r="C2256" s="7">
        <v>42527</v>
      </c>
      <c r="D2256" t="s">
        <v>418</v>
      </c>
      <c r="E2256">
        <v>13115026</v>
      </c>
      <c r="F2256" t="s">
        <v>6065</v>
      </c>
      <c r="G2256" s="7">
        <v>42548</v>
      </c>
      <c r="H2256" t="s">
        <v>503</v>
      </c>
      <c r="I2256">
        <v>2000</v>
      </c>
      <c r="J2256">
        <v>0</v>
      </c>
      <c r="K2256">
        <v>2000</v>
      </c>
      <c r="L2256">
        <v>1</v>
      </c>
      <c r="M2256">
        <v>2000</v>
      </c>
      <c r="N2256" t="s">
        <v>647</v>
      </c>
      <c r="O2256" t="s">
        <v>3294</v>
      </c>
      <c r="P2256" s="7">
        <v>42542</v>
      </c>
      <c r="Q2256" s="7" t="s">
        <v>6066</v>
      </c>
      <c r="R2256" s="7">
        <v>3.5409000000000002</v>
      </c>
    </row>
    <row r="2257" spans="1:18" hidden="1">
      <c r="A2257" t="s">
        <v>506</v>
      </c>
      <c r="B2257" t="s">
        <v>501</v>
      </c>
      <c r="C2257" s="7">
        <v>42163</v>
      </c>
      <c r="D2257" t="s">
        <v>1120</v>
      </c>
      <c r="E2257">
        <v>13130014</v>
      </c>
      <c r="F2257" t="s">
        <v>1112</v>
      </c>
      <c r="G2257" s="7">
        <v>42581</v>
      </c>
      <c r="H2257" t="s">
        <v>503</v>
      </c>
      <c r="I2257">
        <v>500</v>
      </c>
      <c r="J2257"/>
      <c r="K2257">
        <v>500</v>
      </c>
      <c r="L2257">
        <v>1</v>
      </c>
      <c r="M2257">
        <v>500</v>
      </c>
      <c r="N2257" t="s">
        <v>675</v>
      </c>
      <c r="O2257" t="s">
        <v>1121</v>
      </c>
      <c r="P2257" s="7">
        <v>42542</v>
      </c>
      <c r="Q2257" s="7" t="s">
        <v>1371</v>
      </c>
      <c r="R2257" s="7">
        <v>3.1684000000000001</v>
      </c>
    </row>
    <row r="2258" spans="1:18" hidden="1">
      <c r="A2258" t="s">
        <v>506</v>
      </c>
      <c r="B2258" t="s">
        <v>548</v>
      </c>
      <c r="C2258" s="7">
        <v>42537</v>
      </c>
      <c r="D2258" t="s">
        <v>5154</v>
      </c>
      <c r="E2258">
        <v>13101012</v>
      </c>
      <c r="F2258" t="s">
        <v>5155</v>
      </c>
      <c r="G2258" s="7">
        <v>42555</v>
      </c>
      <c r="H2258" t="s">
        <v>503</v>
      </c>
      <c r="I2258">
        <v>800</v>
      </c>
      <c r="J2258">
        <v>0</v>
      </c>
      <c r="K2258">
        <v>800</v>
      </c>
      <c r="L2258">
        <v>1</v>
      </c>
      <c r="M2258">
        <v>800</v>
      </c>
      <c r="N2258" t="s">
        <v>5156</v>
      </c>
      <c r="O2258" t="s">
        <v>5157</v>
      </c>
      <c r="P2258" s="7">
        <v>42542</v>
      </c>
      <c r="Q2258" s="7" t="s">
        <v>5158</v>
      </c>
      <c r="R2258" s="7">
        <v>3.4767999999999999</v>
      </c>
    </row>
    <row r="2259" spans="1:18" hidden="1">
      <c r="A2259" t="s">
        <v>506</v>
      </c>
      <c r="B2259" t="s">
        <v>548</v>
      </c>
      <c r="C2259" s="7">
        <v>42537</v>
      </c>
      <c r="D2259" t="s">
        <v>5154</v>
      </c>
      <c r="E2259">
        <v>13115012</v>
      </c>
      <c r="F2259" t="s">
        <v>6611</v>
      </c>
      <c r="G2259" s="7">
        <v>42550</v>
      </c>
      <c r="H2259" t="s">
        <v>503</v>
      </c>
      <c r="I2259">
        <v>4300</v>
      </c>
      <c r="J2259">
        <v>0</v>
      </c>
      <c r="K2259">
        <v>4300</v>
      </c>
      <c r="L2259">
        <v>1</v>
      </c>
      <c r="M2259">
        <v>4300</v>
      </c>
      <c r="N2259" t="s">
        <v>6612</v>
      </c>
      <c r="O2259" t="s">
        <v>6613</v>
      </c>
      <c r="P2259" s="7">
        <v>42542</v>
      </c>
      <c r="Q2259" s="7" t="s">
        <v>6614</v>
      </c>
      <c r="R2259" s="7">
        <v>3.4767999999999999</v>
      </c>
    </row>
    <row r="2260" spans="1:18" hidden="1">
      <c r="A2260" t="s">
        <v>506</v>
      </c>
      <c r="B2260" t="s">
        <v>609</v>
      </c>
      <c r="C2260" s="7">
        <v>42541</v>
      </c>
      <c r="D2260" t="s">
        <v>5574</v>
      </c>
      <c r="E2260">
        <v>13115026</v>
      </c>
      <c r="F2260" t="s">
        <v>5575</v>
      </c>
      <c r="G2260" s="7">
        <v>42560</v>
      </c>
      <c r="H2260" t="s">
        <v>503</v>
      </c>
      <c r="I2260">
        <v>540</v>
      </c>
      <c r="J2260">
        <v>0</v>
      </c>
      <c r="K2260">
        <v>540</v>
      </c>
      <c r="L2260">
        <v>1</v>
      </c>
      <c r="M2260">
        <v>540</v>
      </c>
      <c r="N2260" t="s">
        <v>647</v>
      </c>
      <c r="O2260" t="s">
        <v>5576</v>
      </c>
      <c r="P2260" s="7">
        <v>42542</v>
      </c>
      <c r="Q2260" s="7" t="s">
        <v>5577</v>
      </c>
      <c r="R2260" s="7">
        <v>3.4371999999999998</v>
      </c>
    </row>
    <row r="2261" spans="1:18" hidden="1">
      <c r="A2261" t="s">
        <v>506</v>
      </c>
      <c r="B2261" t="s">
        <v>609</v>
      </c>
      <c r="C2261" s="7">
        <v>42541</v>
      </c>
      <c r="D2261" t="s">
        <v>3929</v>
      </c>
      <c r="E2261">
        <v>15101003</v>
      </c>
      <c r="F2261" t="s">
        <v>3930</v>
      </c>
      <c r="G2261" s="7">
        <v>42551</v>
      </c>
      <c r="H2261" t="s">
        <v>503</v>
      </c>
      <c r="I2261">
        <v>86.64</v>
      </c>
      <c r="J2261">
        <v>0</v>
      </c>
      <c r="K2261">
        <v>86.64</v>
      </c>
      <c r="L2261">
        <v>1</v>
      </c>
      <c r="M2261">
        <v>86.64</v>
      </c>
      <c r="N2261" t="s">
        <v>647</v>
      </c>
      <c r="O2261" t="s">
        <v>3931</v>
      </c>
      <c r="P2261" s="7">
        <v>42542</v>
      </c>
      <c r="Q2261" s="7" t="s">
        <v>3932</v>
      </c>
      <c r="R2261" s="7">
        <v>3.4371999999999998</v>
      </c>
    </row>
    <row r="2262" spans="1:18" hidden="1">
      <c r="A2262" t="s">
        <v>506</v>
      </c>
      <c r="B2262" t="s">
        <v>553</v>
      </c>
      <c r="C2262" s="7">
        <v>42538</v>
      </c>
      <c r="D2262" t="s">
        <v>3858</v>
      </c>
      <c r="E2262">
        <v>13115016</v>
      </c>
      <c r="F2262" t="s">
        <v>3859</v>
      </c>
      <c r="G2262" s="7">
        <v>42561</v>
      </c>
      <c r="H2262" t="s">
        <v>503</v>
      </c>
      <c r="I2262">
        <v>290</v>
      </c>
      <c r="J2262">
        <v>0</v>
      </c>
      <c r="K2262">
        <v>290</v>
      </c>
      <c r="L2262">
        <v>1</v>
      </c>
      <c r="M2262">
        <v>290</v>
      </c>
      <c r="N2262" t="s">
        <v>647</v>
      </c>
      <c r="O2262" t="s">
        <v>3860</v>
      </c>
      <c r="P2262" s="7">
        <v>42542</v>
      </c>
      <c r="Q2262" s="7" t="s">
        <v>3861</v>
      </c>
      <c r="R2262" s="7">
        <v>3.4904000000000002</v>
      </c>
    </row>
    <row r="2263" spans="1:18" hidden="1">
      <c r="A2263" t="s">
        <v>506</v>
      </c>
      <c r="B2263" t="s">
        <v>553</v>
      </c>
      <c r="C2263" s="7">
        <v>42537</v>
      </c>
      <c r="D2263" t="s">
        <v>3858</v>
      </c>
      <c r="E2263">
        <v>13115016</v>
      </c>
      <c r="F2263" t="s">
        <v>4674</v>
      </c>
      <c r="G2263" s="7">
        <v>42561</v>
      </c>
      <c r="H2263" t="s">
        <v>503</v>
      </c>
      <c r="I2263">
        <v>715</v>
      </c>
      <c r="J2263">
        <v>0</v>
      </c>
      <c r="K2263">
        <v>715</v>
      </c>
      <c r="L2263">
        <v>1</v>
      </c>
      <c r="M2263">
        <v>715</v>
      </c>
      <c r="N2263" t="s">
        <v>647</v>
      </c>
      <c r="O2263" t="s">
        <v>4675</v>
      </c>
      <c r="P2263" s="7">
        <v>42542</v>
      </c>
      <c r="Q2263" s="7" t="s">
        <v>4676</v>
      </c>
      <c r="R2263" s="7">
        <v>3.4767999999999999</v>
      </c>
    </row>
    <row r="2264" spans="1:18" hidden="1">
      <c r="A2264" t="s">
        <v>506</v>
      </c>
      <c r="B2264" t="s">
        <v>553</v>
      </c>
      <c r="C2264" s="7">
        <v>42537</v>
      </c>
      <c r="D2264" t="s">
        <v>3858</v>
      </c>
      <c r="E2264">
        <v>13115016</v>
      </c>
      <c r="F2264" t="s">
        <v>4674</v>
      </c>
      <c r="G2264" s="7">
        <v>42591</v>
      </c>
      <c r="H2264" t="s">
        <v>503</v>
      </c>
      <c r="I2264">
        <v>715</v>
      </c>
      <c r="J2264"/>
      <c r="K2264">
        <v>715</v>
      </c>
      <c r="L2264">
        <v>1</v>
      </c>
      <c r="M2264">
        <v>715</v>
      </c>
      <c r="N2264" t="s">
        <v>647</v>
      </c>
      <c r="O2264" t="s">
        <v>4675</v>
      </c>
      <c r="P2264" s="7">
        <v>42542</v>
      </c>
      <c r="Q2264" s="7" t="s">
        <v>6530</v>
      </c>
      <c r="R2264" s="7">
        <v>3.4767999999999999</v>
      </c>
    </row>
    <row r="2265" spans="1:18" hidden="1">
      <c r="A2265" t="s">
        <v>506</v>
      </c>
      <c r="B2265" t="s">
        <v>553</v>
      </c>
      <c r="C2265" s="7">
        <v>42538</v>
      </c>
      <c r="D2265" t="s">
        <v>3858</v>
      </c>
      <c r="E2265">
        <v>13115016</v>
      </c>
      <c r="F2265" t="s">
        <v>6567</v>
      </c>
      <c r="G2265" s="7">
        <v>42560</v>
      </c>
      <c r="H2265" t="s">
        <v>503</v>
      </c>
      <c r="I2265">
        <v>300</v>
      </c>
      <c r="J2265">
        <v>0</v>
      </c>
      <c r="K2265">
        <v>300</v>
      </c>
      <c r="L2265">
        <v>1</v>
      </c>
      <c r="M2265">
        <v>300</v>
      </c>
      <c r="N2265" t="s">
        <v>647</v>
      </c>
      <c r="O2265" t="s">
        <v>6568</v>
      </c>
      <c r="P2265" s="7">
        <v>42542</v>
      </c>
      <c r="Q2265" s="7" t="s">
        <v>6569</v>
      </c>
      <c r="R2265" s="7">
        <v>3.4904000000000002</v>
      </c>
    </row>
    <row r="2266" spans="1:18" hidden="1">
      <c r="A2266" t="s">
        <v>506</v>
      </c>
      <c r="B2266" t="s">
        <v>553</v>
      </c>
      <c r="C2266" s="7">
        <v>42521</v>
      </c>
      <c r="D2266" t="s">
        <v>4027</v>
      </c>
      <c r="E2266">
        <v>15101004</v>
      </c>
      <c r="F2266" t="s">
        <v>4028</v>
      </c>
      <c r="G2266" s="7">
        <v>42550</v>
      </c>
      <c r="H2266" t="s">
        <v>503</v>
      </c>
      <c r="I2266">
        <v>1100</v>
      </c>
      <c r="J2266">
        <v>0</v>
      </c>
      <c r="K2266">
        <v>1100</v>
      </c>
      <c r="L2266">
        <v>1</v>
      </c>
      <c r="M2266">
        <v>1100</v>
      </c>
      <c r="N2266" t="s">
        <v>647</v>
      </c>
      <c r="O2266" t="s">
        <v>4029</v>
      </c>
      <c r="P2266" s="7">
        <v>42542</v>
      </c>
      <c r="Q2266" s="7" t="s">
        <v>4030</v>
      </c>
      <c r="R2266" s="7">
        <v>3.5996999999999999</v>
      </c>
    </row>
    <row r="2267" spans="1:18" hidden="1">
      <c r="A2267" t="s">
        <v>506</v>
      </c>
      <c r="B2267" t="s">
        <v>609</v>
      </c>
      <c r="C2267" s="7">
        <v>42541</v>
      </c>
      <c r="D2267" t="s">
        <v>4359</v>
      </c>
      <c r="E2267">
        <v>13115001</v>
      </c>
      <c r="F2267" t="s">
        <v>4360</v>
      </c>
      <c r="G2267" s="7">
        <v>42552</v>
      </c>
      <c r="H2267" t="s">
        <v>503</v>
      </c>
      <c r="I2267">
        <v>327</v>
      </c>
      <c r="J2267">
        <v>0</v>
      </c>
      <c r="K2267">
        <v>327</v>
      </c>
      <c r="L2267">
        <v>1</v>
      </c>
      <c r="M2267">
        <v>327</v>
      </c>
      <c r="N2267" t="s">
        <v>647</v>
      </c>
      <c r="O2267" t="s">
        <v>761</v>
      </c>
      <c r="P2267" s="7">
        <v>42542</v>
      </c>
      <c r="Q2267" s="7" t="s">
        <v>4361</v>
      </c>
      <c r="R2267" s="7">
        <v>3.4371999999999998</v>
      </c>
    </row>
    <row r="2268" spans="1:18" hidden="1">
      <c r="A2268" t="s">
        <v>506</v>
      </c>
      <c r="B2268" t="s">
        <v>548</v>
      </c>
      <c r="C2268" s="7">
        <v>42542</v>
      </c>
      <c r="D2268" t="s">
        <v>446</v>
      </c>
      <c r="E2268">
        <v>17101003</v>
      </c>
      <c r="F2268" t="s">
        <v>5184</v>
      </c>
      <c r="G2268" s="7">
        <v>42542</v>
      </c>
      <c r="H2268" t="s">
        <v>503</v>
      </c>
      <c r="I2268">
        <v>500</v>
      </c>
      <c r="J2268">
        <v>0</v>
      </c>
      <c r="K2268">
        <v>500</v>
      </c>
      <c r="L2268">
        <v>1</v>
      </c>
      <c r="M2268">
        <v>500</v>
      </c>
      <c r="N2268" t="s">
        <v>5185</v>
      </c>
      <c r="O2268" t="s">
        <v>6985</v>
      </c>
      <c r="P2268" s="7">
        <v>42542</v>
      </c>
      <c r="Q2268" s="7" t="s">
        <v>7537</v>
      </c>
      <c r="R2268" s="7">
        <v>3.3835000000000002</v>
      </c>
    </row>
    <row r="2269" spans="1:18" hidden="1">
      <c r="A2269" t="s">
        <v>506</v>
      </c>
      <c r="B2269" t="s">
        <v>548</v>
      </c>
      <c r="C2269" s="7">
        <v>42482</v>
      </c>
      <c r="D2269" t="s">
        <v>4384</v>
      </c>
      <c r="E2269">
        <v>15101003</v>
      </c>
      <c r="F2269" t="s">
        <v>4385</v>
      </c>
      <c r="G2269" s="7">
        <v>42613</v>
      </c>
      <c r="H2269" t="s">
        <v>503</v>
      </c>
      <c r="I2269">
        <v>60000</v>
      </c>
      <c r="J2269"/>
      <c r="K2269">
        <v>60000</v>
      </c>
      <c r="L2269">
        <v>1</v>
      </c>
      <c r="M2269">
        <v>60000</v>
      </c>
      <c r="N2269" t="s">
        <v>2803</v>
      </c>
      <c r="O2269" t="s">
        <v>4386</v>
      </c>
      <c r="P2269" s="7">
        <v>42542</v>
      </c>
      <c r="Q2269" s="7" t="s">
        <v>4387</v>
      </c>
      <c r="R2269" s="7">
        <v>3.5503</v>
      </c>
    </row>
    <row r="2270" spans="1:18" hidden="1">
      <c r="A2270" t="s">
        <v>506</v>
      </c>
      <c r="B2270" t="s">
        <v>548</v>
      </c>
      <c r="C2270" s="7">
        <v>42531</v>
      </c>
      <c r="D2270" t="s">
        <v>1390</v>
      </c>
      <c r="E2270">
        <v>13115002</v>
      </c>
      <c r="F2270" t="s">
        <v>3750</v>
      </c>
      <c r="G2270" s="7">
        <v>42557</v>
      </c>
      <c r="H2270" t="s">
        <v>503</v>
      </c>
      <c r="I2270">
        <v>1271.2</v>
      </c>
      <c r="J2270">
        <v>0</v>
      </c>
      <c r="K2270">
        <v>1271.2</v>
      </c>
      <c r="L2270">
        <v>1</v>
      </c>
      <c r="M2270">
        <v>1271.2</v>
      </c>
      <c r="N2270" t="s">
        <v>647</v>
      </c>
      <c r="O2270" t="s">
        <v>1113</v>
      </c>
      <c r="P2270" s="7">
        <v>42542</v>
      </c>
      <c r="Q2270" s="7" t="s">
        <v>3751</v>
      </c>
      <c r="R2270" s="7">
        <v>3.3816999999999999</v>
      </c>
    </row>
    <row r="2271" spans="1:18" hidden="1">
      <c r="A2271" t="s">
        <v>506</v>
      </c>
      <c r="B2271" t="s">
        <v>548</v>
      </c>
      <c r="C2271" s="7">
        <v>42528</v>
      </c>
      <c r="D2271" t="s">
        <v>1390</v>
      </c>
      <c r="E2271">
        <v>13115002</v>
      </c>
      <c r="F2271" t="s">
        <v>4092</v>
      </c>
      <c r="G2271" s="7">
        <v>42554</v>
      </c>
      <c r="H2271" t="s">
        <v>503</v>
      </c>
      <c r="I2271">
        <v>65.94</v>
      </c>
      <c r="J2271">
        <v>0</v>
      </c>
      <c r="K2271">
        <v>65.94</v>
      </c>
      <c r="L2271">
        <v>1</v>
      </c>
      <c r="M2271">
        <v>65.94</v>
      </c>
      <c r="N2271" t="s">
        <v>647</v>
      </c>
      <c r="O2271" t="s">
        <v>4093</v>
      </c>
      <c r="P2271" s="7">
        <v>42542</v>
      </c>
      <c r="Q2271" s="7" t="s">
        <v>4094</v>
      </c>
      <c r="R2271" s="7">
        <v>3.5097999999999998</v>
      </c>
    </row>
    <row r="2272" spans="1:18" hidden="1">
      <c r="A2272" t="s">
        <v>506</v>
      </c>
      <c r="B2272" t="s">
        <v>548</v>
      </c>
      <c r="C2272" s="7">
        <v>42535</v>
      </c>
      <c r="D2272" t="s">
        <v>1390</v>
      </c>
      <c r="E2272">
        <v>13115002</v>
      </c>
      <c r="F2272" t="s">
        <v>4318</v>
      </c>
      <c r="G2272" s="7">
        <v>42554</v>
      </c>
      <c r="H2272" t="s">
        <v>503</v>
      </c>
      <c r="I2272">
        <v>348.2</v>
      </c>
      <c r="J2272">
        <v>0</v>
      </c>
      <c r="K2272">
        <v>348.2</v>
      </c>
      <c r="L2272">
        <v>1</v>
      </c>
      <c r="M2272">
        <v>348.2</v>
      </c>
      <c r="N2272" t="s">
        <v>647</v>
      </c>
      <c r="O2272" t="s">
        <v>2922</v>
      </c>
      <c r="P2272" s="7">
        <v>42542</v>
      </c>
      <c r="Q2272" s="7" t="s">
        <v>4319</v>
      </c>
      <c r="R2272" s="7">
        <v>3.4533</v>
      </c>
    </row>
    <row r="2273" spans="1:18" hidden="1">
      <c r="A2273" t="s">
        <v>506</v>
      </c>
      <c r="B2273" t="s">
        <v>548</v>
      </c>
      <c r="C2273" s="7">
        <v>42527</v>
      </c>
      <c r="D2273" t="s">
        <v>1390</v>
      </c>
      <c r="E2273">
        <v>13115002</v>
      </c>
      <c r="F2273" t="s">
        <v>4559</v>
      </c>
      <c r="G2273" s="7">
        <v>42554</v>
      </c>
      <c r="H2273" t="s">
        <v>503</v>
      </c>
      <c r="I2273">
        <v>177.7</v>
      </c>
      <c r="J2273">
        <v>0</v>
      </c>
      <c r="K2273">
        <v>177.7</v>
      </c>
      <c r="L2273">
        <v>1</v>
      </c>
      <c r="M2273">
        <v>177.7</v>
      </c>
      <c r="N2273" t="s">
        <v>647</v>
      </c>
      <c r="O2273" t="s">
        <v>1113</v>
      </c>
      <c r="P2273" s="7">
        <v>42542</v>
      </c>
      <c r="Q2273" s="7" t="s">
        <v>4560</v>
      </c>
      <c r="R2273" s="7">
        <v>3.5409000000000002</v>
      </c>
    </row>
    <row r="2274" spans="1:18" hidden="1">
      <c r="A2274" t="s">
        <v>506</v>
      </c>
      <c r="B2274" t="s">
        <v>548</v>
      </c>
      <c r="C2274" s="7">
        <v>42531</v>
      </c>
      <c r="D2274" t="s">
        <v>1390</v>
      </c>
      <c r="E2274">
        <v>13115002</v>
      </c>
      <c r="F2274" t="s">
        <v>5024</v>
      </c>
      <c r="G2274" s="7">
        <v>42561</v>
      </c>
      <c r="H2274" t="s">
        <v>503</v>
      </c>
      <c r="I2274">
        <v>2116.1</v>
      </c>
      <c r="J2274">
        <v>0</v>
      </c>
      <c r="K2274">
        <v>2116.1</v>
      </c>
      <c r="L2274">
        <v>1</v>
      </c>
      <c r="M2274">
        <v>2116.1</v>
      </c>
      <c r="N2274" t="s">
        <v>647</v>
      </c>
      <c r="O2274" t="s">
        <v>2922</v>
      </c>
      <c r="P2274" s="7">
        <v>42542</v>
      </c>
      <c r="Q2274" s="7" t="s">
        <v>5025</v>
      </c>
      <c r="R2274" s="7">
        <v>3.3816999999999999</v>
      </c>
    </row>
    <row r="2275" spans="1:18" hidden="1">
      <c r="A2275" t="s">
        <v>506</v>
      </c>
      <c r="B2275" t="s">
        <v>548</v>
      </c>
      <c r="C2275" s="7">
        <v>42535</v>
      </c>
      <c r="D2275" t="s">
        <v>1390</v>
      </c>
      <c r="E2275">
        <v>13115002</v>
      </c>
      <c r="F2275" t="s">
        <v>5117</v>
      </c>
      <c r="G2275" s="7">
        <v>42560</v>
      </c>
      <c r="H2275" t="s">
        <v>503</v>
      </c>
      <c r="I2275">
        <v>113.33</v>
      </c>
      <c r="J2275">
        <v>0</v>
      </c>
      <c r="K2275">
        <v>113.33</v>
      </c>
      <c r="L2275">
        <v>1</v>
      </c>
      <c r="M2275">
        <v>113.33</v>
      </c>
      <c r="N2275" t="s">
        <v>647</v>
      </c>
      <c r="O2275" t="s">
        <v>5118</v>
      </c>
      <c r="P2275" s="7">
        <v>42542</v>
      </c>
      <c r="Q2275" s="7" t="s">
        <v>5119</v>
      </c>
      <c r="R2275" s="7">
        <v>3.4533</v>
      </c>
    </row>
    <row r="2276" spans="1:18" hidden="1">
      <c r="A2276" t="s">
        <v>506</v>
      </c>
      <c r="B2276" t="s">
        <v>548</v>
      </c>
      <c r="C2276" s="7">
        <v>42539</v>
      </c>
      <c r="D2276" t="s">
        <v>1390</v>
      </c>
      <c r="E2276">
        <v>13115002</v>
      </c>
      <c r="F2276" t="s">
        <v>5480</v>
      </c>
      <c r="G2276" s="7">
        <v>42568</v>
      </c>
      <c r="H2276" t="s">
        <v>503</v>
      </c>
      <c r="I2276">
        <v>2631.93</v>
      </c>
      <c r="J2276">
        <v>0</v>
      </c>
      <c r="K2276">
        <v>2631.93</v>
      </c>
      <c r="L2276">
        <v>1</v>
      </c>
      <c r="M2276">
        <v>2631.93</v>
      </c>
      <c r="N2276" t="s">
        <v>647</v>
      </c>
      <c r="O2276" t="s">
        <v>2922</v>
      </c>
      <c r="P2276" s="7">
        <v>42542</v>
      </c>
      <c r="Q2276" s="7" t="s">
        <v>5481</v>
      </c>
      <c r="R2276" s="7">
        <v>3.4371999999999998</v>
      </c>
    </row>
    <row r="2277" spans="1:18" hidden="1">
      <c r="A2277" t="s">
        <v>506</v>
      </c>
      <c r="B2277" t="s">
        <v>548</v>
      </c>
      <c r="C2277" s="7">
        <v>42538</v>
      </c>
      <c r="D2277" t="s">
        <v>1390</v>
      </c>
      <c r="E2277">
        <v>13115002</v>
      </c>
      <c r="F2277" t="s">
        <v>5501</v>
      </c>
      <c r="G2277" s="7">
        <v>42557</v>
      </c>
      <c r="H2277" t="s">
        <v>503</v>
      </c>
      <c r="I2277">
        <v>220.7</v>
      </c>
      <c r="J2277">
        <v>0</v>
      </c>
      <c r="K2277">
        <v>220.7</v>
      </c>
      <c r="L2277">
        <v>1</v>
      </c>
      <c r="M2277">
        <v>220.7</v>
      </c>
      <c r="N2277" t="s">
        <v>647</v>
      </c>
      <c r="O2277" t="s">
        <v>2922</v>
      </c>
      <c r="P2277" s="7">
        <v>42542</v>
      </c>
      <c r="Q2277" s="7" t="s">
        <v>5502</v>
      </c>
      <c r="R2277" s="7">
        <v>3.4904000000000002</v>
      </c>
    </row>
    <row r="2278" spans="1:18" hidden="1">
      <c r="A2278" t="s">
        <v>506</v>
      </c>
      <c r="B2278" t="s">
        <v>548</v>
      </c>
      <c r="C2278" s="7">
        <v>42531</v>
      </c>
      <c r="D2278" t="s">
        <v>1390</v>
      </c>
      <c r="E2278">
        <v>13115002</v>
      </c>
      <c r="F2278" t="s">
        <v>5779</v>
      </c>
      <c r="G2278" s="7">
        <v>42557</v>
      </c>
      <c r="H2278" t="s">
        <v>503</v>
      </c>
      <c r="I2278">
        <v>3900</v>
      </c>
      <c r="J2278">
        <v>0</v>
      </c>
      <c r="K2278">
        <v>3900</v>
      </c>
      <c r="L2278">
        <v>1</v>
      </c>
      <c r="M2278">
        <v>3900</v>
      </c>
      <c r="N2278" t="s">
        <v>647</v>
      </c>
      <c r="O2278" t="s">
        <v>1113</v>
      </c>
      <c r="P2278" s="7">
        <v>42542</v>
      </c>
      <c r="Q2278" s="7" t="s">
        <v>5780</v>
      </c>
      <c r="R2278" s="7">
        <v>3.3816999999999999</v>
      </c>
    </row>
    <row r="2279" spans="1:18" hidden="1">
      <c r="A2279" t="s">
        <v>506</v>
      </c>
      <c r="B2279" t="s">
        <v>641</v>
      </c>
      <c r="C2279" s="7">
        <v>42535</v>
      </c>
      <c r="D2279" t="s">
        <v>1390</v>
      </c>
      <c r="E2279">
        <v>13115002</v>
      </c>
      <c r="F2279" t="s">
        <v>5863</v>
      </c>
      <c r="G2279" s="7">
        <v>42554</v>
      </c>
      <c r="H2279" t="s">
        <v>503</v>
      </c>
      <c r="I2279">
        <v>229.01</v>
      </c>
      <c r="J2279">
        <v>0</v>
      </c>
      <c r="K2279">
        <v>229.01</v>
      </c>
      <c r="L2279">
        <v>1</v>
      </c>
      <c r="M2279">
        <v>229.01</v>
      </c>
      <c r="N2279" t="s">
        <v>647</v>
      </c>
      <c r="O2279" t="s">
        <v>5864</v>
      </c>
      <c r="P2279" s="7">
        <v>42542</v>
      </c>
      <c r="Q2279" s="7" t="s">
        <v>5865</v>
      </c>
      <c r="R2279" s="7">
        <v>3.4533</v>
      </c>
    </row>
    <row r="2280" spans="1:18" hidden="1">
      <c r="A2280" t="s">
        <v>506</v>
      </c>
      <c r="B2280" t="s">
        <v>548</v>
      </c>
      <c r="C2280" s="7">
        <v>42520</v>
      </c>
      <c r="D2280" t="s">
        <v>1390</v>
      </c>
      <c r="E2280">
        <v>13115002</v>
      </c>
      <c r="F2280" t="s">
        <v>6038</v>
      </c>
      <c r="G2280" s="7">
        <v>42548</v>
      </c>
      <c r="H2280" t="s">
        <v>503</v>
      </c>
      <c r="I2280">
        <v>213.51</v>
      </c>
      <c r="J2280">
        <v>0</v>
      </c>
      <c r="K2280">
        <v>213.51</v>
      </c>
      <c r="L2280">
        <v>1</v>
      </c>
      <c r="M2280">
        <v>213.51</v>
      </c>
      <c r="N2280" t="s">
        <v>647</v>
      </c>
      <c r="O2280" t="s">
        <v>3294</v>
      </c>
      <c r="P2280" s="7">
        <v>42542</v>
      </c>
      <c r="Q2280" s="7" t="s">
        <v>6039</v>
      </c>
      <c r="R2280" s="7">
        <v>3.6168</v>
      </c>
    </row>
    <row r="2281" spans="1:18" hidden="1">
      <c r="A2281" t="s">
        <v>506</v>
      </c>
      <c r="B2281" t="s">
        <v>548</v>
      </c>
      <c r="C2281" s="7">
        <v>42527</v>
      </c>
      <c r="D2281" t="s">
        <v>1390</v>
      </c>
      <c r="E2281">
        <v>13115002</v>
      </c>
      <c r="F2281" t="s">
        <v>6076</v>
      </c>
      <c r="G2281" s="7">
        <v>42554</v>
      </c>
      <c r="H2281" t="s">
        <v>503</v>
      </c>
      <c r="I2281">
        <v>25.5</v>
      </c>
      <c r="J2281">
        <v>0</v>
      </c>
      <c r="K2281">
        <v>25.5</v>
      </c>
      <c r="L2281">
        <v>1</v>
      </c>
      <c r="M2281">
        <v>25.5</v>
      </c>
      <c r="N2281" t="s">
        <v>647</v>
      </c>
      <c r="O2281" t="s">
        <v>1113</v>
      </c>
      <c r="P2281" s="7">
        <v>42542</v>
      </c>
      <c r="Q2281" s="7" t="s">
        <v>6077</v>
      </c>
      <c r="R2281" s="7">
        <v>3.5409000000000002</v>
      </c>
    </row>
    <row r="2282" spans="1:18" hidden="1">
      <c r="A2282" t="s">
        <v>506</v>
      </c>
      <c r="B2282" t="s">
        <v>548</v>
      </c>
      <c r="C2282" s="7">
        <v>42535</v>
      </c>
      <c r="D2282" t="s">
        <v>1390</v>
      </c>
      <c r="E2282">
        <v>13115002</v>
      </c>
      <c r="F2282" t="s">
        <v>6217</v>
      </c>
      <c r="G2282" s="7">
        <v>42558</v>
      </c>
      <c r="H2282" t="s">
        <v>503</v>
      </c>
      <c r="I2282">
        <v>542.96</v>
      </c>
      <c r="J2282">
        <v>0</v>
      </c>
      <c r="K2282">
        <v>542.96</v>
      </c>
      <c r="L2282">
        <v>1</v>
      </c>
      <c r="M2282">
        <v>542.96</v>
      </c>
      <c r="N2282" t="s">
        <v>647</v>
      </c>
      <c r="O2282" t="s">
        <v>6218</v>
      </c>
      <c r="P2282" s="7">
        <v>42542</v>
      </c>
      <c r="Q2282" s="7" t="s">
        <v>6219</v>
      </c>
      <c r="R2282" s="7">
        <v>3.4533</v>
      </c>
    </row>
    <row r="2283" spans="1:18" hidden="1">
      <c r="A2283" t="s">
        <v>506</v>
      </c>
      <c r="B2283" t="s">
        <v>548</v>
      </c>
      <c r="C2283" s="7">
        <v>42524</v>
      </c>
      <c r="D2283" t="s">
        <v>1390</v>
      </c>
      <c r="E2283">
        <v>13115002</v>
      </c>
      <c r="F2283" t="s">
        <v>6371</v>
      </c>
      <c r="G2283" s="7">
        <v>42554</v>
      </c>
      <c r="H2283" t="s">
        <v>503</v>
      </c>
      <c r="I2283">
        <v>652.67999999999995</v>
      </c>
      <c r="J2283">
        <v>0</v>
      </c>
      <c r="K2283">
        <v>652.67999999999995</v>
      </c>
      <c r="L2283">
        <v>1</v>
      </c>
      <c r="M2283">
        <v>652.67999999999995</v>
      </c>
      <c r="N2283" t="s">
        <v>647</v>
      </c>
      <c r="O2283" t="s">
        <v>2922</v>
      </c>
      <c r="P2283" s="7">
        <v>42542</v>
      </c>
      <c r="Q2283" s="7" t="s">
        <v>6372</v>
      </c>
      <c r="R2283" s="7">
        <v>3.5960999999999999</v>
      </c>
    </row>
    <row r="2284" spans="1:18" hidden="1">
      <c r="A2284" t="s">
        <v>506</v>
      </c>
      <c r="B2284" t="s">
        <v>548</v>
      </c>
      <c r="C2284" s="7">
        <v>42524</v>
      </c>
      <c r="D2284" t="s">
        <v>1390</v>
      </c>
      <c r="E2284">
        <v>13115002</v>
      </c>
      <c r="F2284" t="s">
        <v>6373</v>
      </c>
      <c r="G2284" s="7">
        <v>42554</v>
      </c>
      <c r="H2284" t="s">
        <v>503</v>
      </c>
      <c r="I2284">
        <v>624.73</v>
      </c>
      <c r="J2284">
        <v>0</v>
      </c>
      <c r="K2284">
        <v>624.73</v>
      </c>
      <c r="L2284">
        <v>1</v>
      </c>
      <c r="M2284">
        <v>624.73</v>
      </c>
      <c r="N2284" t="s">
        <v>647</v>
      </c>
      <c r="O2284" t="s">
        <v>1113</v>
      </c>
      <c r="P2284" s="7">
        <v>42542</v>
      </c>
      <c r="Q2284" s="7" t="s">
        <v>6374</v>
      </c>
      <c r="R2284" s="7">
        <v>3.5960999999999999</v>
      </c>
    </row>
    <row r="2285" spans="1:18" hidden="1">
      <c r="A2285" t="s">
        <v>506</v>
      </c>
      <c r="B2285" t="s">
        <v>548</v>
      </c>
      <c r="C2285" s="7">
        <v>42520</v>
      </c>
      <c r="D2285" t="s">
        <v>1390</v>
      </c>
      <c r="E2285">
        <v>13115002</v>
      </c>
      <c r="F2285" t="s">
        <v>6402</v>
      </c>
      <c r="G2285" s="7">
        <v>42548</v>
      </c>
      <c r="H2285" t="s">
        <v>503</v>
      </c>
      <c r="I2285">
        <v>1169.94</v>
      </c>
      <c r="J2285">
        <v>0</v>
      </c>
      <c r="K2285">
        <v>1169.94</v>
      </c>
      <c r="L2285">
        <v>1</v>
      </c>
      <c r="M2285">
        <v>1169.94</v>
      </c>
      <c r="N2285" t="s">
        <v>647</v>
      </c>
      <c r="O2285" t="s">
        <v>6403</v>
      </c>
      <c r="P2285" s="7">
        <v>42542</v>
      </c>
      <c r="Q2285" s="7" t="s">
        <v>6404</v>
      </c>
      <c r="R2285" s="7">
        <v>3.6168</v>
      </c>
    </row>
    <row r="2286" spans="1:18" hidden="1">
      <c r="A2286" t="s">
        <v>506</v>
      </c>
      <c r="B2286" t="s">
        <v>548</v>
      </c>
      <c r="C2286" s="7">
        <v>42535</v>
      </c>
      <c r="D2286" t="s">
        <v>1390</v>
      </c>
      <c r="E2286">
        <v>13115002</v>
      </c>
      <c r="F2286" t="s">
        <v>6578</v>
      </c>
      <c r="G2286" s="7">
        <v>42558</v>
      </c>
      <c r="H2286" t="s">
        <v>503</v>
      </c>
      <c r="I2286">
        <v>90.22</v>
      </c>
      <c r="J2286">
        <v>0</v>
      </c>
      <c r="K2286">
        <v>90.22</v>
      </c>
      <c r="L2286">
        <v>1</v>
      </c>
      <c r="M2286">
        <v>90.22</v>
      </c>
      <c r="N2286" t="s">
        <v>647</v>
      </c>
      <c r="O2286" t="s">
        <v>6579</v>
      </c>
      <c r="P2286" s="7">
        <v>42542</v>
      </c>
      <c r="Q2286" s="7" t="s">
        <v>6580</v>
      </c>
      <c r="R2286" s="7">
        <v>3.4533</v>
      </c>
    </row>
    <row r="2287" spans="1:18" hidden="1">
      <c r="A2287" t="s">
        <v>506</v>
      </c>
      <c r="B2287" t="s">
        <v>553</v>
      </c>
      <c r="C2287" s="7">
        <v>42530</v>
      </c>
      <c r="D2287" t="s">
        <v>6081</v>
      </c>
      <c r="E2287">
        <v>13115026</v>
      </c>
      <c r="F2287" t="s">
        <v>4085</v>
      </c>
      <c r="G2287" s="7">
        <v>42551</v>
      </c>
      <c r="H2287" t="s">
        <v>503</v>
      </c>
      <c r="I2287">
        <v>1240</v>
      </c>
      <c r="J2287">
        <v>0</v>
      </c>
      <c r="K2287">
        <v>1240</v>
      </c>
      <c r="L2287">
        <v>1</v>
      </c>
      <c r="M2287">
        <v>1240</v>
      </c>
      <c r="N2287" t="s">
        <v>647</v>
      </c>
      <c r="O2287" t="s">
        <v>745</v>
      </c>
      <c r="P2287" s="7">
        <v>42542</v>
      </c>
      <c r="Q2287" s="7" t="s">
        <v>6082</v>
      </c>
      <c r="R2287" s="7">
        <v>3.3898000000000001</v>
      </c>
    </row>
    <row r="2288" spans="1:18" hidden="1">
      <c r="A2288" t="s">
        <v>506</v>
      </c>
      <c r="B2288" t="s">
        <v>652</v>
      </c>
      <c r="C2288" s="7">
        <v>42542</v>
      </c>
      <c r="D2288" t="s">
        <v>4761</v>
      </c>
      <c r="E2288">
        <v>13115026</v>
      </c>
      <c r="F2288" t="s">
        <v>4762</v>
      </c>
      <c r="G2288" s="7">
        <v>42559</v>
      </c>
      <c r="H2288" t="s">
        <v>503</v>
      </c>
      <c r="I2288">
        <v>400</v>
      </c>
      <c r="J2288">
        <v>0</v>
      </c>
      <c r="K2288">
        <v>400</v>
      </c>
      <c r="L2288">
        <v>1</v>
      </c>
      <c r="M2288">
        <v>400</v>
      </c>
      <c r="N2288" t="s">
        <v>647</v>
      </c>
      <c r="O2288" t="s">
        <v>2512</v>
      </c>
      <c r="P2288" s="7">
        <v>42542</v>
      </c>
      <c r="Q2288" s="7" t="s">
        <v>4763</v>
      </c>
      <c r="R2288" s="7">
        <v>3.3835000000000002</v>
      </c>
    </row>
    <row r="2289" spans="1:18" hidden="1">
      <c r="A2289" t="s">
        <v>506</v>
      </c>
      <c r="B2289" t="s">
        <v>652</v>
      </c>
      <c r="C2289" s="7">
        <v>42542</v>
      </c>
      <c r="D2289" t="s">
        <v>4761</v>
      </c>
      <c r="E2289">
        <v>13115026</v>
      </c>
      <c r="F2289" t="s">
        <v>4764</v>
      </c>
      <c r="G2289" s="7">
        <v>42559</v>
      </c>
      <c r="H2289" t="s">
        <v>503</v>
      </c>
      <c r="I2289">
        <v>302</v>
      </c>
      <c r="J2289">
        <v>0</v>
      </c>
      <c r="K2289">
        <v>302</v>
      </c>
      <c r="L2289">
        <v>1</v>
      </c>
      <c r="M2289">
        <v>302</v>
      </c>
      <c r="N2289" t="s">
        <v>647</v>
      </c>
      <c r="O2289" t="s">
        <v>2512</v>
      </c>
      <c r="P2289" s="7">
        <v>42542</v>
      </c>
      <c r="Q2289" s="7" t="s">
        <v>4765</v>
      </c>
      <c r="R2289" s="7">
        <v>3.3835000000000002</v>
      </c>
    </row>
    <row r="2290" spans="1:18" hidden="1">
      <c r="A2290" t="s">
        <v>506</v>
      </c>
      <c r="B2290" t="s">
        <v>553</v>
      </c>
      <c r="C2290" s="7">
        <v>42538</v>
      </c>
      <c r="D2290" t="s">
        <v>4761</v>
      </c>
      <c r="E2290">
        <v>13115026</v>
      </c>
      <c r="F2290" t="s">
        <v>3339</v>
      </c>
      <c r="G2290" s="7">
        <v>42551</v>
      </c>
      <c r="H2290" t="s">
        <v>503</v>
      </c>
      <c r="I2290">
        <v>470</v>
      </c>
      <c r="J2290">
        <v>0</v>
      </c>
      <c r="K2290">
        <v>470</v>
      </c>
      <c r="L2290">
        <v>1</v>
      </c>
      <c r="M2290">
        <v>470</v>
      </c>
      <c r="N2290" t="s">
        <v>647</v>
      </c>
      <c r="O2290" t="s">
        <v>4786</v>
      </c>
      <c r="P2290" s="7">
        <v>42542</v>
      </c>
      <c r="Q2290" s="7" t="s">
        <v>4787</v>
      </c>
      <c r="R2290" s="7">
        <v>3.4904000000000002</v>
      </c>
    </row>
    <row r="2291" spans="1:18" hidden="1">
      <c r="A2291" t="s">
        <v>506</v>
      </c>
      <c r="B2291" t="s">
        <v>553</v>
      </c>
      <c r="C2291" s="7">
        <v>42538</v>
      </c>
      <c r="D2291" t="s">
        <v>4761</v>
      </c>
      <c r="E2291">
        <v>13115026</v>
      </c>
      <c r="F2291" t="s">
        <v>3281</v>
      </c>
      <c r="G2291" s="7">
        <v>42551</v>
      </c>
      <c r="H2291" t="s">
        <v>503</v>
      </c>
      <c r="I2291">
        <v>390</v>
      </c>
      <c r="J2291">
        <v>0</v>
      </c>
      <c r="K2291">
        <v>390</v>
      </c>
      <c r="L2291">
        <v>1</v>
      </c>
      <c r="M2291">
        <v>390</v>
      </c>
      <c r="N2291" t="s">
        <v>647</v>
      </c>
      <c r="O2291" t="s">
        <v>6278</v>
      </c>
      <c r="P2291" s="7">
        <v>42542</v>
      </c>
      <c r="Q2291" s="7" t="s">
        <v>6279</v>
      </c>
      <c r="R2291" s="7">
        <v>3.4904000000000002</v>
      </c>
    </row>
    <row r="2292" spans="1:18" hidden="1">
      <c r="A2292" t="s">
        <v>506</v>
      </c>
      <c r="B2292" t="s">
        <v>609</v>
      </c>
      <c r="C2292" s="7">
        <v>42538</v>
      </c>
      <c r="D2292" t="s">
        <v>4352</v>
      </c>
      <c r="E2292">
        <v>13115016</v>
      </c>
      <c r="F2292" t="s">
        <v>4353</v>
      </c>
      <c r="G2292" s="7">
        <v>42545</v>
      </c>
      <c r="H2292" t="s">
        <v>503</v>
      </c>
      <c r="I2292">
        <v>296.8</v>
      </c>
      <c r="J2292">
        <v>0</v>
      </c>
      <c r="K2292">
        <v>296.8</v>
      </c>
      <c r="L2292">
        <v>1</v>
      </c>
      <c r="M2292">
        <v>296.8</v>
      </c>
      <c r="N2292" t="s">
        <v>647</v>
      </c>
      <c r="O2292" t="s">
        <v>4354</v>
      </c>
      <c r="P2292" s="7">
        <v>42542</v>
      </c>
      <c r="Q2292" s="7" t="s">
        <v>4355</v>
      </c>
      <c r="R2292" s="7">
        <v>3.4904000000000002</v>
      </c>
    </row>
    <row r="2293" spans="1:18" hidden="1">
      <c r="A2293" t="s">
        <v>506</v>
      </c>
      <c r="B2293" t="s">
        <v>652</v>
      </c>
      <c r="C2293" s="7">
        <v>42186</v>
      </c>
      <c r="D2293" t="s">
        <v>1136</v>
      </c>
      <c r="E2293">
        <v>13103005</v>
      </c>
      <c r="F2293" t="s">
        <v>1137</v>
      </c>
      <c r="G2293" s="7">
        <v>42853</v>
      </c>
      <c r="H2293" t="s">
        <v>503</v>
      </c>
      <c r="I2293">
        <v>3160</v>
      </c>
      <c r="J2293"/>
      <c r="K2293">
        <v>3160</v>
      </c>
      <c r="L2293">
        <v>1</v>
      </c>
      <c r="M2293">
        <v>3160</v>
      </c>
      <c r="N2293" t="s">
        <v>647</v>
      </c>
      <c r="O2293" t="s">
        <v>1107</v>
      </c>
      <c r="P2293" s="7">
        <v>42542</v>
      </c>
      <c r="Q2293" s="7" t="s">
        <v>1689</v>
      </c>
      <c r="R2293" s="7">
        <v>3.1025999999999998</v>
      </c>
    </row>
    <row r="2294" spans="1:18" hidden="1">
      <c r="A2294" t="s">
        <v>506</v>
      </c>
      <c r="B2294" t="s">
        <v>652</v>
      </c>
      <c r="C2294" s="7">
        <v>42186</v>
      </c>
      <c r="D2294" t="s">
        <v>1136</v>
      </c>
      <c r="E2294">
        <v>13103005</v>
      </c>
      <c r="F2294" t="s">
        <v>1138</v>
      </c>
      <c r="G2294" s="7">
        <v>42702</v>
      </c>
      <c r="H2294" t="s">
        <v>503</v>
      </c>
      <c r="I2294">
        <v>1900</v>
      </c>
      <c r="J2294"/>
      <c r="K2294">
        <v>1900</v>
      </c>
      <c r="L2294">
        <v>1</v>
      </c>
      <c r="M2294">
        <v>1900</v>
      </c>
      <c r="N2294" t="s">
        <v>647</v>
      </c>
      <c r="O2294" t="s">
        <v>1107</v>
      </c>
      <c r="P2294" s="7">
        <v>42542</v>
      </c>
      <c r="Q2294" s="7" t="s">
        <v>1539</v>
      </c>
      <c r="R2294" s="7">
        <v>3.1025999999999998</v>
      </c>
    </row>
    <row r="2295" spans="1:18" hidden="1">
      <c r="A2295" t="s">
        <v>506</v>
      </c>
      <c r="B2295" t="s">
        <v>674</v>
      </c>
      <c r="C2295" s="7">
        <v>42186</v>
      </c>
      <c r="D2295" t="s">
        <v>1136</v>
      </c>
      <c r="E2295">
        <v>13103006</v>
      </c>
      <c r="F2295" t="s">
        <v>1139</v>
      </c>
      <c r="G2295" s="7">
        <v>42702</v>
      </c>
      <c r="H2295" t="s">
        <v>503</v>
      </c>
      <c r="I2295">
        <v>7680</v>
      </c>
      <c r="J2295"/>
      <c r="K2295">
        <v>7680</v>
      </c>
      <c r="L2295">
        <v>1</v>
      </c>
      <c r="M2295">
        <v>7680</v>
      </c>
      <c r="N2295" t="s">
        <v>647</v>
      </c>
      <c r="O2295" t="s">
        <v>1140</v>
      </c>
      <c r="P2295" s="7">
        <v>42542</v>
      </c>
      <c r="Q2295" s="7" t="s">
        <v>1377</v>
      </c>
      <c r="R2295" s="7">
        <v>3.1025999999999998</v>
      </c>
    </row>
    <row r="2296" spans="1:18" hidden="1">
      <c r="A2296" t="s">
        <v>506</v>
      </c>
      <c r="B2296" t="s">
        <v>674</v>
      </c>
      <c r="C2296" s="7">
        <v>42186</v>
      </c>
      <c r="D2296" t="s">
        <v>1136</v>
      </c>
      <c r="E2296">
        <v>13103006</v>
      </c>
      <c r="F2296" t="s">
        <v>1139</v>
      </c>
      <c r="G2296" s="7">
        <v>42794</v>
      </c>
      <c r="H2296" t="s">
        <v>503</v>
      </c>
      <c r="I2296">
        <v>7680</v>
      </c>
      <c r="J2296"/>
      <c r="K2296">
        <v>7680</v>
      </c>
      <c r="L2296">
        <v>1</v>
      </c>
      <c r="M2296">
        <v>7680</v>
      </c>
      <c r="N2296" t="s">
        <v>647</v>
      </c>
      <c r="O2296" t="s">
        <v>1140</v>
      </c>
      <c r="P2296" s="7">
        <v>42542</v>
      </c>
      <c r="Q2296" s="7" t="s">
        <v>1542</v>
      </c>
      <c r="R2296" s="7">
        <v>3.1025999999999998</v>
      </c>
    </row>
    <row r="2297" spans="1:18" hidden="1">
      <c r="A2297" t="s">
        <v>506</v>
      </c>
      <c r="B2297" t="s">
        <v>674</v>
      </c>
      <c r="C2297" s="7">
        <v>42186</v>
      </c>
      <c r="D2297" t="s">
        <v>1136</v>
      </c>
      <c r="E2297">
        <v>13103006</v>
      </c>
      <c r="F2297" t="s">
        <v>1139</v>
      </c>
      <c r="G2297" s="7">
        <v>42853</v>
      </c>
      <c r="H2297" t="s">
        <v>503</v>
      </c>
      <c r="I2297">
        <v>7680</v>
      </c>
      <c r="J2297"/>
      <c r="K2297">
        <v>7680</v>
      </c>
      <c r="L2297">
        <v>1</v>
      </c>
      <c r="M2297">
        <v>7680</v>
      </c>
      <c r="N2297" t="s">
        <v>647</v>
      </c>
      <c r="O2297" t="s">
        <v>1140</v>
      </c>
      <c r="P2297" s="7">
        <v>42542</v>
      </c>
      <c r="Q2297" s="7" t="s">
        <v>2275</v>
      </c>
      <c r="R2297" s="7">
        <v>3.1025999999999998</v>
      </c>
    </row>
    <row r="2298" spans="1:18" hidden="1">
      <c r="A2298" t="s">
        <v>506</v>
      </c>
      <c r="B2298" t="s">
        <v>652</v>
      </c>
      <c r="C2298" s="7">
        <v>42186</v>
      </c>
      <c r="D2298" t="s">
        <v>1136</v>
      </c>
      <c r="E2298">
        <v>13103005</v>
      </c>
      <c r="F2298" t="s">
        <v>1137</v>
      </c>
      <c r="G2298" s="7">
        <v>42549</v>
      </c>
      <c r="H2298" t="s">
        <v>503</v>
      </c>
      <c r="I2298">
        <v>3160</v>
      </c>
      <c r="J2298"/>
      <c r="K2298">
        <v>3160</v>
      </c>
      <c r="L2298">
        <v>1</v>
      </c>
      <c r="M2298">
        <v>3160</v>
      </c>
      <c r="N2298" t="s">
        <v>647</v>
      </c>
      <c r="O2298" t="s">
        <v>1107</v>
      </c>
      <c r="P2298" s="7">
        <v>42542</v>
      </c>
      <c r="Q2298" s="7" t="s">
        <v>2426</v>
      </c>
      <c r="R2298" s="7">
        <v>3.1025999999999998</v>
      </c>
    </row>
    <row r="2299" spans="1:18" hidden="1">
      <c r="A2299" t="s">
        <v>506</v>
      </c>
      <c r="B2299" t="s">
        <v>652</v>
      </c>
      <c r="C2299" s="7">
        <v>42186</v>
      </c>
      <c r="D2299" t="s">
        <v>1136</v>
      </c>
      <c r="E2299">
        <v>13103005</v>
      </c>
      <c r="F2299" t="s">
        <v>1137</v>
      </c>
      <c r="G2299" s="7">
        <v>42671</v>
      </c>
      <c r="H2299" t="s">
        <v>503</v>
      </c>
      <c r="I2299">
        <v>3160</v>
      </c>
      <c r="J2299"/>
      <c r="K2299">
        <v>3160</v>
      </c>
      <c r="L2299">
        <v>1</v>
      </c>
      <c r="M2299">
        <v>3160</v>
      </c>
      <c r="N2299" t="s">
        <v>647</v>
      </c>
      <c r="O2299" t="s">
        <v>1107</v>
      </c>
      <c r="P2299" s="7">
        <v>42542</v>
      </c>
      <c r="Q2299" s="7" t="s">
        <v>1374</v>
      </c>
      <c r="R2299" s="7">
        <v>3.1025999999999998</v>
      </c>
    </row>
    <row r="2300" spans="1:18" hidden="1">
      <c r="A2300" t="s">
        <v>506</v>
      </c>
      <c r="B2300" t="s">
        <v>674</v>
      </c>
      <c r="C2300" s="7">
        <v>42186</v>
      </c>
      <c r="D2300" t="s">
        <v>1136</v>
      </c>
      <c r="E2300">
        <v>13103006</v>
      </c>
      <c r="F2300" t="s">
        <v>1139</v>
      </c>
      <c r="G2300" s="7">
        <v>42763</v>
      </c>
      <c r="H2300" t="s">
        <v>503</v>
      </c>
      <c r="I2300">
        <v>7680</v>
      </c>
      <c r="J2300"/>
      <c r="K2300">
        <v>7680</v>
      </c>
      <c r="L2300">
        <v>1</v>
      </c>
      <c r="M2300">
        <v>7680</v>
      </c>
      <c r="N2300" t="s">
        <v>647</v>
      </c>
      <c r="O2300" t="s">
        <v>1140</v>
      </c>
      <c r="P2300" s="7">
        <v>42542</v>
      </c>
      <c r="Q2300" s="7" t="s">
        <v>2142</v>
      </c>
      <c r="R2300" s="7">
        <v>3.1025999999999998</v>
      </c>
    </row>
    <row r="2301" spans="1:18" hidden="1">
      <c r="A2301" t="s">
        <v>506</v>
      </c>
      <c r="B2301" t="s">
        <v>652</v>
      </c>
      <c r="C2301" s="7">
        <v>42186</v>
      </c>
      <c r="D2301" t="s">
        <v>1136</v>
      </c>
      <c r="E2301">
        <v>13103005</v>
      </c>
      <c r="F2301" t="s">
        <v>1137</v>
      </c>
      <c r="G2301" s="7">
        <v>42641</v>
      </c>
      <c r="H2301" t="s">
        <v>503</v>
      </c>
      <c r="I2301">
        <v>3160</v>
      </c>
      <c r="J2301"/>
      <c r="K2301">
        <v>3160</v>
      </c>
      <c r="L2301">
        <v>1</v>
      </c>
      <c r="M2301">
        <v>3160</v>
      </c>
      <c r="N2301" t="s">
        <v>647</v>
      </c>
      <c r="O2301" t="s">
        <v>1107</v>
      </c>
      <c r="P2301" s="7">
        <v>42542</v>
      </c>
      <c r="Q2301" s="7" t="s">
        <v>1845</v>
      </c>
      <c r="R2301" s="7">
        <v>3.1025999999999998</v>
      </c>
    </row>
    <row r="2302" spans="1:18" hidden="1">
      <c r="A2302" t="s">
        <v>506</v>
      </c>
      <c r="B2302" t="s">
        <v>652</v>
      </c>
      <c r="C2302" s="7">
        <v>42186</v>
      </c>
      <c r="D2302" t="s">
        <v>1136</v>
      </c>
      <c r="E2302">
        <v>13103005</v>
      </c>
      <c r="F2302" t="s">
        <v>1137</v>
      </c>
      <c r="G2302" s="7">
        <v>42732</v>
      </c>
      <c r="H2302" t="s">
        <v>503</v>
      </c>
      <c r="I2302">
        <v>3160</v>
      </c>
      <c r="J2302"/>
      <c r="K2302">
        <v>3160</v>
      </c>
      <c r="L2302">
        <v>1</v>
      </c>
      <c r="M2302">
        <v>3160</v>
      </c>
      <c r="N2302" t="s">
        <v>647</v>
      </c>
      <c r="O2302" t="s">
        <v>1107</v>
      </c>
      <c r="P2302" s="7">
        <v>42542</v>
      </c>
      <c r="Q2302" s="7" t="s">
        <v>2140</v>
      </c>
      <c r="R2302" s="7">
        <v>3.1025999999999998</v>
      </c>
    </row>
    <row r="2303" spans="1:18" hidden="1">
      <c r="A2303" t="s">
        <v>506</v>
      </c>
      <c r="B2303" t="s">
        <v>652</v>
      </c>
      <c r="C2303" s="7">
        <v>42186</v>
      </c>
      <c r="D2303" t="s">
        <v>1136</v>
      </c>
      <c r="E2303">
        <v>13103005</v>
      </c>
      <c r="F2303" t="s">
        <v>1138</v>
      </c>
      <c r="G2303" s="7">
        <v>42763</v>
      </c>
      <c r="H2303" t="s">
        <v>503</v>
      </c>
      <c r="I2303">
        <v>1900</v>
      </c>
      <c r="J2303"/>
      <c r="K2303">
        <v>1900</v>
      </c>
      <c r="L2303">
        <v>1</v>
      </c>
      <c r="M2303">
        <v>1900</v>
      </c>
      <c r="N2303" t="s">
        <v>647</v>
      </c>
      <c r="O2303" t="s">
        <v>1107</v>
      </c>
      <c r="P2303" s="7">
        <v>42542</v>
      </c>
      <c r="Q2303" s="7" t="s">
        <v>1692</v>
      </c>
      <c r="R2303" s="7">
        <v>3.1025999999999998</v>
      </c>
    </row>
    <row r="2304" spans="1:18" hidden="1">
      <c r="A2304" t="s">
        <v>506</v>
      </c>
      <c r="B2304" t="s">
        <v>652</v>
      </c>
      <c r="C2304" s="7">
        <v>42186</v>
      </c>
      <c r="D2304" t="s">
        <v>1136</v>
      </c>
      <c r="E2304">
        <v>13103005</v>
      </c>
      <c r="F2304" t="s">
        <v>1138</v>
      </c>
      <c r="G2304" s="7">
        <v>42822</v>
      </c>
      <c r="H2304" t="s">
        <v>503</v>
      </c>
      <c r="I2304">
        <v>1900</v>
      </c>
      <c r="J2304"/>
      <c r="K2304">
        <v>1900</v>
      </c>
      <c r="L2304">
        <v>1</v>
      </c>
      <c r="M2304">
        <v>1900</v>
      </c>
      <c r="N2304" t="s">
        <v>647</v>
      </c>
      <c r="O2304" t="s">
        <v>1107</v>
      </c>
      <c r="P2304" s="7">
        <v>42542</v>
      </c>
      <c r="Q2304" s="7" t="s">
        <v>1996</v>
      </c>
      <c r="R2304" s="7">
        <v>3.1025999999999998</v>
      </c>
    </row>
    <row r="2305" spans="1:18" hidden="1">
      <c r="A2305" t="s">
        <v>506</v>
      </c>
      <c r="B2305" t="s">
        <v>652</v>
      </c>
      <c r="C2305" s="7">
        <v>42186</v>
      </c>
      <c r="D2305" t="s">
        <v>1136</v>
      </c>
      <c r="E2305">
        <v>13103005</v>
      </c>
      <c r="F2305" t="s">
        <v>1138</v>
      </c>
      <c r="G2305" s="7">
        <v>42853</v>
      </c>
      <c r="H2305" t="s">
        <v>503</v>
      </c>
      <c r="I2305">
        <v>1900</v>
      </c>
      <c r="J2305"/>
      <c r="K2305">
        <v>1900</v>
      </c>
      <c r="L2305">
        <v>1</v>
      </c>
      <c r="M2305">
        <v>1900</v>
      </c>
      <c r="N2305" t="s">
        <v>647</v>
      </c>
      <c r="O2305" t="s">
        <v>1107</v>
      </c>
      <c r="P2305" s="7">
        <v>42542</v>
      </c>
      <c r="Q2305" s="7" t="s">
        <v>1848</v>
      </c>
      <c r="R2305" s="7">
        <v>3.1025999999999998</v>
      </c>
    </row>
    <row r="2306" spans="1:18" hidden="1">
      <c r="A2306" t="s">
        <v>506</v>
      </c>
      <c r="B2306" t="s">
        <v>674</v>
      </c>
      <c r="C2306" s="7">
        <v>42186</v>
      </c>
      <c r="D2306" t="s">
        <v>1136</v>
      </c>
      <c r="E2306">
        <v>13103006</v>
      </c>
      <c r="F2306" t="s">
        <v>1139</v>
      </c>
      <c r="G2306" s="7">
        <v>42549</v>
      </c>
      <c r="H2306" t="s">
        <v>503</v>
      </c>
      <c r="I2306">
        <v>7680</v>
      </c>
      <c r="J2306"/>
      <c r="K2306">
        <v>7680</v>
      </c>
      <c r="L2306">
        <v>1</v>
      </c>
      <c r="M2306">
        <v>7680</v>
      </c>
      <c r="N2306" t="s">
        <v>647</v>
      </c>
      <c r="O2306" t="s">
        <v>1140</v>
      </c>
      <c r="P2306" s="7">
        <v>42542</v>
      </c>
      <c r="Q2306" s="7" t="s">
        <v>1693</v>
      </c>
      <c r="R2306" s="7">
        <v>3.1025999999999998</v>
      </c>
    </row>
    <row r="2307" spans="1:18" hidden="1">
      <c r="A2307" t="s">
        <v>506</v>
      </c>
      <c r="B2307" t="s">
        <v>674</v>
      </c>
      <c r="C2307" s="7">
        <v>42186</v>
      </c>
      <c r="D2307" t="s">
        <v>1136</v>
      </c>
      <c r="E2307">
        <v>13103006</v>
      </c>
      <c r="F2307" t="s">
        <v>1139</v>
      </c>
      <c r="G2307" s="7">
        <v>42822</v>
      </c>
      <c r="H2307" t="s">
        <v>503</v>
      </c>
      <c r="I2307">
        <v>7680</v>
      </c>
      <c r="J2307"/>
      <c r="K2307">
        <v>7680</v>
      </c>
      <c r="L2307">
        <v>1</v>
      </c>
      <c r="M2307">
        <v>7680</v>
      </c>
      <c r="N2307" t="s">
        <v>647</v>
      </c>
      <c r="O2307" t="s">
        <v>1140</v>
      </c>
      <c r="P2307" s="7">
        <v>42542</v>
      </c>
      <c r="Q2307" s="7" t="s">
        <v>2429</v>
      </c>
      <c r="R2307" s="7">
        <v>3.1025999999999998</v>
      </c>
    </row>
    <row r="2308" spans="1:18" hidden="1">
      <c r="A2308" t="s">
        <v>506</v>
      </c>
      <c r="B2308" t="s">
        <v>652</v>
      </c>
      <c r="C2308" s="7">
        <v>42186</v>
      </c>
      <c r="D2308" t="s">
        <v>1136</v>
      </c>
      <c r="E2308">
        <v>13103005</v>
      </c>
      <c r="F2308" t="s">
        <v>1137</v>
      </c>
      <c r="G2308" s="7">
        <v>42610</v>
      </c>
      <c r="H2308" t="s">
        <v>503</v>
      </c>
      <c r="I2308">
        <v>3160</v>
      </c>
      <c r="J2308"/>
      <c r="K2308">
        <v>3160</v>
      </c>
      <c r="L2308">
        <v>1</v>
      </c>
      <c r="M2308">
        <v>3160</v>
      </c>
      <c r="N2308" t="s">
        <v>647</v>
      </c>
      <c r="O2308" t="s">
        <v>1107</v>
      </c>
      <c r="P2308" s="7">
        <v>42542</v>
      </c>
      <c r="Q2308" s="7" t="s">
        <v>1537</v>
      </c>
      <c r="R2308" s="7">
        <v>3.1025999999999998</v>
      </c>
    </row>
    <row r="2309" spans="1:18" hidden="1">
      <c r="A2309" t="s">
        <v>506</v>
      </c>
      <c r="B2309" t="s">
        <v>652</v>
      </c>
      <c r="C2309" s="7">
        <v>42186</v>
      </c>
      <c r="D2309" t="s">
        <v>1136</v>
      </c>
      <c r="E2309">
        <v>13103005</v>
      </c>
      <c r="F2309" t="s">
        <v>1138</v>
      </c>
      <c r="G2309" s="7">
        <v>42794</v>
      </c>
      <c r="H2309" t="s">
        <v>503</v>
      </c>
      <c r="I2309">
        <v>1900</v>
      </c>
      <c r="J2309"/>
      <c r="K2309">
        <v>1900</v>
      </c>
      <c r="L2309">
        <v>1</v>
      </c>
      <c r="M2309">
        <v>1900</v>
      </c>
      <c r="N2309" t="s">
        <v>647</v>
      </c>
      <c r="O2309" t="s">
        <v>1107</v>
      </c>
      <c r="P2309" s="7">
        <v>42542</v>
      </c>
      <c r="Q2309" s="7" t="s">
        <v>2141</v>
      </c>
      <c r="R2309" s="7">
        <v>3.1025999999999998</v>
      </c>
    </row>
    <row r="2310" spans="1:18" hidden="1">
      <c r="A2310" t="s">
        <v>506</v>
      </c>
      <c r="B2310" t="s">
        <v>674</v>
      </c>
      <c r="C2310" s="7">
        <v>42186</v>
      </c>
      <c r="D2310" t="s">
        <v>1136</v>
      </c>
      <c r="E2310">
        <v>13103006</v>
      </c>
      <c r="F2310" t="s">
        <v>1139</v>
      </c>
      <c r="G2310" s="7">
        <v>42579</v>
      </c>
      <c r="H2310" t="s">
        <v>503</v>
      </c>
      <c r="I2310">
        <v>7680</v>
      </c>
      <c r="J2310"/>
      <c r="K2310">
        <v>7680</v>
      </c>
      <c r="L2310">
        <v>1</v>
      </c>
      <c r="M2310">
        <v>7680</v>
      </c>
      <c r="N2310" t="s">
        <v>647</v>
      </c>
      <c r="O2310" t="s">
        <v>1140</v>
      </c>
      <c r="P2310" s="7">
        <v>42542</v>
      </c>
      <c r="Q2310" s="7" t="s">
        <v>2428</v>
      </c>
      <c r="R2310" s="7">
        <v>3.1025999999999998</v>
      </c>
    </row>
    <row r="2311" spans="1:18" hidden="1">
      <c r="A2311" t="s">
        <v>506</v>
      </c>
      <c r="B2311" t="s">
        <v>674</v>
      </c>
      <c r="C2311" s="7">
        <v>42186</v>
      </c>
      <c r="D2311" t="s">
        <v>1136</v>
      </c>
      <c r="E2311">
        <v>13103006</v>
      </c>
      <c r="F2311" t="s">
        <v>1139</v>
      </c>
      <c r="G2311" s="7">
        <v>42641</v>
      </c>
      <c r="H2311" t="s">
        <v>503</v>
      </c>
      <c r="I2311">
        <v>7680</v>
      </c>
      <c r="J2311"/>
      <c r="K2311">
        <v>7680</v>
      </c>
      <c r="L2311">
        <v>1</v>
      </c>
      <c r="M2311">
        <v>7680</v>
      </c>
      <c r="N2311" t="s">
        <v>647</v>
      </c>
      <c r="O2311" t="s">
        <v>1140</v>
      </c>
      <c r="P2311" s="7">
        <v>42542</v>
      </c>
      <c r="Q2311" s="7" t="s">
        <v>1541</v>
      </c>
      <c r="R2311" s="7">
        <v>3.1025999999999998</v>
      </c>
    </row>
    <row r="2312" spans="1:18" hidden="1">
      <c r="A2312" t="s">
        <v>506</v>
      </c>
      <c r="B2312" t="s">
        <v>652</v>
      </c>
      <c r="C2312" s="7">
        <v>42186</v>
      </c>
      <c r="D2312" t="s">
        <v>1136</v>
      </c>
      <c r="E2312">
        <v>13103005</v>
      </c>
      <c r="F2312" t="s">
        <v>1138</v>
      </c>
      <c r="G2312" s="7">
        <v>42610</v>
      </c>
      <c r="H2312" t="s">
        <v>503</v>
      </c>
      <c r="I2312">
        <v>1900</v>
      </c>
      <c r="J2312"/>
      <c r="K2312">
        <v>1900</v>
      </c>
      <c r="L2312">
        <v>1</v>
      </c>
      <c r="M2312">
        <v>1900</v>
      </c>
      <c r="N2312" t="s">
        <v>647</v>
      </c>
      <c r="O2312" t="s">
        <v>1107</v>
      </c>
      <c r="P2312" s="7">
        <v>42542</v>
      </c>
      <c r="Q2312" s="7" t="s">
        <v>1375</v>
      </c>
      <c r="R2312" s="7">
        <v>3.1025999999999998</v>
      </c>
    </row>
    <row r="2313" spans="1:18" hidden="1">
      <c r="A2313" t="s">
        <v>506</v>
      </c>
      <c r="B2313" t="s">
        <v>652</v>
      </c>
      <c r="C2313" s="7">
        <v>42186</v>
      </c>
      <c r="D2313" t="s">
        <v>1136</v>
      </c>
      <c r="E2313">
        <v>13103005</v>
      </c>
      <c r="F2313" t="s">
        <v>1138</v>
      </c>
      <c r="G2313" s="7">
        <v>42641</v>
      </c>
      <c r="H2313" t="s">
        <v>503</v>
      </c>
      <c r="I2313">
        <v>1900</v>
      </c>
      <c r="J2313"/>
      <c r="K2313">
        <v>1900</v>
      </c>
      <c r="L2313">
        <v>1</v>
      </c>
      <c r="M2313">
        <v>1900</v>
      </c>
      <c r="N2313" t="s">
        <v>647</v>
      </c>
      <c r="O2313" t="s">
        <v>1107</v>
      </c>
      <c r="P2313" s="7">
        <v>42542</v>
      </c>
      <c r="Q2313" s="7" t="s">
        <v>1690</v>
      </c>
      <c r="R2313" s="7">
        <v>3.1025999999999998</v>
      </c>
    </row>
    <row r="2314" spans="1:18" hidden="1">
      <c r="A2314" t="s">
        <v>506</v>
      </c>
      <c r="B2314" t="s">
        <v>652</v>
      </c>
      <c r="C2314" s="7">
        <v>42186</v>
      </c>
      <c r="D2314" t="s">
        <v>1136</v>
      </c>
      <c r="E2314">
        <v>13103005</v>
      </c>
      <c r="F2314" t="s">
        <v>1137</v>
      </c>
      <c r="G2314" s="7">
        <v>42763</v>
      </c>
      <c r="H2314" t="s">
        <v>503</v>
      </c>
      <c r="I2314">
        <v>3160</v>
      </c>
      <c r="J2314"/>
      <c r="K2314">
        <v>3160</v>
      </c>
      <c r="L2314">
        <v>1</v>
      </c>
      <c r="M2314">
        <v>3160</v>
      </c>
      <c r="N2314" t="s">
        <v>647</v>
      </c>
      <c r="O2314" t="s">
        <v>1107</v>
      </c>
      <c r="P2314" s="7">
        <v>42542</v>
      </c>
      <c r="Q2314" s="7" t="s">
        <v>1538</v>
      </c>
      <c r="R2314" s="7">
        <v>3.1025999999999998</v>
      </c>
    </row>
    <row r="2315" spans="1:18" hidden="1">
      <c r="A2315" t="s">
        <v>506</v>
      </c>
      <c r="B2315" t="s">
        <v>652</v>
      </c>
      <c r="C2315" s="7">
        <v>42186</v>
      </c>
      <c r="D2315" t="s">
        <v>1136</v>
      </c>
      <c r="E2315">
        <v>13103005</v>
      </c>
      <c r="F2315" t="s">
        <v>1137</v>
      </c>
      <c r="G2315" s="7">
        <v>42794</v>
      </c>
      <c r="H2315" t="s">
        <v>503</v>
      </c>
      <c r="I2315">
        <v>3160</v>
      </c>
      <c r="J2315"/>
      <c r="K2315">
        <v>3160</v>
      </c>
      <c r="L2315">
        <v>1</v>
      </c>
      <c r="M2315">
        <v>3160</v>
      </c>
      <c r="N2315" t="s">
        <v>647</v>
      </c>
      <c r="O2315" t="s">
        <v>1107</v>
      </c>
      <c r="P2315" s="7">
        <v>42542</v>
      </c>
      <c r="Q2315" s="7" t="s">
        <v>2273</v>
      </c>
      <c r="R2315" s="7">
        <v>3.1025999999999998</v>
      </c>
    </row>
    <row r="2316" spans="1:18" hidden="1">
      <c r="A2316" t="s">
        <v>506</v>
      </c>
      <c r="B2316" t="s">
        <v>652</v>
      </c>
      <c r="C2316" s="7">
        <v>42186</v>
      </c>
      <c r="D2316" t="s">
        <v>1136</v>
      </c>
      <c r="E2316">
        <v>13103005</v>
      </c>
      <c r="F2316" t="s">
        <v>1138</v>
      </c>
      <c r="G2316" s="7">
        <v>42549</v>
      </c>
      <c r="H2316" t="s">
        <v>503</v>
      </c>
      <c r="I2316">
        <v>1900</v>
      </c>
      <c r="J2316"/>
      <c r="K2316">
        <v>1900</v>
      </c>
      <c r="L2316">
        <v>1</v>
      </c>
      <c r="M2316">
        <v>1900</v>
      </c>
      <c r="N2316" t="s">
        <v>647</v>
      </c>
      <c r="O2316" t="s">
        <v>1107</v>
      </c>
      <c r="P2316" s="7">
        <v>42542</v>
      </c>
      <c r="Q2316" s="7" t="s">
        <v>1846</v>
      </c>
      <c r="R2316" s="7">
        <v>3.1025999999999998</v>
      </c>
    </row>
    <row r="2317" spans="1:18" hidden="1">
      <c r="A2317" t="s">
        <v>506</v>
      </c>
      <c r="B2317" t="s">
        <v>674</v>
      </c>
      <c r="C2317" s="7">
        <v>42186</v>
      </c>
      <c r="D2317" t="s">
        <v>1136</v>
      </c>
      <c r="E2317">
        <v>13103006</v>
      </c>
      <c r="F2317" t="s">
        <v>1139</v>
      </c>
      <c r="G2317" s="7">
        <v>42610</v>
      </c>
      <c r="H2317" t="s">
        <v>503</v>
      </c>
      <c r="I2317">
        <v>7680</v>
      </c>
      <c r="J2317"/>
      <c r="K2317">
        <v>7680</v>
      </c>
      <c r="L2317">
        <v>1</v>
      </c>
      <c r="M2317">
        <v>7680</v>
      </c>
      <c r="N2317" t="s">
        <v>647</v>
      </c>
      <c r="O2317" t="s">
        <v>1140</v>
      </c>
      <c r="P2317" s="7">
        <v>42542</v>
      </c>
      <c r="Q2317" s="7" t="s">
        <v>1376</v>
      </c>
      <c r="R2317" s="7">
        <v>3.1025999999999998</v>
      </c>
    </row>
    <row r="2318" spans="1:18" hidden="1">
      <c r="A2318" t="s">
        <v>506</v>
      </c>
      <c r="B2318" t="s">
        <v>652</v>
      </c>
      <c r="C2318" s="7">
        <v>42186</v>
      </c>
      <c r="D2318" t="s">
        <v>1136</v>
      </c>
      <c r="E2318">
        <v>13103005</v>
      </c>
      <c r="F2318" t="s">
        <v>1137</v>
      </c>
      <c r="G2318" s="7">
        <v>42579</v>
      </c>
      <c r="H2318" t="s">
        <v>503</v>
      </c>
      <c r="I2318">
        <v>3160</v>
      </c>
      <c r="J2318"/>
      <c r="K2318">
        <v>3160</v>
      </c>
      <c r="L2318">
        <v>1</v>
      </c>
      <c r="M2318">
        <v>3160</v>
      </c>
      <c r="N2318" t="s">
        <v>647</v>
      </c>
      <c r="O2318" t="s">
        <v>1107</v>
      </c>
      <c r="P2318" s="7">
        <v>42542</v>
      </c>
      <c r="Q2318" s="7" t="s">
        <v>2427</v>
      </c>
      <c r="R2318" s="7">
        <v>3.1025999999999998</v>
      </c>
    </row>
    <row r="2319" spans="1:18" hidden="1">
      <c r="A2319" t="s">
        <v>506</v>
      </c>
      <c r="B2319" t="s">
        <v>652</v>
      </c>
      <c r="C2319" s="7">
        <v>42186</v>
      </c>
      <c r="D2319" t="s">
        <v>1136</v>
      </c>
      <c r="E2319">
        <v>13103005</v>
      </c>
      <c r="F2319" t="s">
        <v>1138</v>
      </c>
      <c r="G2319" s="7">
        <v>42579</v>
      </c>
      <c r="H2319" t="s">
        <v>503</v>
      </c>
      <c r="I2319">
        <v>1900</v>
      </c>
      <c r="J2319"/>
      <c r="K2319">
        <v>1900</v>
      </c>
      <c r="L2319">
        <v>1</v>
      </c>
      <c r="M2319">
        <v>1900</v>
      </c>
      <c r="N2319" t="s">
        <v>647</v>
      </c>
      <c r="O2319" t="s">
        <v>1107</v>
      </c>
      <c r="P2319" s="7">
        <v>42542</v>
      </c>
      <c r="Q2319" s="7" t="s">
        <v>1847</v>
      </c>
      <c r="R2319" s="7">
        <v>3.1025999999999998</v>
      </c>
    </row>
    <row r="2320" spans="1:18" hidden="1">
      <c r="A2320" t="s">
        <v>506</v>
      </c>
      <c r="B2320" t="s">
        <v>652</v>
      </c>
      <c r="C2320" s="7">
        <v>42186</v>
      </c>
      <c r="D2320" t="s">
        <v>1136</v>
      </c>
      <c r="E2320">
        <v>13103005</v>
      </c>
      <c r="F2320" t="s">
        <v>1138</v>
      </c>
      <c r="G2320" s="7">
        <v>42671</v>
      </c>
      <c r="H2320" t="s">
        <v>503</v>
      </c>
      <c r="I2320">
        <v>1900</v>
      </c>
      <c r="J2320"/>
      <c r="K2320">
        <v>1900</v>
      </c>
      <c r="L2320">
        <v>1</v>
      </c>
      <c r="M2320">
        <v>1900</v>
      </c>
      <c r="N2320" t="s">
        <v>647</v>
      </c>
      <c r="O2320" t="s">
        <v>1107</v>
      </c>
      <c r="P2320" s="7">
        <v>42542</v>
      </c>
      <c r="Q2320" s="7" t="s">
        <v>1691</v>
      </c>
      <c r="R2320" s="7">
        <v>3.1025999999999998</v>
      </c>
    </row>
    <row r="2321" spans="1:18" hidden="1">
      <c r="A2321" t="s">
        <v>506</v>
      </c>
      <c r="B2321" t="s">
        <v>674</v>
      </c>
      <c r="C2321" s="7">
        <v>42186</v>
      </c>
      <c r="D2321" t="s">
        <v>1136</v>
      </c>
      <c r="E2321">
        <v>13103006</v>
      </c>
      <c r="F2321" t="s">
        <v>1139</v>
      </c>
      <c r="G2321" s="7">
        <v>42732</v>
      </c>
      <c r="H2321" t="s">
        <v>503</v>
      </c>
      <c r="I2321">
        <v>7680</v>
      </c>
      <c r="J2321"/>
      <c r="K2321">
        <v>7680</v>
      </c>
      <c r="L2321">
        <v>1</v>
      </c>
      <c r="M2321">
        <v>7680</v>
      </c>
      <c r="N2321" t="s">
        <v>647</v>
      </c>
      <c r="O2321" t="s">
        <v>1140</v>
      </c>
      <c r="P2321" s="7">
        <v>42542</v>
      </c>
      <c r="Q2321" s="7" t="s">
        <v>1997</v>
      </c>
      <c r="R2321" s="7">
        <v>3.1025999999999998</v>
      </c>
    </row>
    <row r="2322" spans="1:18" hidden="1">
      <c r="A2322" t="s">
        <v>506</v>
      </c>
      <c r="B2322" t="s">
        <v>652</v>
      </c>
      <c r="C2322" s="7">
        <v>42186</v>
      </c>
      <c r="D2322" t="s">
        <v>1136</v>
      </c>
      <c r="E2322">
        <v>13103005</v>
      </c>
      <c r="F2322" t="s">
        <v>1137</v>
      </c>
      <c r="G2322" s="7">
        <v>42702</v>
      </c>
      <c r="H2322" t="s">
        <v>503</v>
      </c>
      <c r="I2322">
        <v>3160</v>
      </c>
      <c r="J2322"/>
      <c r="K2322">
        <v>3160</v>
      </c>
      <c r="L2322">
        <v>1</v>
      </c>
      <c r="M2322">
        <v>3160</v>
      </c>
      <c r="N2322" t="s">
        <v>647</v>
      </c>
      <c r="O2322" t="s">
        <v>1107</v>
      </c>
      <c r="P2322" s="7">
        <v>42542</v>
      </c>
      <c r="Q2322" s="7" t="s">
        <v>1687</v>
      </c>
      <c r="R2322" s="7">
        <v>3.1025999999999998</v>
      </c>
    </row>
    <row r="2323" spans="1:18" hidden="1">
      <c r="A2323" t="s">
        <v>506</v>
      </c>
      <c r="B2323" t="s">
        <v>652</v>
      </c>
      <c r="C2323" s="7">
        <v>42186</v>
      </c>
      <c r="D2323" t="s">
        <v>1136</v>
      </c>
      <c r="E2323">
        <v>13103005</v>
      </c>
      <c r="F2323" t="s">
        <v>1137</v>
      </c>
      <c r="G2323" s="7">
        <v>42822</v>
      </c>
      <c r="H2323" t="s">
        <v>503</v>
      </c>
      <c r="I2323">
        <v>3160</v>
      </c>
      <c r="J2323"/>
      <c r="K2323">
        <v>3160</v>
      </c>
      <c r="L2323">
        <v>1</v>
      </c>
      <c r="M2323">
        <v>3160</v>
      </c>
      <c r="N2323" t="s">
        <v>647</v>
      </c>
      <c r="O2323" t="s">
        <v>1107</v>
      </c>
      <c r="P2323" s="7">
        <v>42542</v>
      </c>
      <c r="Q2323" s="7" t="s">
        <v>1688</v>
      </c>
      <c r="R2323" s="7">
        <v>3.1025999999999998</v>
      </c>
    </row>
    <row r="2324" spans="1:18" hidden="1">
      <c r="A2324" t="s">
        <v>506</v>
      </c>
      <c r="B2324" t="s">
        <v>652</v>
      </c>
      <c r="C2324" s="7">
        <v>42186</v>
      </c>
      <c r="D2324" t="s">
        <v>1136</v>
      </c>
      <c r="E2324">
        <v>13103005</v>
      </c>
      <c r="F2324" t="s">
        <v>1138</v>
      </c>
      <c r="G2324" s="7">
        <v>42732</v>
      </c>
      <c r="H2324" t="s">
        <v>503</v>
      </c>
      <c r="I2324">
        <v>1900</v>
      </c>
      <c r="J2324"/>
      <c r="K2324">
        <v>1900</v>
      </c>
      <c r="L2324">
        <v>1</v>
      </c>
      <c r="M2324">
        <v>1900</v>
      </c>
      <c r="N2324" t="s">
        <v>647</v>
      </c>
      <c r="O2324" t="s">
        <v>1107</v>
      </c>
      <c r="P2324" s="7">
        <v>42542</v>
      </c>
      <c r="Q2324" s="7" t="s">
        <v>1540</v>
      </c>
      <c r="R2324" s="7">
        <v>3.1025999999999998</v>
      </c>
    </row>
    <row r="2325" spans="1:18" hidden="1">
      <c r="A2325" t="s">
        <v>506</v>
      </c>
      <c r="B2325" t="s">
        <v>674</v>
      </c>
      <c r="C2325" s="7">
        <v>42186</v>
      </c>
      <c r="D2325" t="s">
        <v>1136</v>
      </c>
      <c r="E2325">
        <v>13103006</v>
      </c>
      <c r="F2325" t="s">
        <v>1139</v>
      </c>
      <c r="G2325" s="7">
        <v>42671</v>
      </c>
      <c r="H2325" t="s">
        <v>503</v>
      </c>
      <c r="I2325">
        <v>7680</v>
      </c>
      <c r="J2325"/>
      <c r="K2325">
        <v>7680</v>
      </c>
      <c r="L2325">
        <v>1</v>
      </c>
      <c r="M2325">
        <v>7680</v>
      </c>
      <c r="N2325" t="s">
        <v>647</v>
      </c>
      <c r="O2325" t="s">
        <v>1140</v>
      </c>
      <c r="P2325" s="7">
        <v>42542</v>
      </c>
      <c r="Q2325" s="7" t="s">
        <v>2274</v>
      </c>
      <c r="R2325" s="7">
        <v>3.1025999999999998</v>
      </c>
    </row>
    <row r="2326" spans="1:18" hidden="1">
      <c r="A2326" t="s">
        <v>506</v>
      </c>
      <c r="B2326" t="s">
        <v>652</v>
      </c>
      <c r="C2326" s="7">
        <v>42411</v>
      </c>
      <c r="D2326" t="s">
        <v>3192</v>
      </c>
      <c r="E2326">
        <v>13103006</v>
      </c>
      <c r="F2326" t="s">
        <v>3193</v>
      </c>
      <c r="G2326" s="7">
        <v>42597</v>
      </c>
      <c r="H2326" t="s">
        <v>503</v>
      </c>
      <c r="I2326">
        <v>8146.25</v>
      </c>
      <c r="J2326"/>
      <c r="K2326">
        <v>8146.25</v>
      </c>
      <c r="L2326">
        <v>1</v>
      </c>
      <c r="M2326">
        <v>8146.25</v>
      </c>
      <c r="N2326" t="s">
        <v>647</v>
      </c>
      <c r="O2326" t="s">
        <v>1107</v>
      </c>
      <c r="P2326" s="7">
        <v>42542</v>
      </c>
      <c r="Q2326" s="7" t="s">
        <v>3194</v>
      </c>
      <c r="R2326" s="7">
        <v>3.9411999999999998</v>
      </c>
    </row>
    <row r="2327" spans="1:18" hidden="1">
      <c r="A2327" t="s">
        <v>506</v>
      </c>
      <c r="B2327" t="s">
        <v>652</v>
      </c>
      <c r="C2327" s="7">
        <v>42411</v>
      </c>
      <c r="D2327" t="s">
        <v>3192</v>
      </c>
      <c r="E2327">
        <v>13103006</v>
      </c>
      <c r="F2327" t="s">
        <v>3193</v>
      </c>
      <c r="G2327" s="7">
        <v>42658</v>
      </c>
      <c r="H2327" t="s">
        <v>503</v>
      </c>
      <c r="I2327">
        <v>8146.25</v>
      </c>
      <c r="J2327"/>
      <c r="K2327">
        <v>8146.25</v>
      </c>
      <c r="L2327">
        <v>1</v>
      </c>
      <c r="M2327">
        <v>8146.25</v>
      </c>
      <c r="N2327" t="s">
        <v>647</v>
      </c>
      <c r="O2327" t="s">
        <v>1107</v>
      </c>
      <c r="P2327" s="7">
        <v>42542</v>
      </c>
      <c r="Q2327" s="7" t="s">
        <v>3195</v>
      </c>
      <c r="R2327" s="7">
        <v>3.9411999999999998</v>
      </c>
    </row>
    <row r="2328" spans="1:18" hidden="1">
      <c r="A2328" t="s">
        <v>506</v>
      </c>
      <c r="B2328" t="s">
        <v>652</v>
      </c>
      <c r="C2328" s="7">
        <v>42411</v>
      </c>
      <c r="D2328" t="s">
        <v>3192</v>
      </c>
      <c r="E2328">
        <v>13103006</v>
      </c>
      <c r="F2328" t="s">
        <v>3193</v>
      </c>
      <c r="G2328" s="7">
        <v>42719</v>
      </c>
      <c r="H2328" t="s">
        <v>503</v>
      </c>
      <c r="I2328">
        <v>8146.25</v>
      </c>
      <c r="J2328"/>
      <c r="K2328">
        <v>8146.25</v>
      </c>
      <c r="L2328">
        <v>1</v>
      </c>
      <c r="M2328">
        <v>8146.25</v>
      </c>
      <c r="N2328" t="s">
        <v>647</v>
      </c>
      <c r="O2328" t="s">
        <v>1107</v>
      </c>
      <c r="P2328" s="7">
        <v>42542</v>
      </c>
      <c r="Q2328" s="7" t="s">
        <v>3196</v>
      </c>
      <c r="R2328" s="7">
        <v>3.9411999999999998</v>
      </c>
    </row>
    <row r="2329" spans="1:18" hidden="1">
      <c r="A2329" t="s">
        <v>506</v>
      </c>
      <c r="B2329" t="s">
        <v>652</v>
      </c>
      <c r="C2329" s="7">
        <v>42411</v>
      </c>
      <c r="D2329" t="s">
        <v>3192</v>
      </c>
      <c r="E2329">
        <v>13103006</v>
      </c>
      <c r="F2329" t="s">
        <v>3193</v>
      </c>
      <c r="G2329" s="7">
        <v>42628</v>
      </c>
      <c r="H2329" t="s">
        <v>503</v>
      </c>
      <c r="I2329">
        <v>8146.25</v>
      </c>
      <c r="J2329"/>
      <c r="K2329">
        <v>8146.25</v>
      </c>
      <c r="L2329">
        <v>1</v>
      </c>
      <c r="M2329">
        <v>8146.25</v>
      </c>
      <c r="N2329" t="s">
        <v>647</v>
      </c>
      <c r="O2329" t="s">
        <v>1107</v>
      </c>
      <c r="P2329" s="7">
        <v>42542</v>
      </c>
      <c r="Q2329" s="7" t="s">
        <v>3262</v>
      </c>
      <c r="R2329" s="7">
        <v>3.9411999999999998</v>
      </c>
    </row>
    <row r="2330" spans="1:18" hidden="1">
      <c r="A2330" t="s">
        <v>506</v>
      </c>
      <c r="B2330" t="s">
        <v>652</v>
      </c>
      <c r="C2330" s="7">
        <v>42411</v>
      </c>
      <c r="D2330" t="s">
        <v>3192</v>
      </c>
      <c r="E2330">
        <v>13103006</v>
      </c>
      <c r="F2330" t="s">
        <v>3193</v>
      </c>
      <c r="G2330" s="7">
        <v>42689</v>
      </c>
      <c r="H2330" t="s">
        <v>503</v>
      </c>
      <c r="I2330">
        <v>8146.25</v>
      </c>
      <c r="J2330"/>
      <c r="K2330">
        <v>8146.25</v>
      </c>
      <c r="L2330">
        <v>1</v>
      </c>
      <c r="M2330">
        <v>8146.25</v>
      </c>
      <c r="N2330" t="s">
        <v>647</v>
      </c>
      <c r="O2330" t="s">
        <v>1107</v>
      </c>
      <c r="P2330" s="7">
        <v>42542</v>
      </c>
      <c r="Q2330" s="7" t="s">
        <v>3309</v>
      </c>
      <c r="R2330" s="7">
        <v>3.9411999999999998</v>
      </c>
    </row>
    <row r="2331" spans="1:18" hidden="1">
      <c r="A2331" t="s">
        <v>506</v>
      </c>
      <c r="B2331" t="s">
        <v>652</v>
      </c>
      <c r="C2331" s="7">
        <v>42411</v>
      </c>
      <c r="D2331" t="s">
        <v>3192</v>
      </c>
      <c r="E2331">
        <v>13103006</v>
      </c>
      <c r="F2331" t="s">
        <v>3193</v>
      </c>
      <c r="G2331" s="7">
        <v>42566</v>
      </c>
      <c r="H2331" t="s">
        <v>503</v>
      </c>
      <c r="I2331">
        <v>8146.25</v>
      </c>
      <c r="J2331"/>
      <c r="K2331">
        <v>8146.25</v>
      </c>
      <c r="L2331">
        <v>1</v>
      </c>
      <c r="M2331">
        <v>8146.25</v>
      </c>
      <c r="N2331" t="s">
        <v>647</v>
      </c>
      <c r="O2331" t="s">
        <v>1107</v>
      </c>
      <c r="P2331" s="7">
        <v>42542</v>
      </c>
      <c r="Q2331" s="7" t="s">
        <v>3389</v>
      </c>
      <c r="R2331" s="7">
        <v>3.9411999999999998</v>
      </c>
    </row>
    <row r="2332" spans="1:18" hidden="1">
      <c r="A2332" t="s">
        <v>506</v>
      </c>
      <c r="B2332" t="s">
        <v>652</v>
      </c>
      <c r="C2332" s="7">
        <v>42411</v>
      </c>
      <c r="D2332" t="s">
        <v>3192</v>
      </c>
      <c r="E2332">
        <v>13103006</v>
      </c>
      <c r="F2332" t="s">
        <v>3193</v>
      </c>
      <c r="G2332" s="7">
        <v>42750</v>
      </c>
      <c r="H2332" t="s">
        <v>503</v>
      </c>
      <c r="I2332">
        <v>8146.25</v>
      </c>
      <c r="J2332"/>
      <c r="K2332">
        <v>8146.25</v>
      </c>
      <c r="L2332">
        <v>1</v>
      </c>
      <c r="M2332">
        <v>8146.25</v>
      </c>
      <c r="N2332" t="s">
        <v>647</v>
      </c>
      <c r="O2332" t="s">
        <v>1107</v>
      </c>
      <c r="P2332" s="7">
        <v>42542</v>
      </c>
      <c r="Q2332" s="7" t="s">
        <v>3390</v>
      </c>
      <c r="R2332" s="7">
        <v>3.9411999999999998</v>
      </c>
    </row>
    <row r="2333" spans="1:18" hidden="1">
      <c r="A2333" t="s">
        <v>506</v>
      </c>
      <c r="B2333" t="s">
        <v>548</v>
      </c>
      <c r="C2333" s="7">
        <v>42531</v>
      </c>
      <c r="D2333" t="s">
        <v>5264</v>
      </c>
      <c r="E2333">
        <v>13115016</v>
      </c>
      <c r="F2333" t="s">
        <v>5265</v>
      </c>
      <c r="G2333" s="7">
        <v>42551</v>
      </c>
      <c r="H2333" t="s">
        <v>503</v>
      </c>
      <c r="I2333">
        <v>1160</v>
      </c>
      <c r="J2333">
        <v>0</v>
      </c>
      <c r="K2333">
        <v>1160</v>
      </c>
      <c r="L2333">
        <v>1</v>
      </c>
      <c r="M2333">
        <v>1160</v>
      </c>
      <c r="N2333" t="s">
        <v>647</v>
      </c>
      <c r="O2333" t="s">
        <v>5266</v>
      </c>
      <c r="P2333" s="7">
        <v>42542</v>
      </c>
      <c r="Q2333" s="7" t="s">
        <v>5267</v>
      </c>
      <c r="R2333" s="7">
        <v>3.3816999999999999</v>
      </c>
    </row>
    <row r="2334" spans="1:18" hidden="1">
      <c r="A2334" t="s">
        <v>506</v>
      </c>
      <c r="B2334" t="s">
        <v>548</v>
      </c>
      <c r="C2334" s="7">
        <v>42531</v>
      </c>
      <c r="D2334" t="s">
        <v>5264</v>
      </c>
      <c r="E2334">
        <v>13115017</v>
      </c>
      <c r="F2334" t="s">
        <v>6463</v>
      </c>
      <c r="G2334" s="7">
        <v>42553</v>
      </c>
      <c r="H2334" t="s">
        <v>503</v>
      </c>
      <c r="I2334">
        <v>560</v>
      </c>
      <c r="J2334">
        <v>0</v>
      </c>
      <c r="K2334">
        <v>560</v>
      </c>
      <c r="L2334">
        <v>1</v>
      </c>
      <c r="M2334">
        <v>560</v>
      </c>
      <c r="N2334" t="s">
        <v>647</v>
      </c>
      <c r="O2334" t="s">
        <v>5266</v>
      </c>
      <c r="P2334" s="7">
        <v>42542</v>
      </c>
      <c r="Q2334" s="7" t="s">
        <v>6464</v>
      </c>
      <c r="R2334" s="7">
        <v>3.3816999999999999</v>
      </c>
    </row>
    <row r="2335" spans="1:18" hidden="1">
      <c r="A2335" t="s">
        <v>506</v>
      </c>
      <c r="B2335" t="s">
        <v>553</v>
      </c>
      <c r="C2335" s="7">
        <v>42507</v>
      </c>
      <c r="D2335" t="s">
        <v>3391</v>
      </c>
      <c r="E2335">
        <v>13115026</v>
      </c>
      <c r="F2335" t="s">
        <v>3551</v>
      </c>
      <c r="G2335" s="7">
        <v>42557</v>
      </c>
      <c r="H2335" t="s">
        <v>503</v>
      </c>
      <c r="I2335">
        <v>220</v>
      </c>
      <c r="J2335">
        <v>0</v>
      </c>
      <c r="K2335">
        <v>220</v>
      </c>
      <c r="L2335">
        <v>1</v>
      </c>
      <c r="M2335">
        <v>220</v>
      </c>
      <c r="N2335" t="s">
        <v>647</v>
      </c>
      <c r="P2335" s="7">
        <v>42542</v>
      </c>
      <c r="Q2335" s="7" t="s">
        <v>3552</v>
      </c>
      <c r="R2335" s="7">
        <v>3.5034999999999998</v>
      </c>
    </row>
    <row r="2336" spans="1:18" hidden="1">
      <c r="A2336" t="s">
        <v>506</v>
      </c>
      <c r="B2336" t="s">
        <v>639</v>
      </c>
      <c r="C2336" s="7">
        <v>42528</v>
      </c>
      <c r="D2336" t="s">
        <v>3391</v>
      </c>
      <c r="E2336">
        <v>13115026</v>
      </c>
      <c r="F2336" t="s">
        <v>4462</v>
      </c>
      <c r="G2336" s="7">
        <v>42557</v>
      </c>
      <c r="H2336" t="s">
        <v>503</v>
      </c>
      <c r="I2336">
        <v>430</v>
      </c>
      <c r="J2336">
        <v>0</v>
      </c>
      <c r="K2336">
        <v>430</v>
      </c>
      <c r="L2336">
        <v>1</v>
      </c>
      <c r="M2336">
        <v>430</v>
      </c>
      <c r="N2336" t="s">
        <v>647</v>
      </c>
      <c r="O2336" t="s">
        <v>3408</v>
      </c>
      <c r="P2336" s="7">
        <v>42542</v>
      </c>
      <c r="Q2336" s="7" t="s">
        <v>4463</v>
      </c>
      <c r="R2336" s="7">
        <v>3.5097999999999998</v>
      </c>
    </row>
    <row r="2337" spans="1:18" hidden="1">
      <c r="A2337" t="s">
        <v>506</v>
      </c>
      <c r="B2337" t="s">
        <v>652</v>
      </c>
      <c r="C2337" s="7">
        <v>42529</v>
      </c>
      <c r="D2337" t="s">
        <v>3391</v>
      </c>
      <c r="E2337">
        <v>13115026</v>
      </c>
      <c r="F2337" t="s">
        <v>4602</v>
      </c>
      <c r="G2337" s="7">
        <v>42557</v>
      </c>
      <c r="H2337" t="s">
        <v>503</v>
      </c>
      <c r="I2337">
        <v>305</v>
      </c>
      <c r="J2337">
        <v>0</v>
      </c>
      <c r="K2337">
        <v>305</v>
      </c>
      <c r="L2337">
        <v>1</v>
      </c>
      <c r="M2337">
        <v>305</v>
      </c>
      <c r="N2337" t="s">
        <v>647</v>
      </c>
      <c r="O2337" t="s">
        <v>5670</v>
      </c>
      <c r="P2337" s="7">
        <v>42542</v>
      </c>
      <c r="Q2337" s="7" t="s">
        <v>5671</v>
      </c>
      <c r="R2337" s="7">
        <v>3.4744999999999999</v>
      </c>
    </row>
    <row r="2338" spans="1:18" hidden="1">
      <c r="A2338" t="s">
        <v>506</v>
      </c>
      <c r="B2338" t="s">
        <v>553</v>
      </c>
      <c r="C2338" s="7">
        <v>42520</v>
      </c>
      <c r="D2338" t="s">
        <v>1117</v>
      </c>
      <c r="E2338">
        <v>13130006</v>
      </c>
      <c r="F2338" t="s">
        <v>3748</v>
      </c>
      <c r="G2338" s="7">
        <v>42550</v>
      </c>
      <c r="H2338" t="s">
        <v>503</v>
      </c>
      <c r="I2338">
        <v>48.7</v>
      </c>
      <c r="J2338">
        <v>0</v>
      </c>
      <c r="K2338">
        <v>48.7</v>
      </c>
      <c r="L2338">
        <v>1</v>
      </c>
      <c r="M2338">
        <v>48.7</v>
      </c>
      <c r="N2338" t="s">
        <v>647</v>
      </c>
      <c r="O2338" t="s">
        <v>2802</v>
      </c>
      <c r="P2338" s="7">
        <v>42542</v>
      </c>
      <c r="Q2338" s="7" t="s">
        <v>3749</v>
      </c>
      <c r="R2338" s="7">
        <v>3.6168</v>
      </c>
    </row>
    <row r="2339" spans="1:18" hidden="1">
      <c r="A2339" t="s">
        <v>506</v>
      </c>
      <c r="B2339" t="s">
        <v>501</v>
      </c>
      <c r="C2339" s="7">
        <v>42528</v>
      </c>
      <c r="D2339" t="s">
        <v>1117</v>
      </c>
      <c r="E2339">
        <v>13130006</v>
      </c>
      <c r="F2339" t="s">
        <v>5258</v>
      </c>
      <c r="G2339" s="7">
        <v>42558</v>
      </c>
      <c r="H2339" t="s">
        <v>503</v>
      </c>
      <c r="I2339">
        <v>611.02</v>
      </c>
      <c r="J2339">
        <v>0</v>
      </c>
      <c r="K2339">
        <v>611.02</v>
      </c>
      <c r="L2339">
        <v>1</v>
      </c>
      <c r="M2339">
        <v>611.02</v>
      </c>
      <c r="N2339" t="s">
        <v>647</v>
      </c>
      <c r="O2339" t="s">
        <v>5259</v>
      </c>
      <c r="P2339" s="7">
        <v>42542</v>
      </c>
      <c r="Q2339" s="7" t="s">
        <v>5260</v>
      </c>
      <c r="R2339" s="7">
        <v>3.5097999999999998</v>
      </c>
    </row>
    <row r="2340" spans="1:18" hidden="1">
      <c r="A2340" t="s">
        <v>506</v>
      </c>
      <c r="B2340" t="s">
        <v>548</v>
      </c>
      <c r="C2340" s="7">
        <v>42342</v>
      </c>
      <c r="D2340" t="s">
        <v>2754</v>
      </c>
      <c r="E2340">
        <v>13101001</v>
      </c>
      <c r="F2340" t="s">
        <v>2755</v>
      </c>
      <c r="G2340" s="7">
        <v>42643</v>
      </c>
      <c r="H2340" t="s">
        <v>533</v>
      </c>
      <c r="I2340">
        <v>328900</v>
      </c>
      <c r="J2340">
        <v>11440</v>
      </c>
      <c r="K2340">
        <v>317460</v>
      </c>
      <c r="L2340">
        <v>3.3835000000000002</v>
      </c>
      <c r="M2340">
        <v>1074125.9099999999</v>
      </c>
      <c r="N2340" t="s">
        <v>647</v>
      </c>
      <c r="O2340" t="s">
        <v>1202</v>
      </c>
      <c r="P2340" s="7">
        <v>42542</v>
      </c>
      <c r="Q2340" s="7" t="s">
        <v>2756</v>
      </c>
      <c r="R2340" s="7">
        <v>3.7970000000000002</v>
      </c>
    </row>
    <row r="2341" spans="1:18" hidden="1">
      <c r="A2341" t="s">
        <v>506</v>
      </c>
      <c r="B2341" t="s">
        <v>501</v>
      </c>
      <c r="C2341" s="7">
        <v>42436</v>
      </c>
      <c r="D2341" t="s">
        <v>1213</v>
      </c>
      <c r="E2341">
        <v>19105029</v>
      </c>
      <c r="F2341" t="s">
        <v>3152</v>
      </c>
      <c r="G2341" s="7">
        <v>42617</v>
      </c>
      <c r="H2341" t="s">
        <v>503</v>
      </c>
      <c r="I2341">
        <v>50000</v>
      </c>
      <c r="J2341">
        <v>0</v>
      </c>
      <c r="K2341">
        <v>50000</v>
      </c>
      <c r="L2341">
        <v>1</v>
      </c>
      <c r="M2341">
        <v>50000</v>
      </c>
      <c r="N2341" t="s">
        <v>1179</v>
      </c>
      <c r="O2341" t="s">
        <v>3202</v>
      </c>
      <c r="P2341" s="7">
        <v>42542</v>
      </c>
      <c r="Q2341" s="7" t="s">
        <v>3203</v>
      </c>
      <c r="R2341" s="7">
        <v>3.7187999999999999</v>
      </c>
    </row>
    <row r="2342" spans="1:18" hidden="1">
      <c r="A2342" t="s">
        <v>506</v>
      </c>
      <c r="B2342" t="s">
        <v>501</v>
      </c>
      <c r="C2342" s="7">
        <v>42436</v>
      </c>
      <c r="D2342" t="s">
        <v>1213</v>
      </c>
      <c r="E2342">
        <v>19105029</v>
      </c>
      <c r="F2342" t="s">
        <v>3152</v>
      </c>
      <c r="G2342" s="7">
        <v>42647</v>
      </c>
      <c r="H2342" t="s">
        <v>503</v>
      </c>
      <c r="I2342">
        <v>50000</v>
      </c>
      <c r="J2342">
        <v>0</v>
      </c>
      <c r="K2342">
        <v>50000</v>
      </c>
      <c r="L2342">
        <v>1</v>
      </c>
      <c r="M2342">
        <v>50000</v>
      </c>
      <c r="N2342" t="s">
        <v>1179</v>
      </c>
      <c r="O2342" t="s">
        <v>3228</v>
      </c>
      <c r="P2342" s="7">
        <v>42542</v>
      </c>
      <c r="Q2342" s="7" t="s">
        <v>3229</v>
      </c>
      <c r="R2342" s="7">
        <v>3.7187999999999999</v>
      </c>
    </row>
    <row r="2343" spans="1:18" hidden="1">
      <c r="A2343" t="s">
        <v>506</v>
      </c>
      <c r="B2343" t="s">
        <v>501</v>
      </c>
      <c r="C2343" s="7">
        <v>42536</v>
      </c>
      <c r="D2343" t="s">
        <v>1213</v>
      </c>
      <c r="E2343">
        <v>15101003</v>
      </c>
      <c r="F2343" t="s">
        <v>4756</v>
      </c>
      <c r="G2343" s="7">
        <v>42562</v>
      </c>
      <c r="H2343" t="s">
        <v>503</v>
      </c>
      <c r="I2343">
        <v>2558.89</v>
      </c>
      <c r="J2343">
        <v>0</v>
      </c>
      <c r="K2343">
        <v>2558.89</v>
      </c>
      <c r="L2343">
        <v>1</v>
      </c>
      <c r="M2343">
        <v>2558.89</v>
      </c>
      <c r="N2343" t="s">
        <v>1148</v>
      </c>
      <c r="O2343" t="s">
        <v>4757</v>
      </c>
      <c r="P2343" s="7">
        <v>42542</v>
      </c>
      <c r="Q2343" s="7" t="s">
        <v>4758</v>
      </c>
      <c r="R2343" s="7">
        <v>3.4839000000000002</v>
      </c>
    </row>
    <row r="2344" spans="1:18" hidden="1">
      <c r="A2344" t="s">
        <v>1037</v>
      </c>
      <c r="B2344" t="s">
        <v>501</v>
      </c>
      <c r="C2344" s="7">
        <v>42430</v>
      </c>
      <c r="D2344" t="s">
        <v>1213</v>
      </c>
      <c r="E2344">
        <v>15101003</v>
      </c>
      <c r="F2344" t="s">
        <v>2709</v>
      </c>
      <c r="G2344" s="7">
        <v>42617</v>
      </c>
      <c r="H2344" t="s">
        <v>503</v>
      </c>
      <c r="I2344">
        <v>50000</v>
      </c>
      <c r="J2344"/>
      <c r="K2344">
        <v>50000</v>
      </c>
      <c r="L2344">
        <v>1</v>
      </c>
      <c r="M2344">
        <v>50000</v>
      </c>
      <c r="N2344" t="s">
        <v>2710</v>
      </c>
      <c r="O2344" t="s">
        <v>2711</v>
      </c>
      <c r="P2344" s="7">
        <v>42542</v>
      </c>
      <c r="Q2344" s="7" t="s">
        <v>2747</v>
      </c>
      <c r="R2344" s="7">
        <v>3.9796</v>
      </c>
    </row>
    <row r="2345" spans="1:18" hidden="1">
      <c r="A2345" t="s">
        <v>1037</v>
      </c>
      <c r="B2345" t="s">
        <v>501</v>
      </c>
      <c r="C2345" s="7">
        <v>42430</v>
      </c>
      <c r="D2345" t="s">
        <v>1213</v>
      </c>
      <c r="E2345">
        <v>15101003</v>
      </c>
      <c r="F2345" t="s">
        <v>2709</v>
      </c>
      <c r="G2345" s="7">
        <v>42647</v>
      </c>
      <c r="H2345" t="s">
        <v>503</v>
      </c>
      <c r="I2345">
        <v>50000</v>
      </c>
      <c r="J2345"/>
      <c r="K2345">
        <v>50000</v>
      </c>
      <c r="L2345">
        <v>1</v>
      </c>
      <c r="M2345">
        <v>50000</v>
      </c>
      <c r="N2345" t="s">
        <v>2710</v>
      </c>
      <c r="O2345" t="s">
        <v>2711</v>
      </c>
      <c r="P2345" s="7">
        <v>42542</v>
      </c>
      <c r="Q2345" s="7" t="s">
        <v>2723</v>
      </c>
      <c r="R2345" s="7">
        <v>3.9796</v>
      </c>
    </row>
    <row r="2346" spans="1:18" hidden="1">
      <c r="A2346" t="s">
        <v>506</v>
      </c>
      <c r="B2346" t="s">
        <v>501</v>
      </c>
      <c r="C2346" s="7">
        <v>42436</v>
      </c>
      <c r="D2346" t="s">
        <v>1213</v>
      </c>
      <c r="E2346">
        <v>19105029</v>
      </c>
      <c r="F2346" t="s">
        <v>3152</v>
      </c>
      <c r="G2346" s="7">
        <v>42586</v>
      </c>
      <c r="H2346" t="s">
        <v>503</v>
      </c>
      <c r="I2346">
        <v>50000</v>
      </c>
      <c r="J2346">
        <v>0</v>
      </c>
      <c r="K2346">
        <v>50000</v>
      </c>
      <c r="L2346">
        <v>1</v>
      </c>
      <c r="M2346">
        <v>50000</v>
      </c>
      <c r="N2346" t="s">
        <v>1179</v>
      </c>
      <c r="O2346" t="s">
        <v>3392</v>
      </c>
      <c r="P2346" s="7">
        <v>42542</v>
      </c>
      <c r="Q2346" s="7" t="s">
        <v>3393</v>
      </c>
      <c r="R2346" s="7">
        <v>3.7187999999999999</v>
      </c>
    </row>
    <row r="2347" spans="1:18" hidden="1">
      <c r="A2347" t="s">
        <v>1037</v>
      </c>
      <c r="B2347" t="s">
        <v>501</v>
      </c>
      <c r="C2347" s="7">
        <v>42430</v>
      </c>
      <c r="D2347" t="s">
        <v>1213</v>
      </c>
      <c r="E2347">
        <v>15101003</v>
      </c>
      <c r="F2347" t="s">
        <v>2709</v>
      </c>
      <c r="G2347" s="7">
        <v>42525</v>
      </c>
      <c r="H2347" t="s">
        <v>503</v>
      </c>
      <c r="I2347">
        <v>50000</v>
      </c>
      <c r="J2347">
        <v>36800</v>
      </c>
      <c r="K2347">
        <v>13200</v>
      </c>
      <c r="L2347">
        <v>1</v>
      </c>
      <c r="M2347">
        <v>13200</v>
      </c>
      <c r="N2347" t="s">
        <v>2710</v>
      </c>
      <c r="O2347" t="s">
        <v>2711</v>
      </c>
      <c r="P2347" s="7">
        <v>42542</v>
      </c>
      <c r="Q2347" s="7" t="s">
        <v>2815</v>
      </c>
      <c r="R2347" s="7">
        <v>3.9796</v>
      </c>
    </row>
    <row r="2348" spans="1:18" hidden="1">
      <c r="A2348" t="s">
        <v>1037</v>
      </c>
      <c r="B2348" t="s">
        <v>501</v>
      </c>
      <c r="C2348" s="7">
        <v>42430</v>
      </c>
      <c r="D2348" t="s">
        <v>1213</v>
      </c>
      <c r="E2348">
        <v>15101003</v>
      </c>
      <c r="F2348" t="s">
        <v>2709</v>
      </c>
      <c r="G2348" s="7">
        <v>42678</v>
      </c>
      <c r="H2348" t="s">
        <v>503</v>
      </c>
      <c r="I2348">
        <v>50000</v>
      </c>
      <c r="J2348"/>
      <c r="K2348">
        <v>50000</v>
      </c>
      <c r="L2348">
        <v>1</v>
      </c>
      <c r="M2348">
        <v>50000</v>
      </c>
      <c r="N2348" t="s">
        <v>2710</v>
      </c>
      <c r="O2348" t="s">
        <v>2711</v>
      </c>
      <c r="P2348" s="7">
        <v>42542</v>
      </c>
      <c r="Q2348" s="7" t="s">
        <v>2771</v>
      </c>
      <c r="R2348" s="7">
        <v>3.9796</v>
      </c>
    </row>
    <row r="2349" spans="1:18" hidden="1">
      <c r="A2349" t="s">
        <v>484</v>
      </c>
      <c r="B2349" t="s">
        <v>2459</v>
      </c>
      <c r="C2349" s="7">
        <v>42227</v>
      </c>
      <c r="D2349" t="s">
        <v>1213</v>
      </c>
      <c r="E2349">
        <v>15101003</v>
      </c>
      <c r="F2349" t="s">
        <v>472</v>
      </c>
      <c r="G2349" s="7">
        <v>42338</v>
      </c>
      <c r="H2349" t="s">
        <v>503</v>
      </c>
      <c r="I2349">
        <v>1500000</v>
      </c>
      <c r="J2349">
        <v>653600</v>
      </c>
      <c r="K2349">
        <v>846400</v>
      </c>
      <c r="L2349">
        <v>1</v>
      </c>
      <c r="M2349">
        <v>846400</v>
      </c>
      <c r="N2349" t="s">
        <v>1148</v>
      </c>
      <c r="O2349" t="s">
        <v>2460</v>
      </c>
      <c r="P2349" s="7">
        <v>42542</v>
      </c>
      <c r="Q2349" s="7" t="s">
        <v>2461</v>
      </c>
      <c r="R2349" s="7">
        <v>3.4908999999999999</v>
      </c>
    </row>
    <row r="2350" spans="1:18" hidden="1">
      <c r="A2350" t="s">
        <v>506</v>
      </c>
      <c r="B2350" t="s">
        <v>501</v>
      </c>
      <c r="C2350" s="7">
        <v>42436</v>
      </c>
      <c r="D2350" t="s">
        <v>1213</v>
      </c>
      <c r="E2350">
        <v>19105029</v>
      </c>
      <c r="F2350" t="s">
        <v>3152</v>
      </c>
      <c r="G2350" s="7">
        <v>42678</v>
      </c>
      <c r="H2350" t="s">
        <v>503</v>
      </c>
      <c r="I2350">
        <v>50000</v>
      </c>
      <c r="J2350">
        <v>0</v>
      </c>
      <c r="K2350">
        <v>50000</v>
      </c>
      <c r="L2350">
        <v>1</v>
      </c>
      <c r="M2350">
        <v>50000</v>
      </c>
      <c r="N2350" t="s">
        <v>1179</v>
      </c>
      <c r="O2350" t="s">
        <v>3394</v>
      </c>
      <c r="P2350" s="7">
        <v>42542</v>
      </c>
      <c r="Q2350" s="7" t="s">
        <v>3395</v>
      </c>
      <c r="R2350" s="7">
        <v>3.7187999999999999</v>
      </c>
    </row>
    <row r="2351" spans="1:18" hidden="1">
      <c r="A2351" t="s">
        <v>1037</v>
      </c>
      <c r="B2351" t="s">
        <v>501</v>
      </c>
      <c r="C2351" s="7">
        <v>42430</v>
      </c>
      <c r="D2351" t="s">
        <v>1213</v>
      </c>
      <c r="E2351">
        <v>15101003</v>
      </c>
      <c r="F2351" t="s">
        <v>2709</v>
      </c>
      <c r="G2351" s="7">
        <v>42555</v>
      </c>
      <c r="H2351" t="s">
        <v>503</v>
      </c>
      <c r="I2351">
        <v>50000</v>
      </c>
      <c r="J2351"/>
      <c r="K2351">
        <v>50000</v>
      </c>
      <c r="L2351">
        <v>1</v>
      </c>
      <c r="M2351">
        <v>50000</v>
      </c>
      <c r="N2351" t="s">
        <v>2710</v>
      </c>
      <c r="O2351" t="s">
        <v>2711</v>
      </c>
      <c r="P2351" s="7">
        <v>42542</v>
      </c>
      <c r="Q2351" s="7" t="s">
        <v>2746</v>
      </c>
      <c r="R2351" s="7">
        <v>3.9796</v>
      </c>
    </row>
    <row r="2352" spans="1:18" hidden="1">
      <c r="A2352" t="s">
        <v>1037</v>
      </c>
      <c r="B2352" t="s">
        <v>501</v>
      </c>
      <c r="C2352" s="7">
        <v>42430</v>
      </c>
      <c r="D2352" t="s">
        <v>1213</v>
      </c>
      <c r="E2352">
        <v>15101003</v>
      </c>
      <c r="F2352" t="s">
        <v>2709</v>
      </c>
      <c r="G2352" s="7">
        <v>42586</v>
      </c>
      <c r="H2352" t="s">
        <v>503</v>
      </c>
      <c r="I2352">
        <v>50000</v>
      </c>
      <c r="J2352"/>
      <c r="K2352">
        <v>50000</v>
      </c>
      <c r="L2352">
        <v>1</v>
      </c>
      <c r="M2352">
        <v>50000</v>
      </c>
      <c r="N2352" t="s">
        <v>2710</v>
      </c>
      <c r="O2352" t="s">
        <v>2711</v>
      </c>
      <c r="P2352" s="7">
        <v>42542</v>
      </c>
      <c r="Q2352" s="7" t="s">
        <v>2816</v>
      </c>
      <c r="R2352" s="7">
        <v>3.9796</v>
      </c>
    </row>
    <row r="2353" spans="1:18" hidden="1">
      <c r="A2353" t="s">
        <v>506</v>
      </c>
      <c r="B2353" t="s">
        <v>501</v>
      </c>
      <c r="C2353" s="7">
        <v>42436</v>
      </c>
      <c r="D2353" t="s">
        <v>1213</v>
      </c>
      <c r="E2353">
        <v>19105029</v>
      </c>
      <c r="F2353" t="s">
        <v>3152</v>
      </c>
      <c r="G2353" s="7">
        <v>42555</v>
      </c>
      <c r="H2353" s="8" t="s">
        <v>503</v>
      </c>
      <c r="I2353" s="8">
        <v>50000</v>
      </c>
      <c r="J2353" s="8">
        <v>22925.56</v>
      </c>
      <c r="K2353" s="8">
        <v>27074.44</v>
      </c>
      <c r="L2353" s="8">
        <v>1</v>
      </c>
      <c r="M2353" s="8">
        <v>27074.44</v>
      </c>
      <c r="N2353" t="s">
        <v>1179</v>
      </c>
      <c r="O2353" t="s">
        <v>6296</v>
      </c>
      <c r="P2353" s="7">
        <v>42542</v>
      </c>
      <c r="Q2353" s="7" t="s">
        <v>3153</v>
      </c>
      <c r="R2353" s="7">
        <v>3.7187999999999999</v>
      </c>
    </row>
    <row r="2354" spans="1:18" hidden="1">
      <c r="A2354" t="s">
        <v>506</v>
      </c>
      <c r="B2354" t="s">
        <v>501</v>
      </c>
      <c r="C2354" s="7">
        <v>42514</v>
      </c>
      <c r="D2354" t="s">
        <v>1102</v>
      </c>
      <c r="E2354">
        <v>13115018</v>
      </c>
      <c r="F2354" t="s">
        <v>4040</v>
      </c>
      <c r="G2354" s="7">
        <v>42581</v>
      </c>
      <c r="H2354" t="s">
        <v>503</v>
      </c>
      <c r="I2354">
        <v>851.86</v>
      </c>
      <c r="J2354"/>
      <c r="K2354">
        <v>851.86</v>
      </c>
      <c r="L2354">
        <v>1</v>
      </c>
      <c r="M2354">
        <v>851.86</v>
      </c>
      <c r="N2354" t="s">
        <v>660</v>
      </c>
      <c r="O2354" t="s">
        <v>4041</v>
      </c>
      <c r="P2354" s="7">
        <v>42542</v>
      </c>
      <c r="Q2354" s="7" t="s">
        <v>4042</v>
      </c>
      <c r="R2354" s="7">
        <v>3.5659999999999998</v>
      </c>
    </row>
    <row r="2355" spans="1:18" hidden="1">
      <c r="A2355" t="s">
        <v>506</v>
      </c>
      <c r="B2355" t="s">
        <v>609</v>
      </c>
      <c r="C2355" s="7">
        <v>42514</v>
      </c>
      <c r="D2355" t="s">
        <v>1102</v>
      </c>
      <c r="E2355">
        <v>13115018</v>
      </c>
      <c r="F2355" t="s">
        <v>4449</v>
      </c>
      <c r="G2355" s="7">
        <v>42583</v>
      </c>
      <c r="H2355" t="s">
        <v>503</v>
      </c>
      <c r="I2355">
        <v>1782.34</v>
      </c>
      <c r="J2355"/>
      <c r="K2355">
        <v>1782.34</v>
      </c>
      <c r="L2355">
        <v>1</v>
      </c>
      <c r="M2355">
        <v>1782.34</v>
      </c>
      <c r="N2355" t="s">
        <v>660</v>
      </c>
      <c r="O2355" t="s">
        <v>4450</v>
      </c>
      <c r="P2355" s="7">
        <v>42542</v>
      </c>
      <c r="Q2355" s="7" t="s">
        <v>4451</v>
      </c>
      <c r="R2355" s="7">
        <v>3.5659999999999998</v>
      </c>
    </row>
    <row r="2356" spans="1:18" hidden="1">
      <c r="A2356" t="s">
        <v>506</v>
      </c>
      <c r="B2356" t="s">
        <v>548</v>
      </c>
      <c r="C2356" s="7">
        <v>42539</v>
      </c>
      <c r="D2356" t="s">
        <v>1102</v>
      </c>
      <c r="E2356">
        <v>13115018</v>
      </c>
      <c r="F2356" t="s">
        <v>4657</v>
      </c>
      <c r="G2356" s="7">
        <v>42640</v>
      </c>
      <c r="H2356" t="s">
        <v>503</v>
      </c>
      <c r="I2356">
        <v>1421.24</v>
      </c>
      <c r="J2356"/>
      <c r="K2356">
        <v>1421.24</v>
      </c>
      <c r="L2356">
        <v>1</v>
      </c>
      <c r="M2356">
        <v>1421.24</v>
      </c>
      <c r="N2356" t="s">
        <v>660</v>
      </c>
      <c r="O2356" t="s">
        <v>4658</v>
      </c>
      <c r="P2356" s="7">
        <v>42542</v>
      </c>
      <c r="Q2356" s="7" t="s">
        <v>4659</v>
      </c>
      <c r="R2356" s="7">
        <v>3.4371999999999998</v>
      </c>
    </row>
    <row r="2357" spans="1:18" hidden="1">
      <c r="A2357" t="s">
        <v>506</v>
      </c>
      <c r="B2357" t="s">
        <v>548</v>
      </c>
      <c r="C2357" s="7">
        <v>42539</v>
      </c>
      <c r="D2357" t="s">
        <v>1102</v>
      </c>
      <c r="E2357">
        <v>13115018</v>
      </c>
      <c r="F2357" t="s">
        <v>4657</v>
      </c>
      <c r="G2357" s="7">
        <v>42548</v>
      </c>
      <c r="H2357" t="s">
        <v>503</v>
      </c>
      <c r="I2357">
        <v>1421.23</v>
      </c>
      <c r="J2357">
        <v>0</v>
      </c>
      <c r="K2357">
        <v>1421.23</v>
      </c>
      <c r="L2357">
        <v>1</v>
      </c>
      <c r="M2357">
        <v>1421.23</v>
      </c>
      <c r="N2357" t="s">
        <v>660</v>
      </c>
      <c r="O2357" t="s">
        <v>4658</v>
      </c>
      <c r="P2357" s="7">
        <v>42542</v>
      </c>
      <c r="Q2357" s="7" t="s">
        <v>5826</v>
      </c>
      <c r="R2357" s="7">
        <v>3.4371999999999998</v>
      </c>
    </row>
    <row r="2358" spans="1:18" hidden="1">
      <c r="A2358" t="s">
        <v>506</v>
      </c>
      <c r="B2358" t="s">
        <v>609</v>
      </c>
      <c r="C2358" s="7">
        <v>42514</v>
      </c>
      <c r="D2358" t="s">
        <v>1102</v>
      </c>
      <c r="E2358">
        <v>13115018</v>
      </c>
      <c r="F2358" t="s">
        <v>4449</v>
      </c>
      <c r="G2358" s="7">
        <v>42614</v>
      </c>
      <c r="H2358" t="s">
        <v>503</v>
      </c>
      <c r="I2358">
        <v>1782.34</v>
      </c>
      <c r="J2358"/>
      <c r="K2358">
        <v>1782.34</v>
      </c>
      <c r="L2358">
        <v>1</v>
      </c>
      <c r="M2358">
        <v>1782.34</v>
      </c>
      <c r="N2358" t="s">
        <v>660</v>
      </c>
      <c r="O2358" t="s">
        <v>4450</v>
      </c>
      <c r="P2358" s="7">
        <v>42542</v>
      </c>
      <c r="Q2358" s="7" t="s">
        <v>5972</v>
      </c>
      <c r="R2358" s="7">
        <v>3.5659999999999998</v>
      </c>
    </row>
    <row r="2359" spans="1:18" hidden="1">
      <c r="A2359" t="s">
        <v>506</v>
      </c>
      <c r="B2359" t="s">
        <v>548</v>
      </c>
      <c r="C2359" s="7">
        <v>42539</v>
      </c>
      <c r="D2359" t="s">
        <v>1102</v>
      </c>
      <c r="E2359">
        <v>13115018</v>
      </c>
      <c r="F2359" t="s">
        <v>4657</v>
      </c>
      <c r="G2359" s="7">
        <v>42578</v>
      </c>
      <c r="H2359" t="s">
        <v>503</v>
      </c>
      <c r="I2359">
        <v>1421.24</v>
      </c>
      <c r="J2359"/>
      <c r="K2359">
        <v>1421.24</v>
      </c>
      <c r="L2359">
        <v>1</v>
      </c>
      <c r="M2359">
        <v>1421.24</v>
      </c>
      <c r="N2359" t="s">
        <v>660</v>
      </c>
      <c r="O2359" t="s">
        <v>4658</v>
      </c>
      <c r="P2359" s="7">
        <v>42542</v>
      </c>
      <c r="Q2359" s="7" t="s">
        <v>6183</v>
      </c>
      <c r="R2359" s="7">
        <v>3.4371999999999998</v>
      </c>
    </row>
    <row r="2360" spans="1:18" hidden="1">
      <c r="A2360" t="s">
        <v>506</v>
      </c>
      <c r="B2360" t="s">
        <v>501</v>
      </c>
      <c r="C2360" s="7">
        <v>42514</v>
      </c>
      <c r="D2360" t="s">
        <v>1102</v>
      </c>
      <c r="E2360">
        <v>13115018</v>
      </c>
      <c r="F2360" t="s">
        <v>4040</v>
      </c>
      <c r="G2360" s="7">
        <v>42551</v>
      </c>
      <c r="H2360" t="s">
        <v>503</v>
      </c>
      <c r="I2360">
        <v>851.86</v>
      </c>
      <c r="J2360"/>
      <c r="K2360">
        <v>851.86</v>
      </c>
      <c r="L2360">
        <v>1</v>
      </c>
      <c r="M2360">
        <v>851.86</v>
      </c>
      <c r="N2360" t="s">
        <v>660</v>
      </c>
      <c r="O2360" t="s">
        <v>4041</v>
      </c>
      <c r="P2360" s="7">
        <v>42542</v>
      </c>
      <c r="Q2360" s="7" t="s">
        <v>6347</v>
      </c>
      <c r="R2360" s="7">
        <v>3.5659999999999998</v>
      </c>
    </row>
    <row r="2361" spans="1:18" hidden="1">
      <c r="A2361" t="s">
        <v>506</v>
      </c>
      <c r="B2361" t="s">
        <v>501</v>
      </c>
      <c r="C2361" s="7">
        <v>42514</v>
      </c>
      <c r="D2361" t="s">
        <v>1102</v>
      </c>
      <c r="E2361">
        <v>13115018</v>
      </c>
      <c r="F2361" t="s">
        <v>4040</v>
      </c>
      <c r="G2361" s="7">
        <v>42612</v>
      </c>
      <c r="H2361" t="s">
        <v>503</v>
      </c>
      <c r="I2361">
        <v>851.86</v>
      </c>
      <c r="J2361"/>
      <c r="K2361">
        <v>851.86</v>
      </c>
      <c r="L2361">
        <v>1</v>
      </c>
      <c r="M2361">
        <v>851.86</v>
      </c>
      <c r="N2361" t="s">
        <v>660</v>
      </c>
      <c r="O2361" t="s">
        <v>4041</v>
      </c>
      <c r="P2361" s="7">
        <v>42542</v>
      </c>
      <c r="Q2361" s="7" t="s">
        <v>6348</v>
      </c>
      <c r="R2361" s="7">
        <v>3.5659999999999998</v>
      </c>
    </row>
    <row r="2362" spans="1:18" hidden="1">
      <c r="A2362" t="s">
        <v>506</v>
      </c>
      <c r="B2362" t="s">
        <v>609</v>
      </c>
      <c r="C2362" s="7">
        <v>42514</v>
      </c>
      <c r="D2362" t="s">
        <v>1102</v>
      </c>
      <c r="E2362">
        <v>13115018</v>
      </c>
      <c r="F2362" t="s">
        <v>4449</v>
      </c>
      <c r="G2362" s="7">
        <v>42552</v>
      </c>
      <c r="H2362" t="s">
        <v>503</v>
      </c>
      <c r="I2362">
        <v>1782.34</v>
      </c>
      <c r="J2362"/>
      <c r="K2362">
        <v>1782.34</v>
      </c>
      <c r="L2362">
        <v>1</v>
      </c>
      <c r="M2362">
        <v>1782.34</v>
      </c>
      <c r="N2362" t="s">
        <v>660</v>
      </c>
      <c r="O2362" t="s">
        <v>4450</v>
      </c>
      <c r="P2362" s="7">
        <v>42542</v>
      </c>
      <c r="Q2362" s="7" t="s">
        <v>6349</v>
      </c>
      <c r="R2362" s="7">
        <v>3.5659999999999998</v>
      </c>
    </row>
    <row r="2363" spans="1:18" hidden="1">
      <c r="A2363" t="s">
        <v>506</v>
      </c>
      <c r="B2363" t="s">
        <v>548</v>
      </c>
      <c r="C2363" s="7">
        <v>42539</v>
      </c>
      <c r="D2363" t="s">
        <v>1102</v>
      </c>
      <c r="E2363">
        <v>13115018</v>
      </c>
      <c r="F2363" t="s">
        <v>4657</v>
      </c>
      <c r="G2363" s="7">
        <v>42609</v>
      </c>
      <c r="H2363" t="s">
        <v>503</v>
      </c>
      <c r="I2363">
        <v>1421.24</v>
      </c>
      <c r="J2363"/>
      <c r="K2363">
        <v>1421.24</v>
      </c>
      <c r="L2363">
        <v>1</v>
      </c>
      <c r="M2363">
        <v>1421.24</v>
      </c>
      <c r="N2363" t="s">
        <v>660</v>
      </c>
      <c r="O2363" t="s">
        <v>4658</v>
      </c>
      <c r="P2363" s="7">
        <v>42542</v>
      </c>
      <c r="Q2363" s="7" t="s">
        <v>6522</v>
      </c>
      <c r="R2363" s="7">
        <v>3.4371999999999998</v>
      </c>
    </row>
    <row r="2364" spans="1:18" hidden="1">
      <c r="A2364" t="s">
        <v>506</v>
      </c>
      <c r="B2364" t="s">
        <v>548</v>
      </c>
      <c r="C2364" s="7">
        <v>42412</v>
      </c>
      <c r="D2364" t="s">
        <v>3142</v>
      </c>
      <c r="E2364">
        <v>13101001</v>
      </c>
      <c r="F2364" t="s">
        <v>3350</v>
      </c>
      <c r="G2364" s="7">
        <v>42643</v>
      </c>
      <c r="H2364" t="s">
        <v>533</v>
      </c>
      <c r="I2364">
        <v>78292.5</v>
      </c>
      <c r="J2364">
        <v>0</v>
      </c>
      <c r="K2364">
        <v>78292.5</v>
      </c>
      <c r="L2364">
        <v>3.3835000000000002</v>
      </c>
      <c r="M2364">
        <v>264902.67375000002</v>
      </c>
      <c r="N2364" t="s">
        <v>647</v>
      </c>
      <c r="O2364" t="s">
        <v>3143</v>
      </c>
      <c r="P2364" s="7">
        <v>42542</v>
      </c>
      <c r="Q2364" s="7" t="s">
        <v>3351</v>
      </c>
      <c r="R2364" s="7">
        <v>3.9641999999999999</v>
      </c>
    </row>
    <row r="2365" spans="1:18" hidden="1">
      <c r="A2365" t="s">
        <v>506</v>
      </c>
      <c r="B2365" t="s">
        <v>553</v>
      </c>
      <c r="C2365" s="7">
        <v>42412</v>
      </c>
      <c r="D2365" t="s">
        <v>3142</v>
      </c>
      <c r="E2365">
        <v>13101001</v>
      </c>
      <c r="F2365" t="s">
        <v>3301</v>
      </c>
      <c r="G2365" s="7">
        <v>42643</v>
      </c>
      <c r="H2365" t="s">
        <v>533</v>
      </c>
      <c r="I2365">
        <v>7020</v>
      </c>
      <c r="J2365">
        <v>0</v>
      </c>
      <c r="K2365">
        <v>7020</v>
      </c>
      <c r="L2365">
        <v>3.3835000000000002</v>
      </c>
      <c r="M2365">
        <v>23752.17</v>
      </c>
      <c r="N2365" t="s">
        <v>647</v>
      </c>
      <c r="O2365" t="s">
        <v>3143</v>
      </c>
      <c r="P2365" s="7">
        <v>42542</v>
      </c>
      <c r="Q2365" s="7" t="s">
        <v>3302</v>
      </c>
      <c r="R2365" s="7">
        <v>3.9641999999999999</v>
      </c>
    </row>
    <row r="2366" spans="1:18" hidden="1">
      <c r="A2366" t="s">
        <v>506</v>
      </c>
      <c r="B2366" t="s">
        <v>548</v>
      </c>
      <c r="C2366" s="7">
        <v>42412</v>
      </c>
      <c r="D2366" t="s">
        <v>3142</v>
      </c>
      <c r="E2366">
        <v>13101001</v>
      </c>
      <c r="F2366" t="s">
        <v>2755</v>
      </c>
      <c r="G2366" s="7">
        <v>42643</v>
      </c>
      <c r="H2366" t="s">
        <v>533</v>
      </c>
      <c r="I2366">
        <v>4387.5</v>
      </c>
      <c r="J2366">
        <v>0</v>
      </c>
      <c r="K2366">
        <v>4387.5</v>
      </c>
      <c r="L2366">
        <v>3.3835000000000002</v>
      </c>
      <c r="M2366">
        <v>14845.106250000001</v>
      </c>
      <c r="N2366" t="s">
        <v>647</v>
      </c>
      <c r="O2366" t="s">
        <v>3143</v>
      </c>
      <c r="P2366" s="7">
        <v>42542</v>
      </c>
      <c r="Q2366" s="7" t="s">
        <v>3144</v>
      </c>
      <c r="R2366" s="7">
        <v>3.9641999999999999</v>
      </c>
    </row>
    <row r="2367" spans="1:18" hidden="1">
      <c r="A2367" t="s">
        <v>506</v>
      </c>
      <c r="B2367" t="s">
        <v>548</v>
      </c>
      <c r="C2367" s="7">
        <v>42529</v>
      </c>
      <c r="D2367" t="s">
        <v>3230</v>
      </c>
      <c r="E2367">
        <v>13115026</v>
      </c>
      <c r="F2367" t="s">
        <v>4467</v>
      </c>
      <c r="G2367" s="7">
        <v>42552</v>
      </c>
      <c r="H2367" t="s">
        <v>503</v>
      </c>
      <c r="I2367">
        <v>210</v>
      </c>
      <c r="J2367">
        <v>0</v>
      </c>
      <c r="K2367">
        <v>210</v>
      </c>
      <c r="L2367">
        <v>1</v>
      </c>
      <c r="M2367">
        <v>210</v>
      </c>
      <c r="N2367" t="s">
        <v>647</v>
      </c>
      <c r="O2367" t="s">
        <v>4468</v>
      </c>
      <c r="P2367" s="7">
        <v>42542</v>
      </c>
      <c r="Q2367" s="7" t="s">
        <v>4469</v>
      </c>
      <c r="R2367" s="7">
        <v>3.4744999999999999</v>
      </c>
    </row>
    <row r="2368" spans="1:18" hidden="1">
      <c r="A2368" t="s">
        <v>506</v>
      </c>
      <c r="B2368" t="s">
        <v>548</v>
      </c>
      <c r="C2368" s="7">
        <v>42542</v>
      </c>
      <c r="D2368" t="s">
        <v>3230</v>
      </c>
      <c r="E2368">
        <v>13115020</v>
      </c>
      <c r="F2368" t="s">
        <v>5848</v>
      </c>
      <c r="G2368" s="7">
        <v>42564</v>
      </c>
      <c r="H2368" t="s">
        <v>503</v>
      </c>
      <c r="I2368">
        <v>490</v>
      </c>
      <c r="J2368">
        <v>0</v>
      </c>
      <c r="K2368">
        <v>490</v>
      </c>
      <c r="L2368">
        <v>1</v>
      </c>
      <c r="M2368">
        <v>490</v>
      </c>
      <c r="N2368" t="s">
        <v>647</v>
      </c>
      <c r="O2368" t="s">
        <v>5849</v>
      </c>
      <c r="P2368" s="7">
        <v>42542</v>
      </c>
      <c r="Q2368" s="7" t="s">
        <v>5850</v>
      </c>
      <c r="R2368" s="7">
        <v>3.3835000000000002</v>
      </c>
    </row>
    <row r="2369" spans="1:18" hidden="1">
      <c r="A2369" t="s">
        <v>506</v>
      </c>
      <c r="B2369" t="s">
        <v>501</v>
      </c>
      <c r="C2369" s="7">
        <v>42542</v>
      </c>
      <c r="D2369" t="s">
        <v>6630</v>
      </c>
      <c r="E2369">
        <v>15101004</v>
      </c>
      <c r="F2369" t="s">
        <v>3376</v>
      </c>
      <c r="G2369" s="7">
        <v>42545</v>
      </c>
      <c r="H2369" t="s">
        <v>503</v>
      </c>
      <c r="I2369">
        <v>2435.56</v>
      </c>
      <c r="J2369">
        <v>0</v>
      </c>
      <c r="K2369">
        <v>2435.56</v>
      </c>
      <c r="L2369">
        <v>1</v>
      </c>
      <c r="M2369">
        <v>2435.56</v>
      </c>
      <c r="N2369" t="s">
        <v>6631</v>
      </c>
      <c r="O2369" t="s">
        <v>6632</v>
      </c>
      <c r="P2369" s="7">
        <v>42542</v>
      </c>
      <c r="Q2369" s="7" t="s">
        <v>6633</v>
      </c>
      <c r="R2369" s="7">
        <v>3.3835000000000002</v>
      </c>
    </row>
    <row r="2370" spans="1:18" hidden="1">
      <c r="A2370" t="s">
        <v>506</v>
      </c>
      <c r="B2370" t="s">
        <v>548</v>
      </c>
      <c r="C2370" s="7">
        <v>42537</v>
      </c>
      <c r="D2370" t="s">
        <v>2963</v>
      </c>
      <c r="E2370">
        <v>13115020</v>
      </c>
      <c r="F2370" t="s">
        <v>5127</v>
      </c>
      <c r="G2370" s="7">
        <v>42551</v>
      </c>
      <c r="H2370" t="s">
        <v>503</v>
      </c>
      <c r="I2370">
        <v>1070</v>
      </c>
      <c r="J2370">
        <v>0</v>
      </c>
      <c r="K2370">
        <v>1070</v>
      </c>
      <c r="L2370">
        <v>1</v>
      </c>
      <c r="M2370">
        <v>1070</v>
      </c>
      <c r="N2370" t="s">
        <v>647</v>
      </c>
      <c r="O2370" t="s">
        <v>5128</v>
      </c>
      <c r="P2370" s="7">
        <v>42542</v>
      </c>
      <c r="Q2370" s="7" t="s">
        <v>5129</v>
      </c>
      <c r="R2370" s="7">
        <v>3.4767999999999999</v>
      </c>
    </row>
    <row r="2371" spans="1:18" hidden="1">
      <c r="A2371" t="s">
        <v>506</v>
      </c>
      <c r="B2371" t="s">
        <v>501</v>
      </c>
      <c r="C2371" s="7">
        <v>42374</v>
      </c>
      <c r="D2371" t="s">
        <v>2948</v>
      </c>
      <c r="E2371">
        <v>13130010</v>
      </c>
      <c r="F2371" t="s">
        <v>2724</v>
      </c>
      <c r="G2371" s="7">
        <v>42668</v>
      </c>
      <c r="H2371" t="s">
        <v>503</v>
      </c>
      <c r="I2371">
        <v>1500</v>
      </c>
      <c r="J2371"/>
      <c r="K2371">
        <v>1500</v>
      </c>
      <c r="L2371">
        <v>1</v>
      </c>
      <c r="M2371">
        <v>1500</v>
      </c>
      <c r="N2371" t="s">
        <v>2949</v>
      </c>
      <c r="O2371" t="s">
        <v>2950</v>
      </c>
      <c r="P2371" s="7">
        <v>42542</v>
      </c>
      <c r="Q2371" s="7" t="s">
        <v>2951</v>
      </c>
      <c r="R2371" s="7">
        <v>4.0387000000000004</v>
      </c>
    </row>
    <row r="2372" spans="1:18" hidden="1">
      <c r="A2372" t="s">
        <v>506</v>
      </c>
      <c r="B2372" t="s">
        <v>501</v>
      </c>
      <c r="C2372" s="7">
        <v>42374</v>
      </c>
      <c r="D2372" t="s">
        <v>2948</v>
      </c>
      <c r="E2372">
        <v>13130010</v>
      </c>
      <c r="F2372" t="s">
        <v>2724</v>
      </c>
      <c r="G2372" s="7">
        <v>42699</v>
      </c>
      <c r="H2372" t="s">
        <v>503</v>
      </c>
      <c r="I2372">
        <v>1500</v>
      </c>
      <c r="J2372"/>
      <c r="K2372">
        <v>1500</v>
      </c>
      <c r="L2372">
        <v>1</v>
      </c>
      <c r="M2372">
        <v>1500</v>
      </c>
      <c r="N2372" t="s">
        <v>2949</v>
      </c>
      <c r="O2372" t="s">
        <v>2950</v>
      </c>
      <c r="P2372" s="7">
        <v>42542</v>
      </c>
      <c r="Q2372" s="7" t="s">
        <v>2973</v>
      </c>
      <c r="R2372" s="7">
        <v>4.0387000000000004</v>
      </c>
    </row>
    <row r="2373" spans="1:18" hidden="1">
      <c r="A2373" t="s">
        <v>506</v>
      </c>
      <c r="B2373" t="s">
        <v>501</v>
      </c>
      <c r="C2373" s="7">
        <v>42374</v>
      </c>
      <c r="D2373" t="s">
        <v>2948</v>
      </c>
      <c r="E2373">
        <v>13130010</v>
      </c>
      <c r="F2373" t="s">
        <v>2724</v>
      </c>
      <c r="G2373" s="7">
        <v>42729</v>
      </c>
      <c r="H2373" t="s">
        <v>503</v>
      </c>
      <c r="I2373">
        <v>1500</v>
      </c>
      <c r="J2373"/>
      <c r="K2373">
        <v>1500</v>
      </c>
      <c r="L2373">
        <v>1</v>
      </c>
      <c r="M2373">
        <v>1500</v>
      </c>
      <c r="N2373" t="s">
        <v>2949</v>
      </c>
      <c r="O2373" t="s">
        <v>2950</v>
      </c>
      <c r="P2373" s="7">
        <v>42542</v>
      </c>
      <c r="Q2373" s="7" t="s">
        <v>3008</v>
      </c>
      <c r="R2373" s="7">
        <v>4.0387000000000004</v>
      </c>
    </row>
    <row r="2374" spans="1:18" hidden="1">
      <c r="A2374" t="s">
        <v>506</v>
      </c>
      <c r="B2374" t="s">
        <v>501</v>
      </c>
      <c r="C2374" s="7">
        <v>42374</v>
      </c>
      <c r="D2374" t="s">
        <v>2948</v>
      </c>
      <c r="E2374">
        <v>13130010</v>
      </c>
      <c r="F2374" t="s">
        <v>2724</v>
      </c>
      <c r="G2374" s="7">
        <v>42607</v>
      </c>
      <c r="H2374" t="s">
        <v>503</v>
      </c>
      <c r="I2374">
        <v>1500</v>
      </c>
      <c r="J2374"/>
      <c r="K2374">
        <v>1500</v>
      </c>
      <c r="L2374">
        <v>1</v>
      </c>
      <c r="M2374">
        <v>1500</v>
      </c>
      <c r="N2374" t="s">
        <v>2949</v>
      </c>
      <c r="O2374" t="s">
        <v>2950</v>
      </c>
      <c r="P2374" s="7">
        <v>42542</v>
      </c>
      <c r="Q2374" s="7" t="s">
        <v>3030</v>
      </c>
      <c r="R2374" s="7">
        <v>4.0387000000000004</v>
      </c>
    </row>
    <row r="2375" spans="1:18" hidden="1">
      <c r="A2375" t="s">
        <v>506</v>
      </c>
      <c r="B2375" t="s">
        <v>501</v>
      </c>
      <c r="C2375" s="7">
        <v>42374</v>
      </c>
      <c r="D2375" t="s">
        <v>2948</v>
      </c>
      <c r="E2375">
        <v>13130010</v>
      </c>
      <c r="F2375" t="s">
        <v>2724</v>
      </c>
      <c r="G2375" s="7">
        <v>42638</v>
      </c>
      <c r="H2375" t="s">
        <v>503</v>
      </c>
      <c r="I2375">
        <v>1500</v>
      </c>
      <c r="J2375"/>
      <c r="K2375">
        <v>1500</v>
      </c>
      <c r="L2375">
        <v>1</v>
      </c>
      <c r="M2375">
        <v>1500</v>
      </c>
      <c r="N2375" t="s">
        <v>2949</v>
      </c>
      <c r="O2375" t="s">
        <v>2950</v>
      </c>
      <c r="P2375" s="7">
        <v>42542</v>
      </c>
      <c r="Q2375" s="7" t="s">
        <v>3031</v>
      </c>
      <c r="R2375" s="7">
        <v>4.0387000000000004</v>
      </c>
    </row>
    <row r="2376" spans="1:18" hidden="1">
      <c r="A2376" t="s">
        <v>506</v>
      </c>
      <c r="B2376" t="s">
        <v>501</v>
      </c>
      <c r="C2376" s="7">
        <v>42374</v>
      </c>
      <c r="D2376" t="s">
        <v>2948</v>
      </c>
      <c r="E2376">
        <v>13130010</v>
      </c>
      <c r="F2376" t="s">
        <v>2724</v>
      </c>
      <c r="G2376" s="7">
        <v>42546</v>
      </c>
      <c r="H2376" t="s">
        <v>503</v>
      </c>
      <c r="I2376">
        <v>1500</v>
      </c>
      <c r="J2376"/>
      <c r="K2376">
        <v>1500</v>
      </c>
      <c r="L2376">
        <v>1</v>
      </c>
      <c r="M2376">
        <v>1500</v>
      </c>
      <c r="N2376" t="s">
        <v>2949</v>
      </c>
      <c r="O2376" t="s">
        <v>2950</v>
      </c>
      <c r="P2376" s="7">
        <v>42542</v>
      </c>
      <c r="Q2376" s="7" t="s">
        <v>3064</v>
      </c>
      <c r="R2376" s="7">
        <v>4.0387000000000004</v>
      </c>
    </row>
    <row r="2377" spans="1:18" hidden="1">
      <c r="A2377" t="s">
        <v>506</v>
      </c>
      <c r="B2377" t="s">
        <v>501</v>
      </c>
      <c r="C2377" s="7">
        <v>42374</v>
      </c>
      <c r="D2377" t="s">
        <v>2948</v>
      </c>
      <c r="E2377">
        <v>13130010</v>
      </c>
      <c r="F2377" t="s">
        <v>2724</v>
      </c>
      <c r="G2377" s="7">
        <v>42576</v>
      </c>
      <c r="H2377" t="s">
        <v>503</v>
      </c>
      <c r="I2377">
        <v>1500</v>
      </c>
      <c r="J2377"/>
      <c r="K2377">
        <v>1500</v>
      </c>
      <c r="L2377">
        <v>1</v>
      </c>
      <c r="M2377">
        <v>1500</v>
      </c>
      <c r="N2377" t="s">
        <v>2949</v>
      </c>
      <c r="O2377" t="s">
        <v>2950</v>
      </c>
      <c r="P2377" s="7">
        <v>42542</v>
      </c>
      <c r="Q2377" s="7" t="s">
        <v>3065</v>
      </c>
      <c r="R2377" s="7">
        <v>4.0387000000000004</v>
      </c>
    </row>
    <row r="2378" spans="1:18" hidden="1">
      <c r="A2378" t="s">
        <v>506</v>
      </c>
      <c r="B2378" t="s">
        <v>553</v>
      </c>
      <c r="C2378" s="7">
        <v>42537</v>
      </c>
      <c r="D2378" t="s">
        <v>420</v>
      </c>
      <c r="E2378">
        <v>13115016</v>
      </c>
      <c r="F2378" t="s">
        <v>3822</v>
      </c>
      <c r="G2378" s="7">
        <v>42552</v>
      </c>
      <c r="H2378" t="s">
        <v>503</v>
      </c>
      <c r="I2378">
        <v>92</v>
      </c>
      <c r="J2378">
        <v>0</v>
      </c>
      <c r="K2378">
        <v>92</v>
      </c>
      <c r="L2378">
        <v>1</v>
      </c>
      <c r="M2378">
        <v>92</v>
      </c>
      <c r="N2378" t="s">
        <v>647</v>
      </c>
      <c r="O2378" t="s">
        <v>3823</v>
      </c>
      <c r="P2378" s="7">
        <v>42542</v>
      </c>
      <c r="Q2378" s="7" t="s">
        <v>3824</v>
      </c>
      <c r="R2378" s="7">
        <v>3.4767999999999999</v>
      </c>
    </row>
    <row r="2379" spans="1:18" hidden="1">
      <c r="A2379" t="s">
        <v>506</v>
      </c>
      <c r="B2379" t="s">
        <v>639</v>
      </c>
      <c r="C2379" s="7">
        <v>42538</v>
      </c>
      <c r="D2379" t="s">
        <v>420</v>
      </c>
      <c r="E2379">
        <v>13115001</v>
      </c>
      <c r="F2379" t="s">
        <v>4307</v>
      </c>
      <c r="G2379" s="7">
        <v>42584</v>
      </c>
      <c r="H2379" t="s">
        <v>503</v>
      </c>
      <c r="I2379">
        <v>640</v>
      </c>
      <c r="J2379"/>
      <c r="K2379">
        <v>640</v>
      </c>
      <c r="L2379">
        <v>1</v>
      </c>
      <c r="M2379">
        <v>640</v>
      </c>
      <c r="N2379" t="s">
        <v>647</v>
      </c>
      <c r="O2379" t="s">
        <v>680</v>
      </c>
      <c r="P2379" s="7">
        <v>42542</v>
      </c>
      <c r="Q2379" s="7" t="s">
        <v>4308</v>
      </c>
      <c r="R2379" s="7">
        <v>3.4904000000000002</v>
      </c>
    </row>
    <row r="2380" spans="1:18" hidden="1">
      <c r="A2380" t="s">
        <v>506</v>
      </c>
      <c r="B2380" t="s">
        <v>639</v>
      </c>
      <c r="C2380" s="7">
        <v>42501</v>
      </c>
      <c r="D2380" t="s">
        <v>420</v>
      </c>
      <c r="E2380">
        <v>13115001</v>
      </c>
      <c r="F2380" t="s">
        <v>4875</v>
      </c>
      <c r="G2380" s="7">
        <v>42545</v>
      </c>
      <c r="H2380" t="s">
        <v>503</v>
      </c>
      <c r="I2380">
        <v>745</v>
      </c>
      <c r="J2380"/>
      <c r="K2380">
        <v>745</v>
      </c>
      <c r="L2380">
        <v>1</v>
      </c>
      <c r="M2380">
        <v>745</v>
      </c>
      <c r="N2380" t="s">
        <v>647</v>
      </c>
      <c r="O2380" t="s">
        <v>4876</v>
      </c>
      <c r="P2380" s="7">
        <v>42542</v>
      </c>
      <c r="Q2380" s="7" t="s">
        <v>4877</v>
      </c>
      <c r="R2380" s="7">
        <v>3.4771999999999998</v>
      </c>
    </row>
    <row r="2381" spans="1:18" hidden="1">
      <c r="A2381" t="s">
        <v>506</v>
      </c>
      <c r="B2381" t="s">
        <v>609</v>
      </c>
      <c r="C2381" s="7">
        <v>42536</v>
      </c>
      <c r="D2381" t="s">
        <v>420</v>
      </c>
      <c r="E2381">
        <v>13115016</v>
      </c>
      <c r="F2381" t="s">
        <v>5172</v>
      </c>
      <c r="G2381" s="7">
        <v>42555</v>
      </c>
      <c r="H2381" t="s">
        <v>503</v>
      </c>
      <c r="I2381">
        <v>304.22000000000003</v>
      </c>
      <c r="J2381">
        <v>0</v>
      </c>
      <c r="K2381">
        <v>304.22000000000003</v>
      </c>
      <c r="L2381">
        <v>1</v>
      </c>
      <c r="M2381">
        <v>304.22000000000003</v>
      </c>
      <c r="N2381" t="s">
        <v>647</v>
      </c>
      <c r="O2381" t="s">
        <v>1071</v>
      </c>
      <c r="P2381" s="7">
        <v>42542</v>
      </c>
      <c r="Q2381" s="7" t="s">
        <v>5173</v>
      </c>
      <c r="R2381" s="7">
        <v>3.4839000000000002</v>
      </c>
    </row>
    <row r="2382" spans="1:18" hidden="1">
      <c r="A2382" t="s">
        <v>506</v>
      </c>
      <c r="B2382" t="s">
        <v>639</v>
      </c>
      <c r="C2382" s="7">
        <v>42538</v>
      </c>
      <c r="D2382" t="s">
        <v>420</v>
      </c>
      <c r="E2382">
        <v>13115001</v>
      </c>
      <c r="F2382" t="s">
        <v>4307</v>
      </c>
      <c r="G2382" s="7">
        <v>42556</v>
      </c>
      <c r="H2382" t="s">
        <v>503</v>
      </c>
      <c r="I2382">
        <v>640</v>
      </c>
      <c r="J2382">
        <v>0</v>
      </c>
      <c r="K2382">
        <v>640</v>
      </c>
      <c r="L2382">
        <v>1</v>
      </c>
      <c r="M2382">
        <v>640</v>
      </c>
      <c r="N2382" t="s">
        <v>647</v>
      </c>
      <c r="O2382" t="s">
        <v>680</v>
      </c>
      <c r="P2382" s="7">
        <v>42542</v>
      </c>
      <c r="Q2382" s="7" t="s">
        <v>5516</v>
      </c>
      <c r="R2382" s="7">
        <v>3.4904000000000002</v>
      </c>
    </row>
    <row r="2383" spans="1:18" hidden="1">
      <c r="A2383" t="s">
        <v>506</v>
      </c>
      <c r="B2383" t="s">
        <v>609</v>
      </c>
      <c r="C2383" s="7">
        <v>42530</v>
      </c>
      <c r="D2383" t="s">
        <v>420</v>
      </c>
      <c r="E2383">
        <v>13115001</v>
      </c>
      <c r="F2383" t="s">
        <v>5707</v>
      </c>
      <c r="G2383" s="7">
        <v>42555</v>
      </c>
      <c r="H2383" t="s">
        <v>503</v>
      </c>
      <c r="I2383">
        <v>421.5</v>
      </c>
      <c r="J2383">
        <v>0</v>
      </c>
      <c r="K2383">
        <v>421.5</v>
      </c>
      <c r="L2383">
        <v>1</v>
      </c>
      <c r="M2383">
        <v>421.5</v>
      </c>
      <c r="N2383" t="s">
        <v>647</v>
      </c>
      <c r="O2383" t="s">
        <v>761</v>
      </c>
      <c r="P2383" s="7">
        <v>42542</v>
      </c>
      <c r="Q2383" s="7" t="s">
        <v>5708</v>
      </c>
      <c r="R2383" s="7">
        <v>3.3898000000000001</v>
      </c>
    </row>
    <row r="2384" spans="1:18" hidden="1">
      <c r="A2384" t="s">
        <v>506</v>
      </c>
      <c r="B2384" t="s">
        <v>652</v>
      </c>
      <c r="C2384" s="7">
        <v>42508</v>
      </c>
      <c r="D2384" t="s">
        <v>420</v>
      </c>
      <c r="E2384">
        <v>13115001</v>
      </c>
      <c r="F2384" t="s">
        <v>6333</v>
      </c>
      <c r="G2384" s="7">
        <v>42563</v>
      </c>
      <c r="H2384" t="s">
        <v>503</v>
      </c>
      <c r="I2384">
        <v>1650</v>
      </c>
      <c r="J2384"/>
      <c r="K2384">
        <v>1650</v>
      </c>
      <c r="L2384">
        <v>1</v>
      </c>
      <c r="M2384">
        <v>1650</v>
      </c>
      <c r="N2384" t="s">
        <v>647</v>
      </c>
      <c r="O2384" t="s">
        <v>3187</v>
      </c>
      <c r="P2384" s="7">
        <v>42542</v>
      </c>
      <c r="Q2384" s="7" t="s">
        <v>6334</v>
      </c>
      <c r="R2384" s="7">
        <v>3.5036999999999998</v>
      </c>
    </row>
    <row r="2385" spans="1:18" hidden="1">
      <c r="A2385" t="s">
        <v>506</v>
      </c>
      <c r="B2385" t="s">
        <v>652</v>
      </c>
      <c r="C2385" s="7">
        <v>42542</v>
      </c>
      <c r="D2385" t="s">
        <v>6083</v>
      </c>
      <c r="E2385">
        <v>13115016</v>
      </c>
      <c r="F2385" t="s">
        <v>7517</v>
      </c>
      <c r="G2385" s="7">
        <v>42563</v>
      </c>
      <c r="H2385" t="s">
        <v>503</v>
      </c>
      <c r="I2385">
        <v>2213.04</v>
      </c>
      <c r="J2385">
        <v>0</v>
      </c>
      <c r="K2385">
        <v>2213.04</v>
      </c>
      <c r="L2385">
        <v>1</v>
      </c>
      <c r="M2385">
        <v>2213.04</v>
      </c>
      <c r="N2385" t="s">
        <v>647</v>
      </c>
      <c r="O2385" t="s">
        <v>677</v>
      </c>
      <c r="P2385" s="7">
        <v>42542</v>
      </c>
      <c r="Q2385" s="7" t="s">
        <v>7518</v>
      </c>
      <c r="R2385" s="7">
        <v>3.3835000000000002</v>
      </c>
    </row>
    <row r="2386" spans="1:18" hidden="1">
      <c r="A2386" t="s">
        <v>506</v>
      </c>
      <c r="B2386" t="s">
        <v>652</v>
      </c>
      <c r="C2386" s="7">
        <v>42542</v>
      </c>
      <c r="D2386" t="s">
        <v>6083</v>
      </c>
      <c r="E2386">
        <v>13115026</v>
      </c>
      <c r="F2386" t="s">
        <v>7530</v>
      </c>
      <c r="G2386" s="7">
        <v>42560</v>
      </c>
      <c r="H2386" t="s">
        <v>503</v>
      </c>
      <c r="I2386">
        <v>1630.2</v>
      </c>
      <c r="J2386">
        <v>0</v>
      </c>
      <c r="K2386">
        <v>1630.2</v>
      </c>
      <c r="L2386">
        <v>1</v>
      </c>
      <c r="M2386">
        <v>1630.2</v>
      </c>
      <c r="N2386" t="s">
        <v>647</v>
      </c>
      <c r="O2386" t="s">
        <v>2512</v>
      </c>
      <c r="P2386" s="7">
        <v>42542</v>
      </c>
      <c r="Q2386" s="7" t="s">
        <v>7531</v>
      </c>
      <c r="R2386" s="7">
        <v>3.3835000000000002</v>
      </c>
    </row>
    <row r="2387" spans="1:18" hidden="1">
      <c r="A2387" t="s">
        <v>506</v>
      </c>
      <c r="B2387" t="s">
        <v>652</v>
      </c>
      <c r="C2387" s="7">
        <v>42542</v>
      </c>
      <c r="D2387" t="s">
        <v>6083</v>
      </c>
      <c r="E2387">
        <v>13115016</v>
      </c>
      <c r="F2387" t="s">
        <v>7538</v>
      </c>
      <c r="G2387" s="7">
        <v>42560</v>
      </c>
      <c r="H2387" t="s">
        <v>503</v>
      </c>
      <c r="I2387">
        <v>1609.8</v>
      </c>
      <c r="J2387">
        <v>0</v>
      </c>
      <c r="K2387">
        <v>1609.8</v>
      </c>
      <c r="L2387">
        <v>1</v>
      </c>
      <c r="M2387">
        <v>1609.8</v>
      </c>
      <c r="N2387" t="s">
        <v>647</v>
      </c>
      <c r="O2387" t="s">
        <v>677</v>
      </c>
      <c r="P2387" s="7">
        <v>42542</v>
      </c>
      <c r="Q2387" s="7" t="s">
        <v>7539</v>
      </c>
      <c r="R2387" s="7">
        <v>3.3835000000000002</v>
      </c>
    </row>
    <row r="2388" spans="1:18" hidden="1">
      <c r="A2388" t="s">
        <v>506</v>
      </c>
      <c r="B2388" t="s">
        <v>548</v>
      </c>
      <c r="C2388" s="7">
        <v>42514</v>
      </c>
      <c r="D2388" t="s">
        <v>6083</v>
      </c>
      <c r="E2388">
        <v>13115016</v>
      </c>
      <c r="F2388" t="s">
        <v>6084</v>
      </c>
      <c r="G2388" s="7">
        <v>42561</v>
      </c>
      <c r="H2388" t="s">
        <v>503</v>
      </c>
      <c r="I2388">
        <v>2666.96</v>
      </c>
      <c r="J2388"/>
      <c r="K2388">
        <v>2666.96</v>
      </c>
      <c r="L2388">
        <v>1</v>
      </c>
      <c r="M2388">
        <v>2666.96</v>
      </c>
      <c r="N2388" t="s">
        <v>647</v>
      </c>
      <c r="O2388" t="s">
        <v>6085</v>
      </c>
      <c r="P2388" s="7">
        <v>42542</v>
      </c>
      <c r="Q2388" s="7" t="s">
        <v>6086</v>
      </c>
      <c r="R2388" s="7">
        <v>3.5659999999999998</v>
      </c>
    </row>
    <row r="2389" spans="1:18" hidden="1">
      <c r="A2389" t="s">
        <v>506</v>
      </c>
      <c r="B2389" t="s">
        <v>652</v>
      </c>
      <c r="C2389" s="7">
        <v>42542</v>
      </c>
      <c r="D2389" t="s">
        <v>6083</v>
      </c>
      <c r="E2389">
        <v>13115026</v>
      </c>
      <c r="F2389" t="s">
        <v>7561</v>
      </c>
      <c r="G2389" s="7">
        <v>42563</v>
      </c>
      <c r="H2389" t="s">
        <v>503</v>
      </c>
      <c r="I2389">
        <v>1746.96</v>
      </c>
      <c r="J2389">
        <v>0</v>
      </c>
      <c r="K2389">
        <v>1746.96</v>
      </c>
      <c r="L2389">
        <v>1</v>
      </c>
      <c r="M2389">
        <v>1746.96</v>
      </c>
      <c r="N2389" t="s">
        <v>647</v>
      </c>
      <c r="O2389" t="s">
        <v>2512</v>
      </c>
      <c r="P2389" s="7">
        <v>42542</v>
      </c>
      <c r="Q2389" s="7" t="s">
        <v>7562</v>
      </c>
      <c r="R2389" s="7">
        <v>3.3835000000000002</v>
      </c>
    </row>
    <row r="2390" spans="1:18" hidden="1">
      <c r="A2390" t="s">
        <v>506</v>
      </c>
      <c r="B2390" t="s">
        <v>609</v>
      </c>
      <c r="C2390" s="7">
        <v>42530</v>
      </c>
      <c r="D2390" t="s">
        <v>6083</v>
      </c>
      <c r="E2390">
        <v>13115026</v>
      </c>
      <c r="F2390" t="s">
        <v>6387</v>
      </c>
      <c r="G2390" s="7">
        <v>42561</v>
      </c>
      <c r="H2390" t="s">
        <v>503</v>
      </c>
      <c r="I2390">
        <v>2333.04</v>
      </c>
      <c r="J2390"/>
      <c r="K2390">
        <v>2333.04</v>
      </c>
      <c r="L2390">
        <v>1</v>
      </c>
      <c r="M2390">
        <v>2333.04</v>
      </c>
      <c r="N2390" t="s">
        <v>647</v>
      </c>
      <c r="O2390" t="s">
        <v>6388</v>
      </c>
      <c r="P2390" s="7">
        <v>42542</v>
      </c>
      <c r="Q2390" s="7" t="s">
        <v>6389</v>
      </c>
      <c r="R2390" s="7">
        <v>3.3898000000000001</v>
      </c>
    </row>
    <row r="2391" spans="1:18" hidden="1">
      <c r="A2391" t="s">
        <v>506</v>
      </c>
      <c r="B2391" t="s">
        <v>548</v>
      </c>
      <c r="C2391" s="7">
        <v>42542</v>
      </c>
      <c r="D2391" t="s">
        <v>6213</v>
      </c>
      <c r="E2391">
        <v>13115001</v>
      </c>
      <c r="F2391" t="s">
        <v>6214</v>
      </c>
      <c r="G2391" s="7">
        <v>42545</v>
      </c>
      <c r="H2391" t="s">
        <v>503</v>
      </c>
      <c r="I2391">
        <v>1627.2</v>
      </c>
      <c r="J2391">
        <v>0</v>
      </c>
      <c r="K2391">
        <v>1627.2</v>
      </c>
      <c r="L2391">
        <v>1</v>
      </c>
      <c r="M2391">
        <v>1627.2</v>
      </c>
      <c r="N2391" t="s">
        <v>647</v>
      </c>
      <c r="O2391" t="s">
        <v>6215</v>
      </c>
      <c r="P2391" s="7">
        <v>42542</v>
      </c>
      <c r="Q2391" s="7" t="s">
        <v>6216</v>
      </c>
      <c r="R2391" s="7">
        <v>3.3835000000000002</v>
      </c>
    </row>
    <row r="2392" spans="1:18" hidden="1">
      <c r="A2392" t="s">
        <v>506</v>
      </c>
      <c r="B2392" t="s">
        <v>548</v>
      </c>
      <c r="C2392" s="7">
        <v>42535</v>
      </c>
      <c r="D2392" t="s">
        <v>3296</v>
      </c>
      <c r="E2392">
        <v>13115016</v>
      </c>
      <c r="F2392" t="s">
        <v>3875</v>
      </c>
      <c r="G2392" s="7">
        <v>42558</v>
      </c>
      <c r="H2392" t="s">
        <v>503</v>
      </c>
      <c r="I2392">
        <v>316</v>
      </c>
      <c r="J2392">
        <v>0</v>
      </c>
      <c r="K2392">
        <v>316</v>
      </c>
      <c r="L2392">
        <v>1</v>
      </c>
      <c r="M2392">
        <v>316</v>
      </c>
      <c r="N2392" t="s">
        <v>647</v>
      </c>
      <c r="O2392" t="s">
        <v>3876</v>
      </c>
      <c r="P2392" s="7">
        <v>42542</v>
      </c>
      <c r="Q2392" s="7" t="s">
        <v>3877</v>
      </c>
      <c r="R2392" s="7">
        <v>3.4533</v>
      </c>
    </row>
    <row r="2393" spans="1:18" hidden="1">
      <c r="A2393" t="s">
        <v>506</v>
      </c>
      <c r="B2393" t="s">
        <v>548</v>
      </c>
      <c r="C2393" s="7">
        <v>42542</v>
      </c>
      <c r="D2393" t="s">
        <v>3296</v>
      </c>
      <c r="E2393">
        <v>15101004</v>
      </c>
      <c r="F2393" t="s">
        <v>4305</v>
      </c>
      <c r="G2393" s="7">
        <v>42550</v>
      </c>
      <c r="H2393" t="s">
        <v>503</v>
      </c>
      <c r="I2393">
        <v>283.95999999999998</v>
      </c>
      <c r="J2393">
        <v>0</v>
      </c>
      <c r="K2393">
        <v>283.95999999999998</v>
      </c>
      <c r="L2393">
        <v>1</v>
      </c>
      <c r="M2393">
        <v>283.95999999999998</v>
      </c>
      <c r="N2393" t="s">
        <v>647</v>
      </c>
      <c r="O2393" t="s">
        <v>3294</v>
      </c>
      <c r="P2393" s="7">
        <v>42542</v>
      </c>
      <c r="Q2393" s="7" t="s">
        <v>4306</v>
      </c>
      <c r="R2393" s="7">
        <v>3.3835000000000002</v>
      </c>
    </row>
    <row r="2394" spans="1:18" hidden="1">
      <c r="A2394" t="s">
        <v>506</v>
      </c>
      <c r="B2394" t="s">
        <v>641</v>
      </c>
      <c r="C2394" s="7">
        <v>42535</v>
      </c>
      <c r="D2394" t="s">
        <v>3296</v>
      </c>
      <c r="E2394">
        <v>15101004</v>
      </c>
      <c r="F2394" t="s">
        <v>4326</v>
      </c>
      <c r="G2394" s="7">
        <v>42549</v>
      </c>
      <c r="H2394" t="s">
        <v>503</v>
      </c>
      <c r="I2394">
        <v>175.42</v>
      </c>
      <c r="J2394">
        <v>0</v>
      </c>
      <c r="K2394">
        <v>175.42</v>
      </c>
      <c r="L2394">
        <v>1</v>
      </c>
      <c r="M2394">
        <v>175.42</v>
      </c>
      <c r="N2394" t="s">
        <v>647</v>
      </c>
      <c r="O2394" t="s">
        <v>3617</v>
      </c>
      <c r="P2394" s="7">
        <v>42542</v>
      </c>
      <c r="Q2394" s="7" t="s">
        <v>4327</v>
      </c>
      <c r="R2394" s="7">
        <v>3.4533</v>
      </c>
    </row>
    <row r="2395" spans="1:18" hidden="1">
      <c r="A2395" t="s">
        <v>506</v>
      </c>
      <c r="B2395" t="s">
        <v>641</v>
      </c>
      <c r="C2395" s="7">
        <v>42537</v>
      </c>
      <c r="D2395" t="s">
        <v>3296</v>
      </c>
      <c r="E2395">
        <v>13115016</v>
      </c>
      <c r="F2395" t="s">
        <v>6251</v>
      </c>
      <c r="G2395" s="7">
        <v>42555</v>
      </c>
      <c r="H2395" t="s">
        <v>503</v>
      </c>
      <c r="I2395">
        <v>886</v>
      </c>
      <c r="J2395">
        <v>0</v>
      </c>
      <c r="K2395">
        <v>886</v>
      </c>
      <c r="L2395">
        <v>1</v>
      </c>
      <c r="M2395">
        <v>886</v>
      </c>
      <c r="N2395" t="s">
        <v>647</v>
      </c>
      <c r="O2395" t="s">
        <v>4754</v>
      </c>
      <c r="P2395" s="7">
        <v>42542</v>
      </c>
      <c r="Q2395" s="7" t="s">
        <v>6252</v>
      </c>
      <c r="R2395" s="7">
        <v>3.4767999999999999</v>
      </c>
    </row>
    <row r="2396" spans="1:18" hidden="1">
      <c r="A2396" t="s">
        <v>506</v>
      </c>
      <c r="B2396" t="s">
        <v>548</v>
      </c>
      <c r="C2396" s="7">
        <v>42537</v>
      </c>
      <c r="D2396" t="s">
        <v>1114</v>
      </c>
      <c r="E2396">
        <v>13115016</v>
      </c>
      <c r="F2396" t="s">
        <v>4645</v>
      </c>
      <c r="G2396" s="7">
        <v>42565</v>
      </c>
      <c r="H2396" t="s">
        <v>503</v>
      </c>
      <c r="I2396">
        <v>1800</v>
      </c>
      <c r="J2396">
        <v>0</v>
      </c>
      <c r="K2396">
        <v>1800</v>
      </c>
      <c r="L2396">
        <v>1</v>
      </c>
      <c r="M2396">
        <v>1800</v>
      </c>
      <c r="N2396" t="s">
        <v>647</v>
      </c>
      <c r="O2396" t="s">
        <v>4646</v>
      </c>
      <c r="P2396" s="7">
        <v>42542</v>
      </c>
      <c r="Q2396" s="7" t="s">
        <v>4647</v>
      </c>
      <c r="R2396" s="7">
        <v>3.4767999999999999</v>
      </c>
    </row>
    <row r="2397" spans="1:18" hidden="1">
      <c r="A2397" t="s">
        <v>506</v>
      </c>
      <c r="B2397" t="s">
        <v>548</v>
      </c>
      <c r="C2397" s="7">
        <v>42537</v>
      </c>
      <c r="D2397" t="s">
        <v>1114</v>
      </c>
      <c r="E2397">
        <v>13115016</v>
      </c>
      <c r="F2397" t="s">
        <v>5070</v>
      </c>
      <c r="G2397" s="7">
        <v>42565</v>
      </c>
      <c r="H2397" t="s">
        <v>503</v>
      </c>
      <c r="I2397">
        <v>360</v>
      </c>
      <c r="J2397">
        <v>0</v>
      </c>
      <c r="K2397">
        <v>360</v>
      </c>
      <c r="L2397">
        <v>1</v>
      </c>
      <c r="M2397">
        <v>360</v>
      </c>
      <c r="N2397" t="s">
        <v>647</v>
      </c>
      <c r="O2397" t="s">
        <v>1029</v>
      </c>
      <c r="P2397" s="7">
        <v>42542</v>
      </c>
      <c r="Q2397" s="7" t="s">
        <v>5071</v>
      </c>
      <c r="R2397" s="7">
        <v>3.4767999999999999</v>
      </c>
    </row>
    <row r="2398" spans="1:18" hidden="1">
      <c r="A2398" t="s">
        <v>506</v>
      </c>
      <c r="B2398" t="s">
        <v>501</v>
      </c>
      <c r="C2398" s="7">
        <v>42536</v>
      </c>
      <c r="D2398" t="s">
        <v>5138</v>
      </c>
      <c r="E2398">
        <v>15101003</v>
      </c>
      <c r="F2398" t="s">
        <v>4335</v>
      </c>
      <c r="G2398" s="7">
        <v>42546</v>
      </c>
      <c r="H2398" t="s">
        <v>503</v>
      </c>
      <c r="I2398">
        <v>12492.82</v>
      </c>
      <c r="J2398">
        <v>0</v>
      </c>
      <c r="K2398">
        <v>12492.82</v>
      </c>
      <c r="L2398">
        <v>1</v>
      </c>
      <c r="M2398">
        <v>12492.82</v>
      </c>
      <c r="N2398" t="s">
        <v>2538</v>
      </c>
      <c r="O2398" t="s">
        <v>5139</v>
      </c>
      <c r="P2398" s="7">
        <v>42542</v>
      </c>
      <c r="Q2398" s="7" t="s">
        <v>5140</v>
      </c>
      <c r="R2398" s="7">
        <v>3.4839000000000002</v>
      </c>
    </row>
    <row r="2399" spans="1:18" hidden="1">
      <c r="A2399" t="s">
        <v>506</v>
      </c>
      <c r="B2399" t="s">
        <v>652</v>
      </c>
      <c r="C2399" s="7">
        <v>42536</v>
      </c>
      <c r="D2399" t="s">
        <v>5138</v>
      </c>
      <c r="E2399">
        <v>15101003</v>
      </c>
      <c r="F2399" t="s">
        <v>4335</v>
      </c>
      <c r="G2399" s="7">
        <v>42546</v>
      </c>
      <c r="H2399" t="s">
        <v>503</v>
      </c>
      <c r="I2399">
        <v>6889.5</v>
      </c>
      <c r="J2399">
        <v>0</v>
      </c>
      <c r="K2399">
        <v>6889.5</v>
      </c>
      <c r="L2399">
        <v>1</v>
      </c>
      <c r="M2399">
        <v>6889.5</v>
      </c>
      <c r="N2399" t="s">
        <v>2538</v>
      </c>
      <c r="O2399" t="s">
        <v>6253</v>
      </c>
      <c r="P2399" s="7">
        <v>42542</v>
      </c>
      <c r="Q2399" s="7" t="s">
        <v>6254</v>
      </c>
      <c r="R2399" s="7">
        <v>3.4839000000000002</v>
      </c>
    </row>
    <row r="2400" spans="1:18" hidden="1">
      <c r="A2400" t="s">
        <v>506</v>
      </c>
      <c r="B2400" t="s">
        <v>609</v>
      </c>
      <c r="C2400" s="7">
        <v>42486</v>
      </c>
      <c r="D2400" t="s">
        <v>1190</v>
      </c>
      <c r="E2400">
        <v>13115016</v>
      </c>
      <c r="F2400" t="s">
        <v>4008</v>
      </c>
      <c r="G2400" s="7">
        <v>42558</v>
      </c>
      <c r="H2400" t="s">
        <v>503</v>
      </c>
      <c r="I2400">
        <v>1095</v>
      </c>
      <c r="J2400"/>
      <c r="K2400">
        <v>1095</v>
      </c>
      <c r="L2400">
        <v>1</v>
      </c>
      <c r="M2400">
        <v>1095</v>
      </c>
      <c r="N2400" t="s">
        <v>647</v>
      </c>
      <c r="O2400" t="s">
        <v>4009</v>
      </c>
      <c r="P2400" s="7">
        <v>42542</v>
      </c>
      <c r="Q2400" s="7" t="s">
        <v>4010</v>
      </c>
      <c r="R2400" s="7">
        <v>3.5472000000000001</v>
      </c>
    </row>
    <row r="2401" spans="1:18" hidden="1">
      <c r="A2401" t="s">
        <v>506</v>
      </c>
      <c r="B2401" t="s">
        <v>609</v>
      </c>
      <c r="C2401" s="7">
        <v>42513</v>
      </c>
      <c r="D2401" t="s">
        <v>1190</v>
      </c>
      <c r="E2401">
        <v>13115016</v>
      </c>
      <c r="F2401" t="s">
        <v>6115</v>
      </c>
      <c r="G2401" s="7">
        <v>42549</v>
      </c>
      <c r="H2401" t="s">
        <v>503</v>
      </c>
      <c r="I2401">
        <v>475</v>
      </c>
      <c r="J2401"/>
      <c r="K2401">
        <v>475</v>
      </c>
      <c r="L2401">
        <v>1</v>
      </c>
      <c r="M2401">
        <v>475</v>
      </c>
      <c r="N2401" t="s">
        <v>647</v>
      </c>
      <c r="O2401" t="s">
        <v>3002</v>
      </c>
      <c r="P2401" s="7">
        <v>42542</v>
      </c>
      <c r="Q2401" s="7" t="s">
        <v>6116</v>
      </c>
      <c r="R2401" s="7">
        <v>3.5419</v>
      </c>
    </row>
    <row r="2402" spans="1:18" hidden="1">
      <c r="A2402" t="s">
        <v>506</v>
      </c>
      <c r="B2402" t="s">
        <v>663</v>
      </c>
      <c r="C2402" s="7">
        <v>42539</v>
      </c>
      <c r="D2402" t="s">
        <v>3011</v>
      </c>
      <c r="E2402">
        <v>13115016</v>
      </c>
      <c r="F2402" t="s">
        <v>5470</v>
      </c>
      <c r="G2402" s="7">
        <v>42566</v>
      </c>
      <c r="H2402" t="s">
        <v>503</v>
      </c>
      <c r="I2402">
        <v>1365.6</v>
      </c>
      <c r="J2402">
        <v>0</v>
      </c>
      <c r="K2402">
        <v>1365.6</v>
      </c>
      <c r="L2402">
        <v>1</v>
      </c>
      <c r="M2402">
        <v>1365.6</v>
      </c>
      <c r="N2402" t="s">
        <v>647</v>
      </c>
      <c r="O2402" t="s">
        <v>3809</v>
      </c>
      <c r="P2402" s="7">
        <v>42542</v>
      </c>
      <c r="Q2402" s="7" t="s">
        <v>5471</v>
      </c>
      <c r="R2402" s="7">
        <v>3.4371999999999998</v>
      </c>
    </row>
    <row r="2403" spans="1:18" hidden="1">
      <c r="A2403" t="s">
        <v>506</v>
      </c>
      <c r="B2403" t="s">
        <v>548</v>
      </c>
      <c r="C2403" s="7">
        <v>42536</v>
      </c>
      <c r="D2403" t="s">
        <v>3285</v>
      </c>
      <c r="E2403">
        <v>13115016</v>
      </c>
      <c r="F2403" t="s">
        <v>3237</v>
      </c>
      <c r="G2403" s="7">
        <v>42545</v>
      </c>
      <c r="H2403" t="s">
        <v>503</v>
      </c>
      <c r="I2403">
        <v>460</v>
      </c>
      <c r="J2403">
        <v>0</v>
      </c>
      <c r="K2403">
        <v>460</v>
      </c>
      <c r="L2403">
        <v>1</v>
      </c>
      <c r="M2403">
        <v>460</v>
      </c>
      <c r="N2403" t="s">
        <v>647</v>
      </c>
      <c r="O2403" t="s">
        <v>4256</v>
      </c>
      <c r="P2403" s="7">
        <v>42542</v>
      </c>
      <c r="Q2403" s="7" t="s">
        <v>4257</v>
      </c>
      <c r="R2403" s="7">
        <v>3.4839000000000002</v>
      </c>
    </row>
    <row r="2404" spans="1:18" hidden="1">
      <c r="A2404" t="s">
        <v>506</v>
      </c>
      <c r="B2404" t="s">
        <v>548</v>
      </c>
      <c r="C2404" s="7">
        <v>42538</v>
      </c>
      <c r="D2404" t="s">
        <v>3285</v>
      </c>
      <c r="E2404">
        <v>13115020</v>
      </c>
      <c r="F2404" t="s">
        <v>5834</v>
      </c>
      <c r="G2404" s="7">
        <v>42557</v>
      </c>
      <c r="H2404" t="s">
        <v>503</v>
      </c>
      <c r="I2404">
        <v>750</v>
      </c>
      <c r="J2404">
        <v>0</v>
      </c>
      <c r="K2404">
        <v>750</v>
      </c>
      <c r="L2404">
        <v>1</v>
      </c>
      <c r="M2404">
        <v>750</v>
      </c>
      <c r="N2404" t="s">
        <v>647</v>
      </c>
      <c r="O2404" t="s">
        <v>5835</v>
      </c>
      <c r="P2404" s="7">
        <v>42542</v>
      </c>
      <c r="Q2404" s="7" t="s">
        <v>5836</v>
      </c>
      <c r="R2404" s="7">
        <v>3.4904000000000002</v>
      </c>
    </row>
    <row r="2405" spans="1:18" hidden="1">
      <c r="A2405" t="s">
        <v>506</v>
      </c>
      <c r="B2405" t="s">
        <v>548</v>
      </c>
      <c r="C2405" s="7">
        <v>42527</v>
      </c>
      <c r="D2405" t="s">
        <v>3285</v>
      </c>
      <c r="E2405">
        <v>13115020</v>
      </c>
      <c r="F2405" t="s">
        <v>6407</v>
      </c>
      <c r="G2405" s="7">
        <v>42550</v>
      </c>
      <c r="H2405" t="s">
        <v>503</v>
      </c>
      <c r="I2405">
        <v>270</v>
      </c>
      <c r="J2405">
        <v>0</v>
      </c>
      <c r="K2405">
        <v>270</v>
      </c>
      <c r="L2405">
        <v>1</v>
      </c>
      <c r="M2405">
        <v>270</v>
      </c>
      <c r="N2405" t="s">
        <v>647</v>
      </c>
      <c r="O2405" t="s">
        <v>6408</v>
      </c>
      <c r="P2405" s="7">
        <v>42542</v>
      </c>
      <c r="Q2405" s="7" t="s">
        <v>6409</v>
      </c>
      <c r="R2405" s="7">
        <v>3.5409000000000002</v>
      </c>
    </row>
    <row r="2406" spans="1:18" hidden="1">
      <c r="A2406" t="s">
        <v>506</v>
      </c>
      <c r="B2406" t="s">
        <v>548</v>
      </c>
      <c r="C2406" s="7">
        <v>42541</v>
      </c>
      <c r="D2406" t="s">
        <v>408</v>
      </c>
      <c r="E2406">
        <v>13101013</v>
      </c>
      <c r="F2406" t="s">
        <v>5851</v>
      </c>
      <c r="G2406" s="7">
        <v>42551</v>
      </c>
      <c r="H2406" t="s">
        <v>503</v>
      </c>
      <c r="I2406">
        <v>8259.44</v>
      </c>
      <c r="J2406">
        <v>3312.75</v>
      </c>
      <c r="K2406">
        <v>4946.6899999999996</v>
      </c>
      <c r="L2406">
        <v>1</v>
      </c>
      <c r="M2406">
        <v>4946.6899999999996</v>
      </c>
      <c r="N2406" t="s">
        <v>4718</v>
      </c>
      <c r="O2406" t="s">
        <v>5852</v>
      </c>
      <c r="P2406" s="7">
        <v>42542</v>
      </c>
      <c r="Q2406" s="7" t="s">
        <v>5853</v>
      </c>
      <c r="R2406" s="7">
        <v>3.4371999999999998</v>
      </c>
    </row>
    <row r="2407" spans="1:18" hidden="1">
      <c r="A2407" t="s">
        <v>506</v>
      </c>
      <c r="B2407" t="s">
        <v>652</v>
      </c>
      <c r="C2407" s="7">
        <v>42542</v>
      </c>
      <c r="D2407" t="s">
        <v>4341</v>
      </c>
      <c r="E2407">
        <v>13115026</v>
      </c>
      <c r="F2407" t="s">
        <v>3260</v>
      </c>
      <c r="G2407" s="7">
        <v>42546</v>
      </c>
      <c r="H2407" t="s">
        <v>503</v>
      </c>
      <c r="I2407">
        <v>1000</v>
      </c>
      <c r="J2407">
        <v>0</v>
      </c>
      <c r="K2407">
        <v>1000</v>
      </c>
      <c r="L2407">
        <v>1</v>
      </c>
      <c r="M2407">
        <v>1000</v>
      </c>
      <c r="N2407" t="s">
        <v>647</v>
      </c>
      <c r="O2407" t="s">
        <v>2512</v>
      </c>
      <c r="P2407" s="7">
        <v>42542</v>
      </c>
      <c r="Q2407" s="7" t="s">
        <v>4342</v>
      </c>
      <c r="R2407" s="7">
        <v>3.3835000000000002</v>
      </c>
    </row>
    <row r="2408" spans="1:18" hidden="1">
      <c r="A2408" t="s">
        <v>506</v>
      </c>
      <c r="B2408" t="s">
        <v>609</v>
      </c>
      <c r="C2408" s="7">
        <v>42395</v>
      </c>
      <c r="D2408" t="s">
        <v>2913</v>
      </c>
      <c r="E2408">
        <v>13115011</v>
      </c>
      <c r="F2408" t="s">
        <v>2914</v>
      </c>
      <c r="G2408" s="7">
        <v>42747</v>
      </c>
      <c r="H2408" t="s">
        <v>503</v>
      </c>
      <c r="I2408">
        <v>2000</v>
      </c>
      <c r="J2408"/>
      <c r="K2408">
        <v>2000</v>
      </c>
      <c r="L2408">
        <v>1</v>
      </c>
      <c r="M2408">
        <v>2000</v>
      </c>
      <c r="N2408" t="s">
        <v>661</v>
      </c>
      <c r="O2408" t="s">
        <v>2915</v>
      </c>
      <c r="P2408" s="7">
        <v>42542</v>
      </c>
      <c r="Q2408" s="7" t="s">
        <v>2916</v>
      </c>
      <c r="R2408" s="7">
        <v>4.1002000000000001</v>
      </c>
    </row>
    <row r="2409" spans="1:18" hidden="1">
      <c r="A2409" t="s">
        <v>506</v>
      </c>
      <c r="B2409" t="s">
        <v>609</v>
      </c>
      <c r="C2409" s="7">
        <v>42395</v>
      </c>
      <c r="D2409" t="s">
        <v>2913</v>
      </c>
      <c r="E2409">
        <v>13115011</v>
      </c>
      <c r="F2409" t="s">
        <v>2914</v>
      </c>
      <c r="G2409" s="7">
        <v>42625</v>
      </c>
      <c r="H2409" t="s">
        <v>503</v>
      </c>
      <c r="I2409">
        <v>2000</v>
      </c>
      <c r="J2409"/>
      <c r="K2409">
        <v>2000</v>
      </c>
      <c r="L2409">
        <v>1</v>
      </c>
      <c r="M2409">
        <v>2000</v>
      </c>
      <c r="N2409" t="s">
        <v>661</v>
      </c>
      <c r="O2409" t="s">
        <v>2915</v>
      </c>
      <c r="P2409" s="7">
        <v>42542</v>
      </c>
      <c r="Q2409" s="7" t="s">
        <v>2978</v>
      </c>
      <c r="R2409" s="7">
        <v>4.1002000000000001</v>
      </c>
    </row>
    <row r="2410" spans="1:18" hidden="1">
      <c r="A2410" t="s">
        <v>506</v>
      </c>
      <c r="B2410" t="s">
        <v>609</v>
      </c>
      <c r="C2410" s="7">
        <v>42395</v>
      </c>
      <c r="D2410" t="s">
        <v>2913</v>
      </c>
      <c r="E2410">
        <v>13115011</v>
      </c>
      <c r="F2410" t="s">
        <v>2914</v>
      </c>
      <c r="G2410" s="7">
        <v>42563</v>
      </c>
      <c r="H2410" t="s">
        <v>503</v>
      </c>
      <c r="I2410">
        <v>2000</v>
      </c>
      <c r="J2410"/>
      <c r="K2410">
        <v>2000</v>
      </c>
      <c r="L2410">
        <v>1</v>
      </c>
      <c r="M2410">
        <v>2000</v>
      </c>
      <c r="N2410" t="s">
        <v>661</v>
      </c>
      <c r="O2410" t="s">
        <v>2915</v>
      </c>
      <c r="P2410" s="7">
        <v>42542</v>
      </c>
      <c r="Q2410" s="7" t="s">
        <v>2998</v>
      </c>
      <c r="R2410" s="7">
        <v>4.1002000000000001</v>
      </c>
    </row>
    <row r="2411" spans="1:18" hidden="1">
      <c r="A2411" t="s">
        <v>506</v>
      </c>
      <c r="B2411" t="s">
        <v>609</v>
      </c>
      <c r="C2411" s="7">
        <v>42395</v>
      </c>
      <c r="D2411" t="s">
        <v>2913</v>
      </c>
      <c r="E2411">
        <v>13115011</v>
      </c>
      <c r="F2411" t="s">
        <v>2914</v>
      </c>
      <c r="G2411" s="7">
        <v>42655</v>
      </c>
      <c r="H2411" t="s">
        <v>503</v>
      </c>
      <c r="I2411">
        <v>2000</v>
      </c>
      <c r="J2411"/>
      <c r="K2411">
        <v>2000</v>
      </c>
      <c r="L2411">
        <v>1</v>
      </c>
      <c r="M2411">
        <v>2000</v>
      </c>
      <c r="N2411" t="s">
        <v>661</v>
      </c>
      <c r="O2411" t="s">
        <v>2915</v>
      </c>
      <c r="P2411" s="7">
        <v>42542</v>
      </c>
      <c r="Q2411" s="7" t="s">
        <v>3012</v>
      </c>
      <c r="R2411" s="7">
        <v>4.1002000000000001</v>
      </c>
    </row>
    <row r="2412" spans="1:18" hidden="1">
      <c r="A2412" t="s">
        <v>506</v>
      </c>
      <c r="B2412" t="s">
        <v>609</v>
      </c>
      <c r="C2412" s="7">
        <v>42395</v>
      </c>
      <c r="D2412" t="s">
        <v>2913</v>
      </c>
      <c r="E2412">
        <v>13115011</v>
      </c>
      <c r="F2412" t="s">
        <v>2914</v>
      </c>
      <c r="G2412" s="7">
        <v>42686</v>
      </c>
      <c r="H2412" t="s">
        <v>503</v>
      </c>
      <c r="I2412">
        <v>2000</v>
      </c>
      <c r="J2412"/>
      <c r="K2412">
        <v>2000</v>
      </c>
      <c r="L2412">
        <v>1</v>
      </c>
      <c r="M2412">
        <v>2000</v>
      </c>
      <c r="N2412" t="s">
        <v>661</v>
      </c>
      <c r="O2412" t="s">
        <v>2915</v>
      </c>
      <c r="P2412" s="7">
        <v>42542</v>
      </c>
      <c r="Q2412" s="7" t="s">
        <v>3045</v>
      </c>
      <c r="R2412" s="7">
        <v>4.1002000000000001</v>
      </c>
    </row>
    <row r="2413" spans="1:18" hidden="1">
      <c r="A2413" t="s">
        <v>506</v>
      </c>
      <c r="B2413" t="s">
        <v>609</v>
      </c>
      <c r="C2413" s="7">
        <v>42395</v>
      </c>
      <c r="D2413" t="s">
        <v>2913</v>
      </c>
      <c r="E2413">
        <v>13115011</v>
      </c>
      <c r="F2413" t="s">
        <v>2914</v>
      </c>
      <c r="G2413" s="7">
        <v>42716</v>
      </c>
      <c r="H2413" t="s">
        <v>503</v>
      </c>
      <c r="I2413">
        <v>2000</v>
      </c>
      <c r="J2413"/>
      <c r="K2413">
        <v>2000</v>
      </c>
      <c r="L2413">
        <v>1</v>
      </c>
      <c r="M2413">
        <v>2000</v>
      </c>
      <c r="N2413" t="s">
        <v>661</v>
      </c>
      <c r="O2413" t="s">
        <v>2915</v>
      </c>
      <c r="P2413" s="7">
        <v>42542</v>
      </c>
      <c r="Q2413" s="7" t="s">
        <v>3046</v>
      </c>
      <c r="R2413" s="7">
        <v>4.1002000000000001</v>
      </c>
    </row>
    <row r="2414" spans="1:18" hidden="1">
      <c r="A2414" t="s">
        <v>506</v>
      </c>
      <c r="B2414" t="s">
        <v>609</v>
      </c>
      <c r="C2414" s="7">
        <v>42395</v>
      </c>
      <c r="D2414" t="s">
        <v>2913</v>
      </c>
      <c r="E2414">
        <v>13115011</v>
      </c>
      <c r="F2414" t="s">
        <v>2914</v>
      </c>
      <c r="G2414" s="7">
        <v>42594</v>
      </c>
      <c r="H2414" t="s">
        <v>503</v>
      </c>
      <c r="I2414">
        <v>2000</v>
      </c>
      <c r="J2414"/>
      <c r="K2414">
        <v>2000</v>
      </c>
      <c r="L2414">
        <v>1</v>
      </c>
      <c r="M2414">
        <v>2000</v>
      </c>
      <c r="N2414" t="s">
        <v>661</v>
      </c>
      <c r="O2414" t="s">
        <v>2915</v>
      </c>
      <c r="P2414" s="7">
        <v>42542</v>
      </c>
      <c r="Q2414" s="7" t="s">
        <v>3068</v>
      </c>
      <c r="R2414" s="7">
        <v>4.1002000000000001</v>
      </c>
    </row>
    <row r="2415" spans="1:18" hidden="1">
      <c r="A2415" t="s">
        <v>506</v>
      </c>
      <c r="B2415" t="s">
        <v>609</v>
      </c>
      <c r="C2415" s="7">
        <v>42471</v>
      </c>
      <c r="D2415" t="s">
        <v>2913</v>
      </c>
      <c r="E2415">
        <v>13108017</v>
      </c>
      <c r="F2415" t="s">
        <v>3326</v>
      </c>
      <c r="G2415" s="7">
        <v>42563</v>
      </c>
      <c r="H2415" t="s">
        <v>503</v>
      </c>
      <c r="I2415">
        <v>125.5</v>
      </c>
      <c r="J2415"/>
      <c r="K2415">
        <v>125.5</v>
      </c>
      <c r="L2415">
        <v>1</v>
      </c>
      <c r="M2415">
        <v>125.5</v>
      </c>
      <c r="N2415" t="s">
        <v>3327</v>
      </c>
      <c r="O2415" t="s">
        <v>5914</v>
      </c>
      <c r="P2415" s="7">
        <v>42542</v>
      </c>
      <c r="Q2415" s="7" t="s">
        <v>5915</v>
      </c>
      <c r="R2415" s="7">
        <v>3.6385000000000001</v>
      </c>
    </row>
    <row r="2416" spans="1:18" hidden="1">
      <c r="A2416" t="s">
        <v>506</v>
      </c>
      <c r="B2416" t="s">
        <v>548</v>
      </c>
      <c r="C2416" s="7">
        <v>42538</v>
      </c>
      <c r="D2416" t="s">
        <v>3769</v>
      </c>
      <c r="E2416">
        <v>13115002</v>
      </c>
      <c r="F2416" t="s">
        <v>3770</v>
      </c>
      <c r="G2416" s="7">
        <v>42546</v>
      </c>
      <c r="H2416" t="s">
        <v>503</v>
      </c>
      <c r="I2416">
        <v>1450</v>
      </c>
      <c r="J2416">
        <v>0</v>
      </c>
      <c r="K2416">
        <v>1450</v>
      </c>
      <c r="L2416">
        <v>1</v>
      </c>
      <c r="M2416">
        <v>1450</v>
      </c>
      <c r="N2416" t="s">
        <v>647</v>
      </c>
      <c r="O2416" t="s">
        <v>3771</v>
      </c>
      <c r="P2416" s="7">
        <v>42542</v>
      </c>
      <c r="Q2416" s="7" t="s">
        <v>3772</v>
      </c>
      <c r="R2416" s="7">
        <v>3.4904000000000002</v>
      </c>
    </row>
    <row r="2417" spans="1:18" hidden="1">
      <c r="A2417" t="s">
        <v>665</v>
      </c>
      <c r="B2417" t="s">
        <v>501</v>
      </c>
      <c r="C2417" s="7">
        <v>42023</v>
      </c>
      <c r="D2417" t="s">
        <v>666</v>
      </c>
      <c r="E2417">
        <v>19105006</v>
      </c>
      <c r="F2417" t="s">
        <v>667</v>
      </c>
      <c r="G2417" s="7">
        <v>44910</v>
      </c>
      <c r="H2417" t="s">
        <v>533</v>
      </c>
      <c r="I2417">
        <v>2500000</v>
      </c>
      <c r="J2417"/>
      <c r="K2417">
        <v>2500000</v>
      </c>
      <c r="L2417">
        <v>3.3835000000000002</v>
      </c>
      <c r="M2417">
        <v>8458750</v>
      </c>
      <c r="N2417" t="s">
        <v>668</v>
      </c>
      <c r="O2417" t="s">
        <v>669</v>
      </c>
      <c r="P2417" s="7">
        <v>42542</v>
      </c>
      <c r="Q2417" s="7" t="s">
        <v>1825</v>
      </c>
      <c r="R2417" s="7">
        <v>2.6193</v>
      </c>
    </row>
    <row r="2418" spans="1:18" hidden="1">
      <c r="A2418" t="s">
        <v>665</v>
      </c>
      <c r="B2418" t="s">
        <v>501</v>
      </c>
      <c r="C2418" s="7">
        <v>42023</v>
      </c>
      <c r="D2418" t="s">
        <v>666</v>
      </c>
      <c r="E2418">
        <v>13140003</v>
      </c>
      <c r="F2418" t="s">
        <v>667</v>
      </c>
      <c r="G2418" s="7">
        <v>43084</v>
      </c>
      <c r="H2418" t="s">
        <v>533</v>
      </c>
      <c r="I2418">
        <v>667187.5</v>
      </c>
      <c r="J2418"/>
      <c r="K2418">
        <v>667187.5</v>
      </c>
      <c r="L2418">
        <v>3.3835000000000002</v>
      </c>
      <c r="M2418">
        <v>2257428.90625</v>
      </c>
      <c r="N2418" t="s">
        <v>561</v>
      </c>
      <c r="O2418" t="s">
        <v>669</v>
      </c>
      <c r="P2418" s="7">
        <v>42542</v>
      </c>
      <c r="Q2418" s="7" t="s">
        <v>1975</v>
      </c>
      <c r="R2418" s="7">
        <v>2.6193</v>
      </c>
    </row>
    <row r="2419" spans="1:18" hidden="1">
      <c r="A2419" t="s">
        <v>665</v>
      </c>
      <c r="B2419" t="s">
        <v>501</v>
      </c>
      <c r="C2419" s="7">
        <v>42023</v>
      </c>
      <c r="D2419" t="s">
        <v>666</v>
      </c>
      <c r="E2419">
        <v>13140003</v>
      </c>
      <c r="F2419" t="s">
        <v>667</v>
      </c>
      <c r="G2419" s="7">
        <v>43631</v>
      </c>
      <c r="H2419" t="s">
        <v>533</v>
      </c>
      <c r="I2419">
        <v>442361.11</v>
      </c>
      <c r="J2419"/>
      <c r="K2419">
        <v>442361.11</v>
      </c>
      <c r="L2419">
        <v>3.3835000000000002</v>
      </c>
      <c r="M2419">
        <v>1496728.815685</v>
      </c>
      <c r="N2419" t="s">
        <v>561</v>
      </c>
      <c r="O2419" t="s">
        <v>669</v>
      </c>
      <c r="P2419" s="7">
        <v>42542</v>
      </c>
      <c r="Q2419" s="7" t="s">
        <v>1513</v>
      </c>
      <c r="R2419" s="7">
        <v>2.6193</v>
      </c>
    </row>
    <row r="2420" spans="1:18" hidden="1">
      <c r="A2420" t="s">
        <v>665</v>
      </c>
      <c r="B2420" t="s">
        <v>501</v>
      </c>
      <c r="C2420" s="7">
        <v>42023</v>
      </c>
      <c r="D2420" t="s">
        <v>666</v>
      </c>
      <c r="E2420">
        <v>19105006</v>
      </c>
      <c r="F2420" t="s">
        <v>670</v>
      </c>
      <c r="G2420" s="7">
        <v>43449</v>
      </c>
      <c r="H2420" t="s">
        <v>533</v>
      </c>
      <c r="I2420">
        <v>2000000</v>
      </c>
      <c r="J2420"/>
      <c r="K2420">
        <v>2000000</v>
      </c>
      <c r="L2420">
        <v>3.3835000000000002</v>
      </c>
      <c r="M2420">
        <v>6767000</v>
      </c>
      <c r="N2420" t="s">
        <v>668</v>
      </c>
      <c r="O2420" t="s">
        <v>671</v>
      </c>
      <c r="P2420" s="7">
        <v>42542</v>
      </c>
      <c r="Q2420" s="7" t="s">
        <v>2128</v>
      </c>
      <c r="R2420" s="7">
        <v>2.6193</v>
      </c>
    </row>
    <row r="2421" spans="1:18" hidden="1">
      <c r="A2421" t="s">
        <v>665</v>
      </c>
      <c r="B2421" t="s">
        <v>501</v>
      </c>
      <c r="C2421" s="7">
        <v>42023</v>
      </c>
      <c r="D2421" t="s">
        <v>666</v>
      </c>
      <c r="E2421">
        <v>13140003</v>
      </c>
      <c r="F2421" t="s">
        <v>670</v>
      </c>
      <c r="G2421" s="7">
        <v>42719</v>
      </c>
      <c r="H2421" t="s">
        <v>533</v>
      </c>
      <c r="I2421">
        <v>248705</v>
      </c>
      <c r="J2421"/>
      <c r="K2421">
        <v>248705</v>
      </c>
      <c r="L2421">
        <v>3.3835000000000002</v>
      </c>
      <c r="M2421">
        <v>841493.36750000005</v>
      </c>
      <c r="N2421" t="s">
        <v>561</v>
      </c>
      <c r="O2421" t="s">
        <v>671</v>
      </c>
      <c r="P2421" s="7">
        <v>42542</v>
      </c>
      <c r="Q2421" s="7" t="s">
        <v>1977</v>
      </c>
      <c r="R2421" s="7">
        <v>2.6193</v>
      </c>
    </row>
    <row r="2422" spans="1:18" hidden="1">
      <c r="A2422" t="s">
        <v>506</v>
      </c>
      <c r="B2422" t="s">
        <v>501</v>
      </c>
      <c r="C2422" s="7">
        <v>42214</v>
      </c>
      <c r="D2422" t="s">
        <v>666</v>
      </c>
      <c r="E2422">
        <v>13140003</v>
      </c>
      <c r="F2422" t="s">
        <v>1173</v>
      </c>
      <c r="G2422" s="7">
        <v>43997</v>
      </c>
      <c r="H2422" t="s">
        <v>533</v>
      </c>
      <c r="I2422">
        <v>330750</v>
      </c>
      <c r="J2422"/>
      <c r="K2422">
        <v>330750</v>
      </c>
      <c r="L2422">
        <v>3.3835000000000002</v>
      </c>
      <c r="M2422">
        <v>1119092.625</v>
      </c>
      <c r="N2422" t="s">
        <v>561</v>
      </c>
      <c r="O2422" t="s">
        <v>1174</v>
      </c>
      <c r="P2422" s="7">
        <v>42542</v>
      </c>
      <c r="Q2422" s="7" t="s">
        <v>1852</v>
      </c>
      <c r="R2422" s="7">
        <v>3.3815</v>
      </c>
    </row>
    <row r="2423" spans="1:18" hidden="1">
      <c r="A2423" t="s">
        <v>506</v>
      </c>
      <c r="B2423" t="s">
        <v>501</v>
      </c>
      <c r="C2423" s="7">
        <v>42283</v>
      </c>
      <c r="D2423" t="s">
        <v>666</v>
      </c>
      <c r="E2423">
        <v>19105006</v>
      </c>
      <c r="F2423" t="s">
        <v>2504</v>
      </c>
      <c r="G2423" s="7">
        <v>44545</v>
      </c>
      <c r="H2423" t="s">
        <v>533</v>
      </c>
      <c r="I2423">
        <v>500000</v>
      </c>
      <c r="J2423"/>
      <c r="K2423">
        <v>500000</v>
      </c>
      <c r="L2423">
        <v>3.3835000000000002</v>
      </c>
      <c r="M2423">
        <v>1691750</v>
      </c>
      <c r="N2423" t="s">
        <v>668</v>
      </c>
      <c r="O2423" t="s">
        <v>2505</v>
      </c>
      <c r="P2423" s="7">
        <v>42542</v>
      </c>
      <c r="Q2423" s="7" t="s">
        <v>2522</v>
      </c>
      <c r="R2423" s="7">
        <v>3.9140999999999999</v>
      </c>
    </row>
    <row r="2424" spans="1:18" hidden="1">
      <c r="A2424" t="s">
        <v>506</v>
      </c>
      <c r="B2424" t="s">
        <v>501</v>
      </c>
      <c r="C2424" s="7">
        <v>42283</v>
      </c>
      <c r="D2424" t="s">
        <v>666</v>
      </c>
      <c r="E2424">
        <v>19105006</v>
      </c>
      <c r="F2424" t="s">
        <v>2504</v>
      </c>
      <c r="G2424" s="7">
        <v>45275</v>
      </c>
      <c r="H2424" t="s">
        <v>533</v>
      </c>
      <c r="I2424">
        <v>500000</v>
      </c>
      <c r="J2424"/>
      <c r="K2424">
        <v>500000</v>
      </c>
      <c r="L2424">
        <v>3.3835000000000002</v>
      </c>
      <c r="M2424">
        <v>1691750</v>
      </c>
      <c r="N2424" t="s">
        <v>668</v>
      </c>
      <c r="O2424" t="s">
        <v>2505</v>
      </c>
      <c r="P2424" s="7">
        <v>42542</v>
      </c>
      <c r="Q2424" s="7" t="s">
        <v>2634</v>
      </c>
      <c r="R2424" s="7">
        <v>3.9140999999999999</v>
      </c>
    </row>
    <row r="2425" spans="1:18" hidden="1">
      <c r="A2425" t="s">
        <v>506</v>
      </c>
      <c r="B2425" t="s">
        <v>501</v>
      </c>
      <c r="C2425" s="7">
        <v>42283</v>
      </c>
      <c r="D2425" t="s">
        <v>666</v>
      </c>
      <c r="E2425">
        <v>13140003</v>
      </c>
      <c r="F2425" t="s">
        <v>2504</v>
      </c>
      <c r="G2425" s="7">
        <v>43997</v>
      </c>
      <c r="H2425" t="s">
        <v>533</v>
      </c>
      <c r="I2425">
        <v>110250</v>
      </c>
      <c r="J2425"/>
      <c r="K2425">
        <v>110250</v>
      </c>
      <c r="L2425">
        <v>3.3835000000000002</v>
      </c>
      <c r="M2425">
        <v>373030.875</v>
      </c>
      <c r="N2425" t="s">
        <v>561</v>
      </c>
      <c r="O2425" t="s">
        <v>2505</v>
      </c>
      <c r="P2425" s="7">
        <v>42542</v>
      </c>
      <c r="Q2425" s="7" t="s">
        <v>2569</v>
      </c>
      <c r="R2425" s="7">
        <v>3.9140999999999999</v>
      </c>
    </row>
    <row r="2426" spans="1:18" hidden="1">
      <c r="A2426" t="s">
        <v>506</v>
      </c>
      <c r="B2426" t="s">
        <v>501</v>
      </c>
      <c r="C2426" s="7">
        <v>42283</v>
      </c>
      <c r="D2426" t="s">
        <v>666</v>
      </c>
      <c r="E2426">
        <v>13140003</v>
      </c>
      <c r="F2426" t="s">
        <v>2504</v>
      </c>
      <c r="G2426" s="7">
        <v>44910</v>
      </c>
      <c r="H2426" t="s">
        <v>533</v>
      </c>
      <c r="I2426">
        <v>73500</v>
      </c>
      <c r="J2426"/>
      <c r="K2426">
        <v>73500</v>
      </c>
      <c r="L2426">
        <v>3.3835000000000002</v>
      </c>
      <c r="M2426">
        <v>248687.25</v>
      </c>
      <c r="N2426" t="s">
        <v>561</v>
      </c>
      <c r="O2426" t="s">
        <v>2505</v>
      </c>
      <c r="P2426" s="7">
        <v>42542</v>
      </c>
      <c r="Q2426" s="7" t="s">
        <v>2508</v>
      </c>
      <c r="R2426" s="7">
        <v>3.9140999999999999</v>
      </c>
    </row>
    <row r="2427" spans="1:18" hidden="1">
      <c r="A2427" t="s">
        <v>506</v>
      </c>
      <c r="B2427" t="s">
        <v>501</v>
      </c>
      <c r="C2427" s="7">
        <v>42283</v>
      </c>
      <c r="D2427" t="s">
        <v>666</v>
      </c>
      <c r="E2427">
        <v>13140003</v>
      </c>
      <c r="F2427" t="s">
        <v>2504</v>
      </c>
      <c r="G2427" s="7">
        <v>45092</v>
      </c>
      <c r="H2427" t="s">
        <v>533</v>
      </c>
      <c r="I2427">
        <v>55125</v>
      </c>
      <c r="J2427"/>
      <c r="K2427">
        <v>55125</v>
      </c>
      <c r="L2427">
        <v>3.3835000000000002</v>
      </c>
      <c r="M2427">
        <v>186515.4375</v>
      </c>
      <c r="N2427" t="s">
        <v>561</v>
      </c>
      <c r="O2427" t="s">
        <v>2505</v>
      </c>
      <c r="P2427" s="7">
        <v>42542</v>
      </c>
      <c r="Q2427" s="7" t="s">
        <v>2621</v>
      </c>
      <c r="R2427" s="7">
        <v>3.9140999999999999</v>
      </c>
    </row>
    <row r="2428" spans="1:18" hidden="1">
      <c r="A2428" t="s">
        <v>665</v>
      </c>
      <c r="B2428" t="s">
        <v>501</v>
      </c>
      <c r="C2428" s="7">
        <v>42023</v>
      </c>
      <c r="D2428" t="s">
        <v>666</v>
      </c>
      <c r="E2428">
        <v>19105006</v>
      </c>
      <c r="F2428" t="s">
        <v>667</v>
      </c>
      <c r="G2428" s="7">
        <v>43814</v>
      </c>
      <c r="H2428" t="s">
        <v>533</v>
      </c>
      <c r="I2428">
        <v>2500000</v>
      </c>
      <c r="J2428"/>
      <c r="K2428">
        <v>2500000</v>
      </c>
      <c r="L2428">
        <v>3.3835000000000002</v>
      </c>
      <c r="M2428">
        <v>8458750</v>
      </c>
      <c r="N2428" t="s">
        <v>668</v>
      </c>
      <c r="O2428" t="s">
        <v>669</v>
      </c>
      <c r="P2428" s="7">
        <v>42542</v>
      </c>
      <c r="Q2428" s="7" t="s">
        <v>1669</v>
      </c>
      <c r="R2428" s="7">
        <v>2.6193</v>
      </c>
    </row>
    <row r="2429" spans="1:18" hidden="1">
      <c r="A2429" t="s">
        <v>665</v>
      </c>
      <c r="B2429" t="s">
        <v>501</v>
      </c>
      <c r="C2429" s="7">
        <v>42023</v>
      </c>
      <c r="D2429" t="s">
        <v>666</v>
      </c>
      <c r="E2429">
        <v>19105006</v>
      </c>
      <c r="F2429" t="s">
        <v>667</v>
      </c>
      <c r="G2429" s="7">
        <v>44180</v>
      </c>
      <c r="H2429" t="s">
        <v>533</v>
      </c>
      <c r="I2429">
        <v>2500000</v>
      </c>
      <c r="J2429"/>
      <c r="K2429">
        <v>2500000</v>
      </c>
      <c r="L2429">
        <v>3.3835000000000002</v>
      </c>
      <c r="M2429">
        <v>8458750</v>
      </c>
      <c r="N2429" t="s">
        <v>668</v>
      </c>
      <c r="O2429" t="s">
        <v>669</v>
      </c>
      <c r="P2429" s="7">
        <v>42542</v>
      </c>
      <c r="Q2429" s="7" t="s">
        <v>1670</v>
      </c>
      <c r="R2429" s="7">
        <v>2.6193</v>
      </c>
    </row>
    <row r="2430" spans="1:18" hidden="1">
      <c r="A2430" t="s">
        <v>665</v>
      </c>
      <c r="B2430" t="s">
        <v>501</v>
      </c>
      <c r="C2430" s="7">
        <v>42023</v>
      </c>
      <c r="D2430" t="s">
        <v>666</v>
      </c>
      <c r="E2430">
        <v>13140003</v>
      </c>
      <c r="F2430" t="s">
        <v>667</v>
      </c>
      <c r="G2430" s="7">
        <v>43814</v>
      </c>
      <c r="H2430" t="s">
        <v>533</v>
      </c>
      <c r="I2430">
        <v>444791.67</v>
      </c>
      <c r="J2430"/>
      <c r="K2430">
        <v>444791.67</v>
      </c>
      <c r="L2430">
        <v>3.3835000000000002</v>
      </c>
      <c r="M2430">
        <v>1504952.6154449999</v>
      </c>
      <c r="N2430" t="s">
        <v>561</v>
      </c>
      <c r="O2430" t="s">
        <v>669</v>
      </c>
      <c r="P2430" s="7">
        <v>42542</v>
      </c>
      <c r="Q2430" s="7" t="s">
        <v>1671</v>
      </c>
      <c r="R2430" s="7">
        <v>2.6193</v>
      </c>
    </row>
    <row r="2431" spans="1:18" hidden="1">
      <c r="A2431" t="s">
        <v>665</v>
      </c>
      <c r="B2431" t="s">
        <v>501</v>
      </c>
      <c r="C2431" s="7">
        <v>42023</v>
      </c>
      <c r="D2431" t="s">
        <v>666</v>
      </c>
      <c r="E2431">
        <v>13140003</v>
      </c>
      <c r="F2431" t="s">
        <v>670</v>
      </c>
      <c r="G2431" s="7">
        <v>43449</v>
      </c>
      <c r="H2431" t="s">
        <v>533</v>
      </c>
      <c r="I2431">
        <v>82901</v>
      </c>
      <c r="J2431"/>
      <c r="K2431">
        <v>82901</v>
      </c>
      <c r="L2431">
        <v>3.3835000000000002</v>
      </c>
      <c r="M2431">
        <v>280495.53350000002</v>
      </c>
      <c r="N2431" t="s">
        <v>561</v>
      </c>
      <c r="O2431" t="s">
        <v>671</v>
      </c>
      <c r="P2431" s="7">
        <v>42542</v>
      </c>
      <c r="Q2431" s="7" t="s">
        <v>1515</v>
      </c>
      <c r="R2431" s="7">
        <v>2.6193</v>
      </c>
    </row>
    <row r="2432" spans="1:18" hidden="1">
      <c r="A2432" t="s">
        <v>506</v>
      </c>
      <c r="B2432" t="s">
        <v>501</v>
      </c>
      <c r="C2432" s="7">
        <v>42214</v>
      </c>
      <c r="D2432" t="s">
        <v>666</v>
      </c>
      <c r="E2432">
        <v>19105006</v>
      </c>
      <c r="F2432" t="s">
        <v>1173</v>
      </c>
      <c r="G2432" s="7">
        <v>43084</v>
      </c>
      <c r="H2432" t="s">
        <v>533</v>
      </c>
      <c r="I2432">
        <v>1500000</v>
      </c>
      <c r="J2432"/>
      <c r="K2432">
        <v>1500000</v>
      </c>
      <c r="L2432">
        <v>3.3835000000000002</v>
      </c>
      <c r="M2432">
        <v>5075250</v>
      </c>
      <c r="N2432" t="s">
        <v>668</v>
      </c>
      <c r="O2432" t="s">
        <v>1174</v>
      </c>
      <c r="P2432" s="7">
        <v>42542</v>
      </c>
      <c r="Q2432" s="7" t="s">
        <v>2276</v>
      </c>
      <c r="R2432" s="7">
        <v>3.3815</v>
      </c>
    </row>
    <row r="2433" spans="1:18" hidden="1">
      <c r="A2433" t="s">
        <v>506</v>
      </c>
      <c r="B2433" t="s">
        <v>501</v>
      </c>
      <c r="C2433" s="7">
        <v>42214</v>
      </c>
      <c r="D2433" t="s">
        <v>666</v>
      </c>
      <c r="E2433">
        <v>19105006</v>
      </c>
      <c r="F2433" t="s">
        <v>1173</v>
      </c>
      <c r="G2433" s="7">
        <v>43449</v>
      </c>
      <c r="H2433" t="s">
        <v>533</v>
      </c>
      <c r="I2433">
        <v>1500000</v>
      </c>
      <c r="J2433"/>
      <c r="K2433">
        <v>1500000</v>
      </c>
      <c r="L2433">
        <v>3.3835000000000002</v>
      </c>
      <c r="M2433">
        <v>5075250</v>
      </c>
      <c r="N2433" t="s">
        <v>668</v>
      </c>
      <c r="O2433" t="s">
        <v>1174</v>
      </c>
      <c r="P2433" s="7">
        <v>42542</v>
      </c>
      <c r="Q2433" s="7" t="s">
        <v>1999</v>
      </c>
      <c r="R2433" s="7">
        <v>3.3815</v>
      </c>
    </row>
    <row r="2434" spans="1:18" hidden="1">
      <c r="A2434" t="s">
        <v>506</v>
      </c>
      <c r="B2434" t="s">
        <v>501</v>
      </c>
      <c r="C2434" s="7">
        <v>42214</v>
      </c>
      <c r="D2434" t="s">
        <v>666</v>
      </c>
      <c r="E2434">
        <v>19105006</v>
      </c>
      <c r="F2434" t="s">
        <v>1173</v>
      </c>
      <c r="G2434" s="7">
        <v>43814</v>
      </c>
      <c r="H2434" t="s">
        <v>533</v>
      </c>
      <c r="I2434">
        <v>1500000</v>
      </c>
      <c r="J2434"/>
      <c r="K2434">
        <v>1500000</v>
      </c>
      <c r="L2434">
        <v>3.3835000000000002</v>
      </c>
      <c r="M2434">
        <v>5075250</v>
      </c>
      <c r="N2434" t="s">
        <v>668</v>
      </c>
      <c r="O2434" t="s">
        <v>1174</v>
      </c>
      <c r="P2434" s="7">
        <v>42542</v>
      </c>
      <c r="Q2434" s="7" t="s">
        <v>1379</v>
      </c>
      <c r="R2434" s="7">
        <v>3.3815</v>
      </c>
    </row>
    <row r="2435" spans="1:18" hidden="1">
      <c r="A2435" t="s">
        <v>506</v>
      </c>
      <c r="B2435" t="s">
        <v>501</v>
      </c>
      <c r="C2435" s="7">
        <v>42214</v>
      </c>
      <c r="D2435" t="s">
        <v>666</v>
      </c>
      <c r="E2435">
        <v>19105006</v>
      </c>
      <c r="F2435" t="s">
        <v>1173</v>
      </c>
      <c r="G2435" s="7">
        <v>44180</v>
      </c>
      <c r="H2435" t="s">
        <v>533</v>
      </c>
      <c r="I2435">
        <v>1500000</v>
      </c>
      <c r="J2435"/>
      <c r="K2435">
        <v>1500000</v>
      </c>
      <c r="L2435">
        <v>3.3835000000000002</v>
      </c>
      <c r="M2435">
        <v>5075250</v>
      </c>
      <c r="N2435" t="s">
        <v>668</v>
      </c>
      <c r="O2435" t="s">
        <v>1174</v>
      </c>
      <c r="P2435" s="7">
        <v>42542</v>
      </c>
      <c r="Q2435" s="7" t="s">
        <v>1544</v>
      </c>
      <c r="R2435" s="7">
        <v>3.3815</v>
      </c>
    </row>
    <row r="2436" spans="1:18" hidden="1">
      <c r="A2436" t="s">
        <v>506</v>
      </c>
      <c r="B2436" t="s">
        <v>501</v>
      </c>
      <c r="C2436" s="7">
        <v>42214</v>
      </c>
      <c r="D2436" t="s">
        <v>666</v>
      </c>
      <c r="E2436">
        <v>19105006</v>
      </c>
      <c r="F2436" t="s">
        <v>1173</v>
      </c>
      <c r="G2436" s="7">
        <v>45641</v>
      </c>
      <c r="H2436" t="s">
        <v>533</v>
      </c>
      <c r="I2436">
        <v>1500000</v>
      </c>
      <c r="J2436"/>
      <c r="K2436">
        <v>1500000</v>
      </c>
      <c r="L2436">
        <v>3.3835000000000002</v>
      </c>
      <c r="M2436">
        <v>5075250</v>
      </c>
      <c r="N2436" t="s">
        <v>668</v>
      </c>
      <c r="O2436" t="s">
        <v>1174</v>
      </c>
      <c r="P2436" s="7">
        <v>42542</v>
      </c>
      <c r="Q2436" s="7" t="s">
        <v>1695</v>
      </c>
      <c r="R2436" s="7">
        <v>3.3815</v>
      </c>
    </row>
    <row r="2437" spans="1:18" hidden="1">
      <c r="A2437" t="s">
        <v>506</v>
      </c>
      <c r="B2437" t="s">
        <v>501</v>
      </c>
      <c r="C2437" s="7">
        <v>42214</v>
      </c>
      <c r="D2437" t="s">
        <v>666</v>
      </c>
      <c r="E2437">
        <v>13140003</v>
      </c>
      <c r="F2437" t="s">
        <v>1173</v>
      </c>
      <c r="G2437" s="7">
        <v>43266</v>
      </c>
      <c r="H2437" t="s">
        <v>533</v>
      </c>
      <c r="I2437">
        <v>441000</v>
      </c>
      <c r="J2437"/>
      <c r="K2437">
        <v>441000</v>
      </c>
      <c r="L2437">
        <v>3.3835000000000002</v>
      </c>
      <c r="M2437">
        <v>1492123.5</v>
      </c>
      <c r="N2437" t="s">
        <v>561</v>
      </c>
      <c r="O2437" t="s">
        <v>1174</v>
      </c>
      <c r="P2437" s="7">
        <v>42542</v>
      </c>
      <c r="Q2437" s="7" t="s">
        <v>1382</v>
      </c>
      <c r="R2437" s="7">
        <v>3.3815</v>
      </c>
    </row>
    <row r="2438" spans="1:18" hidden="1">
      <c r="A2438" t="s">
        <v>506</v>
      </c>
      <c r="B2438" t="s">
        <v>501</v>
      </c>
      <c r="C2438" s="7">
        <v>42214</v>
      </c>
      <c r="D2438" t="s">
        <v>666</v>
      </c>
      <c r="E2438">
        <v>13140003</v>
      </c>
      <c r="F2438" t="s">
        <v>1173</v>
      </c>
      <c r="G2438" s="7">
        <v>44180</v>
      </c>
      <c r="H2438" t="s">
        <v>533</v>
      </c>
      <c r="I2438">
        <v>330750</v>
      </c>
      <c r="J2438"/>
      <c r="K2438">
        <v>330750</v>
      </c>
      <c r="L2438">
        <v>3.3835000000000002</v>
      </c>
      <c r="M2438">
        <v>1119092.625</v>
      </c>
      <c r="N2438" t="s">
        <v>561</v>
      </c>
      <c r="O2438" t="s">
        <v>1174</v>
      </c>
      <c r="P2438" s="7">
        <v>42542</v>
      </c>
      <c r="Q2438" s="7" t="s">
        <v>2431</v>
      </c>
      <c r="R2438" s="7">
        <v>3.3815</v>
      </c>
    </row>
    <row r="2439" spans="1:18" hidden="1">
      <c r="A2439" t="s">
        <v>506</v>
      </c>
      <c r="B2439" t="s">
        <v>501</v>
      </c>
      <c r="C2439" s="7">
        <v>42283</v>
      </c>
      <c r="D2439" t="s">
        <v>666</v>
      </c>
      <c r="E2439">
        <v>19105006</v>
      </c>
      <c r="F2439" t="s">
        <v>2504</v>
      </c>
      <c r="G2439" s="7">
        <v>43449</v>
      </c>
      <c r="H2439" t="s">
        <v>533</v>
      </c>
      <c r="I2439">
        <v>500000</v>
      </c>
      <c r="J2439"/>
      <c r="K2439">
        <v>500000</v>
      </c>
      <c r="L2439">
        <v>3.3835000000000002</v>
      </c>
      <c r="M2439">
        <v>1691750</v>
      </c>
      <c r="N2439" t="s">
        <v>668</v>
      </c>
      <c r="O2439" t="s">
        <v>2505</v>
      </c>
      <c r="P2439" s="7">
        <v>42542</v>
      </c>
      <c r="Q2439" s="7" t="s">
        <v>2521</v>
      </c>
      <c r="R2439" s="7">
        <v>3.9140999999999999</v>
      </c>
    </row>
    <row r="2440" spans="1:18" hidden="1">
      <c r="A2440" t="s">
        <v>506</v>
      </c>
      <c r="B2440" t="s">
        <v>501</v>
      </c>
      <c r="C2440" s="7">
        <v>42283</v>
      </c>
      <c r="D2440" t="s">
        <v>666</v>
      </c>
      <c r="E2440">
        <v>13140003</v>
      </c>
      <c r="F2440" t="s">
        <v>2504</v>
      </c>
      <c r="G2440" s="7">
        <v>43084</v>
      </c>
      <c r="H2440" t="s">
        <v>533</v>
      </c>
      <c r="I2440">
        <v>165375</v>
      </c>
      <c r="J2440"/>
      <c r="K2440">
        <v>165375</v>
      </c>
      <c r="L2440">
        <v>3.3835000000000002</v>
      </c>
      <c r="M2440">
        <v>559546.3125</v>
      </c>
      <c r="N2440" t="s">
        <v>561</v>
      </c>
      <c r="O2440" t="s">
        <v>2505</v>
      </c>
      <c r="P2440" s="7">
        <v>42542</v>
      </c>
      <c r="Q2440" s="7" t="s">
        <v>2567</v>
      </c>
      <c r="R2440" s="7">
        <v>3.9140999999999999</v>
      </c>
    </row>
    <row r="2441" spans="1:18" hidden="1">
      <c r="A2441" t="s">
        <v>506</v>
      </c>
      <c r="B2441" t="s">
        <v>501</v>
      </c>
      <c r="C2441" s="7">
        <v>42283</v>
      </c>
      <c r="D2441" t="s">
        <v>666</v>
      </c>
      <c r="E2441">
        <v>13140003</v>
      </c>
      <c r="F2441" t="s">
        <v>2504</v>
      </c>
      <c r="G2441" s="7">
        <v>43814</v>
      </c>
      <c r="H2441" t="s">
        <v>533</v>
      </c>
      <c r="I2441">
        <v>128625</v>
      </c>
      <c r="J2441"/>
      <c r="K2441">
        <v>128625</v>
      </c>
      <c r="L2441">
        <v>3.3835000000000002</v>
      </c>
      <c r="M2441">
        <v>435202.6875</v>
      </c>
      <c r="N2441" t="s">
        <v>561</v>
      </c>
      <c r="O2441" t="s">
        <v>2505</v>
      </c>
      <c r="P2441" s="7">
        <v>42542</v>
      </c>
      <c r="Q2441" s="7" t="s">
        <v>2507</v>
      </c>
      <c r="R2441" s="7">
        <v>3.9140999999999999</v>
      </c>
    </row>
    <row r="2442" spans="1:18" hidden="1">
      <c r="A2442" t="s">
        <v>506</v>
      </c>
      <c r="B2442" t="s">
        <v>501</v>
      </c>
      <c r="C2442" s="7">
        <v>42283</v>
      </c>
      <c r="D2442" t="s">
        <v>666</v>
      </c>
      <c r="E2442">
        <v>13140003</v>
      </c>
      <c r="F2442" t="s">
        <v>2504</v>
      </c>
      <c r="G2442" s="7">
        <v>44727</v>
      </c>
      <c r="H2442" t="s">
        <v>533</v>
      </c>
      <c r="I2442">
        <v>73500</v>
      </c>
      <c r="J2442"/>
      <c r="K2442">
        <v>73500</v>
      </c>
      <c r="L2442">
        <v>3.3835000000000002</v>
      </c>
      <c r="M2442">
        <v>248687.25</v>
      </c>
      <c r="N2442" t="s">
        <v>561</v>
      </c>
      <c r="O2442" t="s">
        <v>2505</v>
      </c>
      <c r="P2442" s="7">
        <v>42542</v>
      </c>
      <c r="Q2442" s="7" t="s">
        <v>2524</v>
      </c>
      <c r="R2442" s="7">
        <v>3.9140999999999999</v>
      </c>
    </row>
    <row r="2443" spans="1:18" hidden="1">
      <c r="A2443" t="s">
        <v>665</v>
      </c>
      <c r="B2443" t="s">
        <v>501</v>
      </c>
      <c r="C2443" s="7">
        <v>42023</v>
      </c>
      <c r="D2443" t="s">
        <v>666</v>
      </c>
      <c r="E2443">
        <v>13140003</v>
      </c>
      <c r="F2443" t="s">
        <v>667</v>
      </c>
      <c r="G2443" s="7">
        <v>42719</v>
      </c>
      <c r="H2443" t="s">
        <v>533</v>
      </c>
      <c r="I2443">
        <v>778385.42</v>
      </c>
      <c r="J2443"/>
      <c r="K2443">
        <v>778385.42</v>
      </c>
      <c r="L2443">
        <v>3.3835000000000002</v>
      </c>
      <c r="M2443">
        <v>2633667.0685700001</v>
      </c>
      <c r="N2443" t="s">
        <v>561</v>
      </c>
      <c r="O2443" t="s">
        <v>669</v>
      </c>
      <c r="P2443" s="7">
        <v>42542</v>
      </c>
      <c r="Q2443" s="7" t="s">
        <v>1512</v>
      </c>
      <c r="R2443" s="7">
        <v>2.6193</v>
      </c>
    </row>
    <row r="2444" spans="1:18" hidden="1">
      <c r="A2444" t="s">
        <v>665</v>
      </c>
      <c r="B2444" t="s">
        <v>501</v>
      </c>
      <c r="C2444" s="7">
        <v>42023</v>
      </c>
      <c r="D2444" t="s">
        <v>666</v>
      </c>
      <c r="E2444">
        <v>13140003</v>
      </c>
      <c r="F2444" t="s">
        <v>667</v>
      </c>
      <c r="G2444" s="7">
        <v>43997</v>
      </c>
      <c r="H2444" t="s">
        <v>533</v>
      </c>
      <c r="I2444">
        <v>333593.75</v>
      </c>
      <c r="J2444"/>
      <c r="K2444">
        <v>333593.75</v>
      </c>
      <c r="L2444">
        <v>3.3835000000000002</v>
      </c>
      <c r="M2444">
        <v>1128714.453125</v>
      </c>
      <c r="N2444" t="s">
        <v>561</v>
      </c>
      <c r="O2444" t="s">
        <v>669</v>
      </c>
      <c r="P2444" s="7">
        <v>42542</v>
      </c>
      <c r="Q2444" s="7" t="s">
        <v>1350</v>
      </c>
      <c r="R2444" s="7">
        <v>2.6193</v>
      </c>
    </row>
    <row r="2445" spans="1:18" hidden="1">
      <c r="A2445" t="s">
        <v>665</v>
      </c>
      <c r="B2445" t="s">
        <v>501</v>
      </c>
      <c r="C2445" s="7">
        <v>42023</v>
      </c>
      <c r="D2445" t="s">
        <v>666</v>
      </c>
      <c r="E2445">
        <v>13140003</v>
      </c>
      <c r="F2445" t="s">
        <v>667</v>
      </c>
      <c r="G2445" s="7">
        <v>44180</v>
      </c>
      <c r="H2445" t="s">
        <v>533</v>
      </c>
      <c r="I2445">
        <v>333593.75</v>
      </c>
      <c r="J2445"/>
      <c r="K2445">
        <v>333593.75</v>
      </c>
      <c r="L2445">
        <v>3.3835000000000002</v>
      </c>
      <c r="M2445">
        <v>1128714.453125</v>
      </c>
      <c r="N2445" t="s">
        <v>561</v>
      </c>
      <c r="O2445" t="s">
        <v>669</v>
      </c>
      <c r="P2445" s="7">
        <v>42542</v>
      </c>
      <c r="Q2445" s="7" t="s">
        <v>1672</v>
      </c>
      <c r="R2445" s="7">
        <v>2.6193</v>
      </c>
    </row>
    <row r="2446" spans="1:18" hidden="1">
      <c r="A2446" t="s">
        <v>665</v>
      </c>
      <c r="B2446" t="s">
        <v>501</v>
      </c>
      <c r="C2446" s="7">
        <v>42023</v>
      </c>
      <c r="D2446" t="s">
        <v>666</v>
      </c>
      <c r="E2446">
        <v>13140003</v>
      </c>
      <c r="F2446" t="s">
        <v>667</v>
      </c>
      <c r="G2446" s="7">
        <v>44910</v>
      </c>
      <c r="H2446" t="s">
        <v>533</v>
      </c>
      <c r="I2446">
        <v>111197.92</v>
      </c>
      <c r="J2446"/>
      <c r="K2446">
        <v>111197.92</v>
      </c>
      <c r="L2446">
        <v>3.3835000000000002</v>
      </c>
      <c r="M2446">
        <v>376238.16232</v>
      </c>
      <c r="N2446" t="s">
        <v>561</v>
      </c>
      <c r="O2446" t="s">
        <v>669</v>
      </c>
      <c r="P2446" s="7">
        <v>42542</v>
      </c>
      <c r="Q2446" s="7" t="s">
        <v>1828</v>
      </c>
      <c r="R2446" s="7">
        <v>2.6193</v>
      </c>
    </row>
    <row r="2447" spans="1:18" hidden="1">
      <c r="A2447" t="s">
        <v>506</v>
      </c>
      <c r="B2447" t="s">
        <v>501</v>
      </c>
      <c r="C2447" s="7">
        <v>42214</v>
      </c>
      <c r="D2447" t="s">
        <v>666</v>
      </c>
      <c r="E2447">
        <v>13140003</v>
      </c>
      <c r="F2447" t="s">
        <v>1173</v>
      </c>
      <c r="G2447" s="7">
        <v>44545</v>
      </c>
      <c r="H2447" t="s">
        <v>533</v>
      </c>
      <c r="I2447">
        <v>275625</v>
      </c>
      <c r="J2447"/>
      <c r="K2447">
        <v>275625</v>
      </c>
      <c r="L2447">
        <v>3.3835000000000002</v>
      </c>
      <c r="M2447">
        <v>932577.1875</v>
      </c>
      <c r="N2447" t="s">
        <v>561</v>
      </c>
      <c r="O2447" t="s">
        <v>1174</v>
      </c>
      <c r="P2447" s="7">
        <v>42542</v>
      </c>
      <c r="Q2447" s="7" t="s">
        <v>1384</v>
      </c>
      <c r="R2447" s="7">
        <v>3.3815</v>
      </c>
    </row>
    <row r="2448" spans="1:18" hidden="1">
      <c r="A2448" t="s">
        <v>506</v>
      </c>
      <c r="B2448" t="s">
        <v>501</v>
      </c>
      <c r="C2448" s="7">
        <v>42214</v>
      </c>
      <c r="D2448" t="s">
        <v>666</v>
      </c>
      <c r="E2448">
        <v>13140003</v>
      </c>
      <c r="F2448" t="s">
        <v>1173</v>
      </c>
      <c r="G2448" s="7">
        <v>45092</v>
      </c>
      <c r="H2448" t="s">
        <v>533</v>
      </c>
      <c r="I2448">
        <v>165375</v>
      </c>
      <c r="J2448"/>
      <c r="K2448">
        <v>165375</v>
      </c>
      <c r="L2448">
        <v>3.3835000000000002</v>
      </c>
      <c r="M2448">
        <v>559546.3125</v>
      </c>
      <c r="N2448" t="s">
        <v>561</v>
      </c>
      <c r="O2448" t="s">
        <v>1174</v>
      </c>
      <c r="P2448" s="7">
        <v>42542</v>
      </c>
      <c r="Q2448" s="7" t="s">
        <v>2432</v>
      </c>
      <c r="R2448" s="7">
        <v>3.3815</v>
      </c>
    </row>
    <row r="2449" spans="1:18" hidden="1">
      <c r="A2449" t="s">
        <v>506</v>
      </c>
      <c r="B2449" t="s">
        <v>501</v>
      </c>
      <c r="C2449" s="7">
        <v>42283</v>
      </c>
      <c r="D2449" t="s">
        <v>666</v>
      </c>
      <c r="E2449">
        <v>19105006</v>
      </c>
      <c r="F2449" t="s">
        <v>2504</v>
      </c>
      <c r="G2449" s="7">
        <v>43814</v>
      </c>
      <c r="H2449" t="s">
        <v>533</v>
      </c>
      <c r="I2449">
        <v>500000</v>
      </c>
      <c r="J2449"/>
      <c r="K2449">
        <v>500000</v>
      </c>
      <c r="L2449">
        <v>3.3835000000000002</v>
      </c>
      <c r="M2449">
        <v>1691750</v>
      </c>
      <c r="N2449" t="s">
        <v>668</v>
      </c>
      <c r="O2449" t="s">
        <v>2505</v>
      </c>
      <c r="P2449" s="7">
        <v>42542</v>
      </c>
      <c r="Q2449" s="7" t="s">
        <v>2550</v>
      </c>
      <c r="R2449" s="7">
        <v>3.9140999999999999</v>
      </c>
    </row>
    <row r="2450" spans="1:18" hidden="1">
      <c r="A2450" t="s">
        <v>506</v>
      </c>
      <c r="B2450" t="s">
        <v>501</v>
      </c>
      <c r="C2450" s="7">
        <v>42283</v>
      </c>
      <c r="D2450" t="s">
        <v>666</v>
      </c>
      <c r="E2450">
        <v>13140003</v>
      </c>
      <c r="F2450" t="s">
        <v>2504</v>
      </c>
      <c r="G2450" s="7">
        <v>45641</v>
      </c>
      <c r="H2450" t="s">
        <v>533</v>
      </c>
      <c r="I2450">
        <v>36750</v>
      </c>
      <c r="J2450"/>
      <c r="K2450">
        <v>36750</v>
      </c>
      <c r="L2450">
        <v>3.3835000000000002</v>
      </c>
      <c r="M2450">
        <v>124343.625</v>
      </c>
      <c r="N2450" t="s">
        <v>561</v>
      </c>
      <c r="O2450" t="s">
        <v>2505</v>
      </c>
      <c r="P2450" s="7">
        <v>42542</v>
      </c>
      <c r="Q2450" s="7" t="s">
        <v>2552</v>
      </c>
      <c r="R2450" s="7">
        <v>3.9140999999999999</v>
      </c>
    </row>
    <row r="2451" spans="1:18" hidden="1">
      <c r="A2451" t="s">
        <v>506</v>
      </c>
      <c r="B2451" t="s">
        <v>501</v>
      </c>
      <c r="C2451" s="7">
        <v>42283</v>
      </c>
      <c r="D2451" t="s">
        <v>666</v>
      </c>
      <c r="E2451">
        <v>13140003</v>
      </c>
      <c r="F2451" t="s">
        <v>2504</v>
      </c>
      <c r="G2451" s="7">
        <v>45823</v>
      </c>
      <c r="H2451" t="s">
        <v>533</v>
      </c>
      <c r="I2451">
        <v>18375</v>
      </c>
      <c r="J2451"/>
      <c r="K2451">
        <v>18375</v>
      </c>
      <c r="L2451">
        <v>3.3835000000000002</v>
      </c>
      <c r="M2451">
        <v>62171.8125</v>
      </c>
      <c r="N2451" t="s">
        <v>561</v>
      </c>
      <c r="O2451" t="s">
        <v>2505</v>
      </c>
      <c r="P2451" s="7">
        <v>42542</v>
      </c>
      <c r="Q2451" s="7" t="s">
        <v>2605</v>
      </c>
      <c r="R2451" s="7">
        <v>3.9140999999999999</v>
      </c>
    </row>
    <row r="2452" spans="1:18" hidden="1">
      <c r="A2452" t="s">
        <v>665</v>
      </c>
      <c r="B2452" t="s">
        <v>501</v>
      </c>
      <c r="C2452" s="7">
        <v>42023</v>
      </c>
      <c r="D2452" t="s">
        <v>666</v>
      </c>
      <c r="E2452">
        <v>19105006</v>
      </c>
      <c r="F2452" t="s">
        <v>667</v>
      </c>
      <c r="G2452" s="7">
        <v>42719</v>
      </c>
      <c r="H2452" t="s">
        <v>533</v>
      </c>
      <c r="I2452">
        <v>2500000</v>
      </c>
      <c r="J2452"/>
      <c r="K2452">
        <v>2500000</v>
      </c>
      <c r="L2452">
        <v>3.3835000000000002</v>
      </c>
      <c r="M2452">
        <v>8458750</v>
      </c>
      <c r="N2452" t="s">
        <v>668</v>
      </c>
      <c r="O2452" t="s">
        <v>669</v>
      </c>
      <c r="P2452" s="7">
        <v>42542</v>
      </c>
      <c r="Q2452" s="7" t="s">
        <v>1824</v>
      </c>
      <c r="R2452" s="7">
        <v>2.6193</v>
      </c>
    </row>
    <row r="2453" spans="1:18" hidden="1">
      <c r="A2453" t="s">
        <v>665</v>
      </c>
      <c r="B2453" t="s">
        <v>501</v>
      </c>
      <c r="C2453" s="7">
        <v>42023</v>
      </c>
      <c r="D2453" t="s">
        <v>666</v>
      </c>
      <c r="E2453">
        <v>19105006</v>
      </c>
      <c r="F2453" t="s">
        <v>667</v>
      </c>
      <c r="G2453" s="7">
        <v>43084</v>
      </c>
      <c r="H2453" t="s">
        <v>533</v>
      </c>
      <c r="I2453">
        <v>2500000</v>
      </c>
      <c r="J2453"/>
      <c r="K2453">
        <v>2500000</v>
      </c>
      <c r="L2453">
        <v>3.3835000000000002</v>
      </c>
      <c r="M2453">
        <v>8458750</v>
      </c>
      <c r="N2453" t="s">
        <v>668</v>
      </c>
      <c r="O2453" t="s">
        <v>669</v>
      </c>
      <c r="P2453" s="7">
        <v>42542</v>
      </c>
      <c r="Q2453" s="7" t="s">
        <v>2258</v>
      </c>
      <c r="R2453" s="7">
        <v>2.6193</v>
      </c>
    </row>
    <row r="2454" spans="1:18" hidden="1">
      <c r="A2454" t="s">
        <v>665</v>
      </c>
      <c r="B2454" t="s">
        <v>501</v>
      </c>
      <c r="C2454" s="7">
        <v>42023</v>
      </c>
      <c r="D2454" t="s">
        <v>666</v>
      </c>
      <c r="E2454">
        <v>13140003</v>
      </c>
      <c r="F2454" t="s">
        <v>667</v>
      </c>
      <c r="G2454" s="7">
        <v>44545</v>
      </c>
      <c r="H2454" t="s">
        <v>533</v>
      </c>
      <c r="I2454">
        <v>222395.83</v>
      </c>
      <c r="J2454"/>
      <c r="K2454">
        <v>222395.83</v>
      </c>
      <c r="L2454">
        <v>3.3835000000000002</v>
      </c>
      <c r="M2454">
        <v>752476.290805</v>
      </c>
      <c r="N2454" t="s">
        <v>561</v>
      </c>
      <c r="O2454" t="s">
        <v>669</v>
      </c>
      <c r="P2454" s="7">
        <v>42542</v>
      </c>
      <c r="Q2454" s="7" t="s">
        <v>1827</v>
      </c>
      <c r="R2454" s="7">
        <v>2.6193</v>
      </c>
    </row>
    <row r="2455" spans="1:18" hidden="1">
      <c r="A2455" t="s">
        <v>665</v>
      </c>
      <c r="B2455" t="s">
        <v>501</v>
      </c>
      <c r="C2455" s="7">
        <v>42023</v>
      </c>
      <c r="D2455" t="s">
        <v>666</v>
      </c>
      <c r="E2455">
        <v>13140003</v>
      </c>
      <c r="F2455" t="s">
        <v>667</v>
      </c>
      <c r="G2455" s="7">
        <v>44727</v>
      </c>
      <c r="H2455" t="s">
        <v>533</v>
      </c>
      <c r="I2455">
        <v>110590.28</v>
      </c>
      <c r="J2455"/>
      <c r="K2455">
        <v>110590.28</v>
      </c>
      <c r="L2455">
        <v>3.3835000000000002</v>
      </c>
      <c r="M2455">
        <v>374182.21237999998</v>
      </c>
      <c r="N2455" t="s">
        <v>561</v>
      </c>
      <c r="O2455" t="s">
        <v>669</v>
      </c>
      <c r="P2455" s="7">
        <v>42542</v>
      </c>
      <c r="Q2455" s="7" t="s">
        <v>2126</v>
      </c>
      <c r="R2455" s="7">
        <v>2.6193</v>
      </c>
    </row>
    <row r="2456" spans="1:18" hidden="1">
      <c r="A2456" t="s">
        <v>506</v>
      </c>
      <c r="B2456" t="s">
        <v>501</v>
      </c>
      <c r="C2456" s="7">
        <v>42214</v>
      </c>
      <c r="D2456" t="s">
        <v>666</v>
      </c>
      <c r="E2456">
        <v>19105006</v>
      </c>
      <c r="F2456" t="s">
        <v>1173</v>
      </c>
      <c r="G2456" s="7">
        <v>46006</v>
      </c>
      <c r="H2456" t="s">
        <v>533</v>
      </c>
      <c r="I2456">
        <v>1500000</v>
      </c>
      <c r="J2456"/>
      <c r="K2456">
        <v>1500000</v>
      </c>
      <c r="L2456">
        <v>3.3835000000000002</v>
      </c>
      <c r="M2456">
        <v>5075250</v>
      </c>
      <c r="N2456" t="s">
        <v>668</v>
      </c>
      <c r="O2456" t="s">
        <v>1174</v>
      </c>
      <c r="P2456" s="7">
        <v>42542</v>
      </c>
      <c r="Q2456" s="7" t="s">
        <v>1851</v>
      </c>
      <c r="R2456" s="7">
        <v>3.3815</v>
      </c>
    </row>
    <row r="2457" spans="1:18" hidden="1">
      <c r="A2457" t="s">
        <v>506</v>
      </c>
      <c r="B2457" t="s">
        <v>501</v>
      </c>
      <c r="C2457" s="7">
        <v>42214</v>
      </c>
      <c r="D2457" t="s">
        <v>666</v>
      </c>
      <c r="E2457">
        <v>13140003</v>
      </c>
      <c r="F2457" t="s">
        <v>1173</v>
      </c>
      <c r="G2457" s="7">
        <v>44362</v>
      </c>
      <c r="H2457" t="s">
        <v>533</v>
      </c>
      <c r="I2457">
        <v>275625</v>
      </c>
      <c r="J2457"/>
      <c r="K2457">
        <v>275625</v>
      </c>
      <c r="L2457">
        <v>3.3835000000000002</v>
      </c>
      <c r="M2457">
        <v>932577.1875</v>
      </c>
      <c r="N2457" t="s">
        <v>561</v>
      </c>
      <c r="O2457" t="s">
        <v>1174</v>
      </c>
      <c r="P2457" s="7">
        <v>42542</v>
      </c>
      <c r="Q2457" s="7" t="s">
        <v>2002</v>
      </c>
      <c r="R2457" s="7">
        <v>3.3815</v>
      </c>
    </row>
    <row r="2458" spans="1:18" hidden="1">
      <c r="A2458" t="s">
        <v>506</v>
      </c>
      <c r="B2458" t="s">
        <v>501</v>
      </c>
      <c r="C2458" s="7">
        <v>42214</v>
      </c>
      <c r="D2458" t="s">
        <v>666</v>
      </c>
      <c r="E2458">
        <v>13140003</v>
      </c>
      <c r="F2458" t="s">
        <v>1173</v>
      </c>
      <c r="G2458" s="7">
        <v>44910</v>
      </c>
      <c r="H2458" t="s">
        <v>533</v>
      </c>
      <c r="I2458">
        <v>220500</v>
      </c>
      <c r="J2458"/>
      <c r="K2458">
        <v>220500</v>
      </c>
      <c r="L2458">
        <v>3.3835000000000002</v>
      </c>
      <c r="M2458">
        <v>746061.75</v>
      </c>
      <c r="N2458" t="s">
        <v>561</v>
      </c>
      <c r="O2458" t="s">
        <v>1174</v>
      </c>
      <c r="P2458" s="7">
        <v>42542</v>
      </c>
      <c r="Q2458" s="7" t="s">
        <v>2003</v>
      </c>
      <c r="R2458" s="7">
        <v>3.3815</v>
      </c>
    </row>
    <row r="2459" spans="1:18" hidden="1">
      <c r="A2459" t="s">
        <v>506</v>
      </c>
      <c r="B2459" t="s">
        <v>501</v>
      </c>
      <c r="C2459" s="7">
        <v>42214</v>
      </c>
      <c r="D2459" t="s">
        <v>666</v>
      </c>
      <c r="E2459">
        <v>13140003</v>
      </c>
      <c r="F2459" t="s">
        <v>1173</v>
      </c>
      <c r="G2459" s="7">
        <v>45823</v>
      </c>
      <c r="H2459" t="s">
        <v>533</v>
      </c>
      <c r="I2459">
        <v>55125</v>
      </c>
      <c r="J2459"/>
      <c r="K2459">
        <v>55125</v>
      </c>
      <c r="L2459">
        <v>3.3835000000000002</v>
      </c>
      <c r="M2459">
        <v>186515.4375</v>
      </c>
      <c r="N2459" t="s">
        <v>561</v>
      </c>
      <c r="O2459" t="s">
        <v>1174</v>
      </c>
      <c r="P2459" s="7">
        <v>42542</v>
      </c>
      <c r="Q2459" s="7" t="s">
        <v>2004</v>
      </c>
      <c r="R2459" s="7">
        <v>3.3815</v>
      </c>
    </row>
    <row r="2460" spans="1:18" hidden="1">
      <c r="A2460" t="s">
        <v>506</v>
      </c>
      <c r="B2460" t="s">
        <v>501</v>
      </c>
      <c r="C2460" s="7">
        <v>42283</v>
      </c>
      <c r="D2460" t="s">
        <v>666</v>
      </c>
      <c r="E2460">
        <v>19105006</v>
      </c>
      <c r="F2460" t="s">
        <v>2504</v>
      </c>
      <c r="G2460" s="7">
        <v>46006</v>
      </c>
      <c r="H2460" t="s">
        <v>533</v>
      </c>
      <c r="I2460">
        <v>500000</v>
      </c>
      <c r="J2460"/>
      <c r="K2460">
        <v>500000</v>
      </c>
      <c r="L2460">
        <v>3.3835000000000002</v>
      </c>
      <c r="M2460">
        <v>1691750</v>
      </c>
      <c r="N2460" t="s">
        <v>668</v>
      </c>
      <c r="O2460" t="s">
        <v>2505</v>
      </c>
      <c r="P2460" s="7">
        <v>42542</v>
      </c>
      <c r="Q2460" s="7" t="s">
        <v>2587</v>
      </c>
      <c r="R2460" s="7">
        <v>3.9140999999999999</v>
      </c>
    </row>
    <row r="2461" spans="1:18" hidden="1">
      <c r="A2461" t="s">
        <v>506</v>
      </c>
      <c r="B2461" t="s">
        <v>501</v>
      </c>
      <c r="C2461" s="7">
        <v>42283</v>
      </c>
      <c r="D2461" t="s">
        <v>666</v>
      </c>
      <c r="E2461">
        <v>13140003</v>
      </c>
      <c r="F2461" t="s">
        <v>2504</v>
      </c>
      <c r="G2461" s="7">
        <v>43266</v>
      </c>
      <c r="H2461" t="s">
        <v>533</v>
      </c>
      <c r="I2461">
        <v>147000</v>
      </c>
      <c r="J2461"/>
      <c r="K2461">
        <v>147000</v>
      </c>
      <c r="L2461">
        <v>3.3835000000000002</v>
      </c>
      <c r="M2461">
        <v>497374.5</v>
      </c>
      <c r="N2461" t="s">
        <v>561</v>
      </c>
      <c r="O2461" t="s">
        <v>2505</v>
      </c>
      <c r="P2461" s="7">
        <v>42542</v>
      </c>
      <c r="Q2461" s="7" t="s">
        <v>2523</v>
      </c>
      <c r="R2461" s="7">
        <v>3.9140999999999999</v>
      </c>
    </row>
    <row r="2462" spans="1:18" hidden="1">
      <c r="A2462" t="s">
        <v>506</v>
      </c>
      <c r="B2462" t="s">
        <v>501</v>
      </c>
      <c r="C2462" s="7">
        <v>42283</v>
      </c>
      <c r="D2462" t="s">
        <v>666</v>
      </c>
      <c r="E2462">
        <v>13140003</v>
      </c>
      <c r="F2462" t="s">
        <v>2504</v>
      </c>
      <c r="G2462" s="7">
        <v>45275</v>
      </c>
      <c r="H2462" s="8" t="s">
        <v>533</v>
      </c>
      <c r="I2462" s="8">
        <v>55125</v>
      </c>
      <c r="K2462" s="8">
        <v>55125</v>
      </c>
      <c r="L2462" s="8">
        <v>3.3835000000000002</v>
      </c>
      <c r="M2462" s="8">
        <v>186515.4375</v>
      </c>
      <c r="N2462" t="s">
        <v>561</v>
      </c>
      <c r="O2462" t="s">
        <v>2505</v>
      </c>
      <c r="P2462" s="7">
        <v>42542</v>
      </c>
      <c r="Q2462" s="7" t="s">
        <v>2509</v>
      </c>
      <c r="R2462" s="7">
        <v>3.9140999999999999</v>
      </c>
    </row>
    <row r="2463" spans="1:18" hidden="1">
      <c r="A2463" t="s">
        <v>665</v>
      </c>
      <c r="B2463" t="s">
        <v>501</v>
      </c>
      <c r="C2463" s="7">
        <v>42023</v>
      </c>
      <c r="D2463" t="s">
        <v>666</v>
      </c>
      <c r="E2463">
        <v>13140003</v>
      </c>
      <c r="F2463" t="s">
        <v>667</v>
      </c>
      <c r="G2463" s="7">
        <v>42901</v>
      </c>
      <c r="H2463" t="s">
        <v>533</v>
      </c>
      <c r="I2463">
        <v>663541.67000000004</v>
      </c>
      <c r="J2463"/>
      <c r="K2463">
        <v>663541.67000000004</v>
      </c>
      <c r="L2463">
        <v>3.3835000000000002</v>
      </c>
      <c r="M2463">
        <v>2245093.2404450001</v>
      </c>
      <c r="N2463" t="s">
        <v>561</v>
      </c>
      <c r="O2463" t="s">
        <v>669</v>
      </c>
      <c r="P2463" s="7">
        <v>42542</v>
      </c>
      <c r="Q2463" s="7" t="s">
        <v>2125</v>
      </c>
      <c r="R2463" s="7">
        <v>2.6193</v>
      </c>
    </row>
    <row r="2464" spans="1:18" hidden="1">
      <c r="A2464" t="s">
        <v>665</v>
      </c>
      <c r="B2464" t="s">
        <v>501</v>
      </c>
      <c r="C2464" s="7">
        <v>42023</v>
      </c>
      <c r="D2464" t="s">
        <v>666</v>
      </c>
      <c r="E2464">
        <v>13140003</v>
      </c>
      <c r="F2464" t="s">
        <v>667</v>
      </c>
      <c r="G2464" s="7">
        <v>43449</v>
      </c>
      <c r="H2464" t="s">
        <v>533</v>
      </c>
      <c r="I2464">
        <v>555989.57999999996</v>
      </c>
      <c r="J2464"/>
      <c r="K2464">
        <v>555989.57999999996</v>
      </c>
      <c r="L2464">
        <v>3.3835000000000002</v>
      </c>
      <c r="M2464">
        <v>1881190.7439300001</v>
      </c>
      <c r="N2464" t="s">
        <v>561</v>
      </c>
      <c r="O2464" t="s">
        <v>669</v>
      </c>
      <c r="P2464" s="7">
        <v>42542</v>
      </c>
      <c r="Q2464" s="7" t="s">
        <v>1349</v>
      </c>
      <c r="R2464" s="7">
        <v>2.6193</v>
      </c>
    </row>
    <row r="2465" spans="1:18" hidden="1">
      <c r="A2465" t="s">
        <v>665</v>
      </c>
      <c r="B2465" t="s">
        <v>501</v>
      </c>
      <c r="C2465" s="7">
        <v>42023</v>
      </c>
      <c r="D2465" t="s">
        <v>666</v>
      </c>
      <c r="E2465">
        <v>13140003</v>
      </c>
      <c r="F2465" t="s">
        <v>667</v>
      </c>
      <c r="G2465" s="7">
        <v>44362</v>
      </c>
      <c r="H2465" t="s">
        <v>533</v>
      </c>
      <c r="I2465">
        <v>221180.56</v>
      </c>
      <c r="J2465"/>
      <c r="K2465">
        <v>221180.56</v>
      </c>
      <c r="L2465">
        <v>3.3835000000000002</v>
      </c>
      <c r="M2465">
        <v>748364.42475999997</v>
      </c>
      <c r="N2465" t="s">
        <v>561</v>
      </c>
      <c r="O2465" t="s">
        <v>669</v>
      </c>
      <c r="P2465" s="7">
        <v>42542</v>
      </c>
      <c r="Q2465" s="7" t="s">
        <v>1976</v>
      </c>
      <c r="R2465" s="7">
        <v>2.6193</v>
      </c>
    </row>
    <row r="2466" spans="1:18" hidden="1">
      <c r="A2466" t="s">
        <v>665</v>
      </c>
      <c r="B2466" t="s">
        <v>501</v>
      </c>
      <c r="C2466" s="7">
        <v>42023</v>
      </c>
      <c r="D2466" t="s">
        <v>666</v>
      </c>
      <c r="E2466">
        <v>13140003</v>
      </c>
      <c r="F2466" t="s">
        <v>670</v>
      </c>
      <c r="G2466" s="7">
        <v>43266</v>
      </c>
      <c r="H2466" t="s">
        <v>533</v>
      </c>
      <c r="I2466">
        <v>82448</v>
      </c>
      <c r="J2466"/>
      <c r="K2466">
        <v>82448</v>
      </c>
      <c r="L2466">
        <v>3.3835000000000002</v>
      </c>
      <c r="M2466">
        <v>278962.80800000002</v>
      </c>
      <c r="N2466" t="s">
        <v>561</v>
      </c>
      <c r="O2466" t="s">
        <v>671</v>
      </c>
      <c r="P2466" s="7">
        <v>42542</v>
      </c>
      <c r="Q2466" s="7" t="s">
        <v>2129</v>
      </c>
      <c r="R2466" s="7">
        <v>2.6193</v>
      </c>
    </row>
    <row r="2467" spans="1:18" hidden="1">
      <c r="A2467" t="s">
        <v>506</v>
      </c>
      <c r="B2467" t="s">
        <v>501</v>
      </c>
      <c r="C2467" s="7">
        <v>42214</v>
      </c>
      <c r="D2467" t="s">
        <v>666</v>
      </c>
      <c r="E2467">
        <v>19105006</v>
      </c>
      <c r="F2467" t="s">
        <v>1173</v>
      </c>
      <c r="G2467" s="7">
        <v>42719</v>
      </c>
      <c r="H2467" t="s">
        <v>533</v>
      </c>
      <c r="I2467">
        <v>1500000</v>
      </c>
      <c r="J2467"/>
      <c r="K2467">
        <v>1500000</v>
      </c>
      <c r="L2467">
        <v>3.3835000000000002</v>
      </c>
      <c r="M2467">
        <v>5075250</v>
      </c>
      <c r="N2467" t="s">
        <v>668</v>
      </c>
      <c r="O2467" t="s">
        <v>1174</v>
      </c>
      <c r="P2467" s="7">
        <v>42542</v>
      </c>
      <c r="Q2467" s="7" t="s">
        <v>1850</v>
      </c>
      <c r="R2467" s="7">
        <v>3.3815</v>
      </c>
    </row>
    <row r="2468" spans="1:18" hidden="1">
      <c r="A2468" t="s">
        <v>506</v>
      </c>
      <c r="B2468" t="s">
        <v>501</v>
      </c>
      <c r="C2468" s="7">
        <v>42214</v>
      </c>
      <c r="D2468" t="s">
        <v>666</v>
      </c>
      <c r="E2468">
        <v>13140003</v>
      </c>
      <c r="F2468" t="s">
        <v>1173</v>
      </c>
      <c r="G2468" s="7">
        <v>43084</v>
      </c>
      <c r="H2468" t="s">
        <v>533</v>
      </c>
      <c r="I2468">
        <v>496125</v>
      </c>
      <c r="J2468"/>
      <c r="K2468">
        <v>496125</v>
      </c>
      <c r="L2468">
        <v>3.3835000000000002</v>
      </c>
      <c r="M2468">
        <v>1678638.9375</v>
      </c>
      <c r="N2468" t="s">
        <v>561</v>
      </c>
      <c r="O2468" t="s">
        <v>1174</v>
      </c>
      <c r="P2468" s="7">
        <v>42542</v>
      </c>
      <c r="Q2468" s="7" t="s">
        <v>1381</v>
      </c>
      <c r="R2468" s="7">
        <v>3.3815</v>
      </c>
    </row>
    <row r="2469" spans="1:18" hidden="1">
      <c r="A2469" t="s">
        <v>506</v>
      </c>
      <c r="B2469" t="s">
        <v>501</v>
      </c>
      <c r="C2469" s="7">
        <v>42214</v>
      </c>
      <c r="D2469" t="s">
        <v>666</v>
      </c>
      <c r="E2469">
        <v>13140003</v>
      </c>
      <c r="F2469" t="s">
        <v>1173</v>
      </c>
      <c r="G2469" s="7">
        <v>44727</v>
      </c>
      <c r="H2469" t="s">
        <v>533</v>
      </c>
      <c r="I2469">
        <v>220500</v>
      </c>
      <c r="J2469"/>
      <c r="K2469">
        <v>220500</v>
      </c>
      <c r="L2469">
        <v>3.3835000000000002</v>
      </c>
      <c r="M2469">
        <v>746061.75</v>
      </c>
      <c r="N2469" t="s">
        <v>561</v>
      </c>
      <c r="O2469" t="s">
        <v>1174</v>
      </c>
      <c r="P2469" s="7">
        <v>42542</v>
      </c>
      <c r="Q2469" s="7" t="s">
        <v>1385</v>
      </c>
      <c r="R2469" s="7">
        <v>3.3815</v>
      </c>
    </row>
    <row r="2470" spans="1:18" hidden="1">
      <c r="A2470" t="s">
        <v>506</v>
      </c>
      <c r="B2470" t="s">
        <v>501</v>
      </c>
      <c r="C2470" s="7">
        <v>42283</v>
      </c>
      <c r="D2470" t="s">
        <v>666</v>
      </c>
      <c r="E2470">
        <v>13140003</v>
      </c>
      <c r="F2470" t="s">
        <v>2504</v>
      </c>
      <c r="G2470" s="7">
        <v>44545</v>
      </c>
      <c r="H2470" t="s">
        <v>533</v>
      </c>
      <c r="I2470">
        <v>91875</v>
      </c>
      <c r="J2470"/>
      <c r="K2470">
        <v>91875</v>
      </c>
      <c r="L2470">
        <v>3.3835000000000002</v>
      </c>
      <c r="M2470">
        <v>310859.0625</v>
      </c>
      <c r="N2470" t="s">
        <v>561</v>
      </c>
      <c r="O2470" t="s">
        <v>2505</v>
      </c>
      <c r="P2470" s="7">
        <v>42542</v>
      </c>
      <c r="Q2470" s="7" t="s">
        <v>2551</v>
      </c>
      <c r="R2470" s="7">
        <v>3.9140999999999999</v>
      </c>
    </row>
    <row r="2471" spans="1:18" hidden="1">
      <c r="A2471" t="s">
        <v>506</v>
      </c>
      <c r="B2471" t="s">
        <v>501</v>
      </c>
      <c r="C2471" s="7">
        <v>42283</v>
      </c>
      <c r="D2471" t="s">
        <v>666</v>
      </c>
      <c r="E2471">
        <v>13140003</v>
      </c>
      <c r="F2471" t="s">
        <v>2504</v>
      </c>
      <c r="G2471" s="7">
        <v>45458</v>
      </c>
      <c r="H2471" t="s">
        <v>533</v>
      </c>
      <c r="I2471">
        <v>36750</v>
      </c>
      <c r="J2471"/>
      <c r="K2471">
        <v>36750</v>
      </c>
      <c r="L2471">
        <v>3.3835000000000002</v>
      </c>
      <c r="M2471">
        <v>124343.625</v>
      </c>
      <c r="N2471" t="s">
        <v>561</v>
      </c>
      <c r="O2471" t="s">
        <v>2505</v>
      </c>
      <c r="P2471" s="7">
        <v>42542</v>
      </c>
      <c r="Q2471" s="7" t="s">
        <v>2622</v>
      </c>
      <c r="R2471" s="7">
        <v>3.9140999999999999</v>
      </c>
    </row>
    <row r="2472" spans="1:18" hidden="1">
      <c r="A2472" t="s">
        <v>506</v>
      </c>
      <c r="B2472" t="s">
        <v>501</v>
      </c>
      <c r="C2472" s="7">
        <v>42283</v>
      </c>
      <c r="D2472" t="s">
        <v>666</v>
      </c>
      <c r="E2472">
        <v>13140003</v>
      </c>
      <c r="F2472" t="s">
        <v>2504</v>
      </c>
      <c r="G2472" s="7">
        <v>46006</v>
      </c>
      <c r="H2472" t="s">
        <v>533</v>
      </c>
      <c r="I2472">
        <v>18375</v>
      </c>
      <c r="J2472"/>
      <c r="K2472">
        <v>18375</v>
      </c>
      <c r="L2472">
        <v>3.3835000000000002</v>
      </c>
      <c r="M2472">
        <v>62171.8125</v>
      </c>
      <c r="N2472" t="s">
        <v>561</v>
      </c>
      <c r="O2472" t="s">
        <v>2505</v>
      </c>
      <c r="P2472" s="7">
        <v>42542</v>
      </c>
      <c r="Q2472" s="7" t="s">
        <v>2623</v>
      </c>
      <c r="R2472" s="7">
        <v>3.9140999999999999</v>
      </c>
    </row>
    <row r="2473" spans="1:18" hidden="1">
      <c r="A2473" t="s">
        <v>665</v>
      </c>
      <c r="B2473" t="s">
        <v>501</v>
      </c>
      <c r="C2473" s="7">
        <v>42023</v>
      </c>
      <c r="D2473" t="s">
        <v>666</v>
      </c>
      <c r="E2473">
        <v>19105006</v>
      </c>
      <c r="F2473" t="s">
        <v>670</v>
      </c>
      <c r="G2473" s="7">
        <v>42719</v>
      </c>
      <c r="H2473" t="s">
        <v>533</v>
      </c>
      <c r="I2473">
        <v>2000000</v>
      </c>
      <c r="J2473"/>
      <c r="K2473">
        <v>2000000</v>
      </c>
      <c r="L2473">
        <v>3.3835000000000002</v>
      </c>
      <c r="M2473">
        <v>6767000</v>
      </c>
      <c r="N2473" t="s">
        <v>668</v>
      </c>
      <c r="O2473" t="s">
        <v>671</v>
      </c>
      <c r="P2473" s="7">
        <v>42542</v>
      </c>
      <c r="Q2473" s="7" t="s">
        <v>1351</v>
      </c>
      <c r="R2473" s="7">
        <v>2.6193</v>
      </c>
    </row>
    <row r="2474" spans="1:18" hidden="1">
      <c r="A2474" t="s">
        <v>665</v>
      </c>
      <c r="B2474" t="s">
        <v>501</v>
      </c>
      <c r="C2474" s="7">
        <v>42023</v>
      </c>
      <c r="D2474" t="s">
        <v>666</v>
      </c>
      <c r="E2474">
        <v>13140003</v>
      </c>
      <c r="F2474" t="s">
        <v>670</v>
      </c>
      <c r="G2474" s="7">
        <v>42901</v>
      </c>
      <c r="H2474" t="s">
        <v>533</v>
      </c>
      <c r="I2474">
        <v>164898</v>
      </c>
      <c r="J2474"/>
      <c r="K2474">
        <v>164898</v>
      </c>
      <c r="L2474">
        <v>3.3835000000000002</v>
      </c>
      <c r="M2474">
        <v>557932.38300000003</v>
      </c>
      <c r="N2474" t="s">
        <v>561</v>
      </c>
      <c r="O2474" t="s">
        <v>671</v>
      </c>
      <c r="P2474" s="7">
        <v>42542</v>
      </c>
      <c r="Q2474" s="7" t="s">
        <v>1514</v>
      </c>
      <c r="R2474" s="7">
        <v>2.6193</v>
      </c>
    </row>
    <row r="2475" spans="1:18" hidden="1">
      <c r="A2475" t="s">
        <v>665</v>
      </c>
      <c r="B2475" t="s">
        <v>501</v>
      </c>
      <c r="C2475" s="7">
        <v>42023</v>
      </c>
      <c r="D2475" t="s">
        <v>666</v>
      </c>
      <c r="E2475">
        <v>13140003</v>
      </c>
      <c r="F2475" t="s">
        <v>670</v>
      </c>
      <c r="G2475" s="7">
        <v>43084</v>
      </c>
      <c r="H2475" t="s">
        <v>533</v>
      </c>
      <c r="I2475">
        <v>165803</v>
      </c>
      <c r="J2475"/>
      <c r="K2475">
        <v>165803</v>
      </c>
      <c r="L2475">
        <v>3.3835000000000002</v>
      </c>
      <c r="M2475">
        <v>560994.45050000004</v>
      </c>
      <c r="N2475" t="s">
        <v>561</v>
      </c>
      <c r="O2475" t="s">
        <v>671</v>
      </c>
      <c r="P2475" s="7">
        <v>42542</v>
      </c>
      <c r="Q2475" s="7" t="s">
        <v>1673</v>
      </c>
      <c r="R2475" s="7">
        <v>2.6193</v>
      </c>
    </row>
    <row r="2476" spans="1:18" hidden="1">
      <c r="A2476" t="s">
        <v>506</v>
      </c>
      <c r="B2476" t="s">
        <v>501</v>
      </c>
      <c r="C2476" s="7">
        <v>42214</v>
      </c>
      <c r="D2476" t="s">
        <v>666</v>
      </c>
      <c r="E2476">
        <v>19105006</v>
      </c>
      <c r="F2476" t="s">
        <v>1173</v>
      </c>
      <c r="G2476" s="7">
        <v>44545</v>
      </c>
      <c r="H2476" t="s">
        <v>533</v>
      </c>
      <c r="I2476">
        <v>1500000</v>
      </c>
      <c r="J2476"/>
      <c r="K2476">
        <v>1500000</v>
      </c>
      <c r="L2476">
        <v>3.3835000000000002</v>
      </c>
      <c r="M2476">
        <v>5075250</v>
      </c>
      <c r="N2476" t="s">
        <v>668</v>
      </c>
      <c r="O2476" t="s">
        <v>1174</v>
      </c>
      <c r="P2476" s="7">
        <v>42542</v>
      </c>
      <c r="Q2476" s="7" t="s">
        <v>2430</v>
      </c>
      <c r="R2476" s="7">
        <v>3.3815</v>
      </c>
    </row>
    <row r="2477" spans="1:18" hidden="1">
      <c r="A2477" t="s">
        <v>506</v>
      </c>
      <c r="B2477" t="s">
        <v>501</v>
      </c>
      <c r="C2477" s="7">
        <v>42214</v>
      </c>
      <c r="D2477" t="s">
        <v>666</v>
      </c>
      <c r="E2477">
        <v>19105006</v>
      </c>
      <c r="F2477" t="s">
        <v>1173</v>
      </c>
      <c r="G2477" s="7">
        <v>45275</v>
      </c>
      <c r="H2477" t="s">
        <v>533</v>
      </c>
      <c r="I2477">
        <v>1500000</v>
      </c>
      <c r="J2477"/>
      <c r="K2477">
        <v>1500000</v>
      </c>
      <c r="L2477">
        <v>3.3835000000000002</v>
      </c>
      <c r="M2477">
        <v>5075250</v>
      </c>
      <c r="N2477" t="s">
        <v>668</v>
      </c>
      <c r="O2477" t="s">
        <v>1174</v>
      </c>
      <c r="P2477" s="7">
        <v>42542</v>
      </c>
      <c r="Q2477" s="7" t="s">
        <v>2000</v>
      </c>
      <c r="R2477" s="7">
        <v>3.3815</v>
      </c>
    </row>
    <row r="2478" spans="1:18" hidden="1">
      <c r="A2478" t="s">
        <v>506</v>
      </c>
      <c r="B2478" t="s">
        <v>501</v>
      </c>
      <c r="C2478" s="7">
        <v>42214</v>
      </c>
      <c r="D2478" t="s">
        <v>666</v>
      </c>
      <c r="E2478">
        <v>13140003</v>
      </c>
      <c r="F2478" t="s">
        <v>1173</v>
      </c>
      <c r="G2478" s="7">
        <v>42901</v>
      </c>
      <c r="H2478" t="s">
        <v>533</v>
      </c>
      <c r="I2478">
        <v>496125</v>
      </c>
      <c r="J2478"/>
      <c r="K2478">
        <v>496125</v>
      </c>
      <c r="L2478">
        <v>3.3835000000000002</v>
      </c>
      <c r="M2478">
        <v>1678638.9375</v>
      </c>
      <c r="N2478" t="s">
        <v>561</v>
      </c>
      <c r="O2478" t="s">
        <v>1174</v>
      </c>
      <c r="P2478" s="7">
        <v>42542</v>
      </c>
      <c r="Q2478" s="7" t="s">
        <v>1380</v>
      </c>
      <c r="R2478" s="7">
        <v>3.3815</v>
      </c>
    </row>
    <row r="2479" spans="1:18" hidden="1">
      <c r="A2479" t="s">
        <v>506</v>
      </c>
      <c r="B2479" t="s">
        <v>501</v>
      </c>
      <c r="C2479" s="7">
        <v>42214</v>
      </c>
      <c r="D2479" t="s">
        <v>666</v>
      </c>
      <c r="E2479">
        <v>13140003</v>
      </c>
      <c r="F2479" t="s">
        <v>1173</v>
      </c>
      <c r="G2479" s="7">
        <v>45641</v>
      </c>
      <c r="H2479" t="s">
        <v>533</v>
      </c>
      <c r="I2479">
        <v>110250</v>
      </c>
      <c r="J2479"/>
      <c r="K2479">
        <v>110250</v>
      </c>
      <c r="L2479">
        <v>3.3835000000000002</v>
      </c>
      <c r="M2479">
        <v>373030.875</v>
      </c>
      <c r="N2479" t="s">
        <v>561</v>
      </c>
      <c r="O2479" t="s">
        <v>1174</v>
      </c>
      <c r="P2479" s="7">
        <v>42542</v>
      </c>
      <c r="Q2479" s="7" t="s">
        <v>1386</v>
      </c>
      <c r="R2479" s="7">
        <v>3.3815</v>
      </c>
    </row>
    <row r="2480" spans="1:18" hidden="1">
      <c r="A2480" t="s">
        <v>506</v>
      </c>
      <c r="B2480" t="s">
        <v>501</v>
      </c>
      <c r="C2480" s="7">
        <v>42283</v>
      </c>
      <c r="D2480" t="s">
        <v>666</v>
      </c>
      <c r="E2480">
        <v>19105006</v>
      </c>
      <c r="F2480" t="s">
        <v>2504</v>
      </c>
      <c r="G2480" s="7">
        <v>44910</v>
      </c>
      <c r="H2480" t="s">
        <v>533</v>
      </c>
      <c r="I2480">
        <v>500000</v>
      </c>
      <c r="J2480"/>
      <c r="K2480">
        <v>500000</v>
      </c>
      <c r="L2480">
        <v>3.3835000000000002</v>
      </c>
      <c r="M2480">
        <v>1691750</v>
      </c>
      <c r="N2480" t="s">
        <v>668</v>
      </c>
      <c r="O2480" t="s">
        <v>2505</v>
      </c>
      <c r="P2480" s="7">
        <v>42542</v>
      </c>
      <c r="Q2480" s="7" t="s">
        <v>2620</v>
      </c>
      <c r="R2480" s="7">
        <v>3.9140999999999999</v>
      </c>
    </row>
    <row r="2481" spans="1:18" hidden="1">
      <c r="A2481" t="s">
        <v>506</v>
      </c>
      <c r="B2481" t="s">
        <v>501</v>
      </c>
      <c r="C2481" s="7">
        <v>42283</v>
      </c>
      <c r="D2481" t="s">
        <v>666</v>
      </c>
      <c r="E2481">
        <v>13140003</v>
      </c>
      <c r="F2481" t="s">
        <v>2504</v>
      </c>
      <c r="G2481" s="7">
        <v>43631</v>
      </c>
      <c r="H2481" t="s">
        <v>533</v>
      </c>
      <c r="I2481">
        <v>128625</v>
      </c>
      <c r="J2481"/>
      <c r="K2481">
        <v>128625</v>
      </c>
      <c r="L2481">
        <v>3.3835000000000002</v>
      </c>
      <c r="M2481">
        <v>435202.6875</v>
      </c>
      <c r="N2481" t="s">
        <v>561</v>
      </c>
      <c r="O2481" t="s">
        <v>2505</v>
      </c>
      <c r="P2481" s="7">
        <v>42542</v>
      </c>
      <c r="Q2481" s="7" t="s">
        <v>2589</v>
      </c>
      <c r="R2481" s="7">
        <v>3.9140999999999999</v>
      </c>
    </row>
    <row r="2482" spans="1:18" hidden="1">
      <c r="A2482" t="s">
        <v>506</v>
      </c>
      <c r="B2482" t="s">
        <v>501</v>
      </c>
      <c r="C2482" s="7">
        <v>42283</v>
      </c>
      <c r="D2482" t="s">
        <v>666</v>
      </c>
      <c r="E2482">
        <v>13140003</v>
      </c>
      <c r="F2482" t="s">
        <v>2504</v>
      </c>
      <c r="G2482" s="7">
        <v>44362</v>
      </c>
      <c r="H2482" t="s">
        <v>533</v>
      </c>
      <c r="I2482">
        <v>91875</v>
      </c>
      <c r="J2482"/>
      <c r="K2482">
        <v>91875</v>
      </c>
      <c r="L2482">
        <v>3.3835000000000002</v>
      </c>
      <c r="M2482">
        <v>310859.0625</v>
      </c>
      <c r="N2482" t="s">
        <v>561</v>
      </c>
      <c r="O2482" t="s">
        <v>2505</v>
      </c>
      <c r="P2482" s="7">
        <v>42542</v>
      </c>
      <c r="Q2482" s="7" t="s">
        <v>2636</v>
      </c>
      <c r="R2482" s="7">
        <v>3.9140999999999999</v>
      </c>
    </row>
    <row r="2483" spans="1:18" hidden="1">
      <c r="A2483" t="s">
        <v>665</v>
      </c>
      <c r="B2483" t="s">
        <v>501</v>
      </c>
      <c r="C2483" s="7">
        <v>42023</v>
      </c>
      <c r="D2483" t="s">
        <v>666</v>
      </c>
      <c r="E2483">
        <v>19105006</v>
      </c>
      <c r="F2483" t="s">
        <v>667</v>
      </c>
      <c r="G2483" s="7">
        <v>43449</v>
      </c>
      <c r="H2483" t="s">
        <v>533</v>
      </c>
      <c r="I2483">
        <v>2500000</v>
      </c>
      <c r="J2483"/>
      <c r="K2483">
        <v>2500000</v>
      </c>
      <c r="L2483">
        <v>3.3835000000000002</v>
      </c>
      <c r="M2483">
        <v>8458750</v>
      </c>
      <c r="N2483" t="s">
        <v>668</v>
      </c>
      <c r="O2483" t="s">
        <v>669</v>
      </c>
      <c r="P2483" s="7">
        <v>42542</v>
      </c>
      <c r="Q2483" s="7" t="s">
        <v>1668</v>
      </c>
      <c r="R2483" s="7">
        <v>2.6193</v>
      </c>
    </row>
    <row r="2484" spans="1:18" hidden="1">
      <c r="A2484" t="s">
        <v>665</v>
      </c>
      <c r="B2484" t="s">
        <v>501</v>
      </c>
      <c r="C2484" s="7">
        <v>42023</v>
      </c>
      <c r="D2484" t="s">
        <v>666</v>
      </c>
      <c r="E2484">
        <v>19105006</v>
      </c>
      <c r="F2484" t="s">
        <v>667</v>
      </c>
      <c r="G2484" s="7">
        <v>44545</v>
      </c>
      <c r="H2484" t="s">
        <v>533</v>
      </c>
      <c r="I2484">
        <v>2500000</v>
      </c>
      <c r="J2484"/>
      <c r="K2484">
        <v>2500000</v>
      </c>
      <c r="L2484">
        <v>3.3835000000000002</v>
      </c>
      <c r="M2484">
        <v>8458750</v>
      </c>
      <c r="N2484" t="s">
        <v>668</v>
      </c>
      <c r="O2484" t="s">
        <v>669</v>
      </c>
      <c r="P2484" s="7">
        <v>42542</v>
      </c>
      <c r="Q2484" s="7" t="s">
        <v>1348</v>
      </c>
      <c r="R2484" s="7">
        <v>2.6193</v>
      </c>
    </row>
    <row r="2485" spans="1:18" hidden="1">
      <c r="A2485" t="s">
        <v>665</v>
      </c>
      <c r="B2485" t="s">
        <v>501</v>
      </c>
      <c r="C2485" s="7">
        <v>42023</v>
      </c>
      <c r="D2485" t="s">
        <v>666</v>
      </c>
      <c r="E2485">
        <v>13140003</v>
      </c>
      <c r="F2485" t="s">
        <v>667</v>
      </c>
      <c r="G2485" s="7">
        <v>43266</v>
      </c>
      <c r="H2485" t="s">
        <v>533</v>
      </c>
      <c r="I2485">
        <v>552951.39</v>
      </c>
      <c r="J2485"/>
      <c r="K2485">
        <v>552951.39</v>
      </c>
      <c r="L2485">
        <v>3.3835000000000002</v>
      </c>
      <c r="M2485">
        <v>1870911.028065</v>
      </c>
      <c r="N2485" t="s">
        <v>561</v>
      </c>
      <c r="O2485" t="s">
        <v>669</v>
      </c>
      <c r="P2485" s="7">
        <v>42542</v>
      </c>
      <c r="Q2485" s="7" t="s">
        <v>1826</v>
      </c>
      <c r="R2485" s="7">
        <v>2.6193</v>
      </c>
    </row>
    <row r="2486" spans="1:18" hidden="1">
      <c r="A2486" t="s">
        <v>665</v>
      </c>
      <c r="B2486" t="s">
        <v>501</v>
      </c>
      <c r="C2486" s="7">
        <v>42023</v>
      </c>
      <c r="D2486" t="s">
        <v>666</v>
      </c>
      <c r="E2486">
        <v>19105006</v>
      </c>
      <c r="F2486" t="s">
        <v>670</v>
      </c>
      <c r="G2486" s="7">
        <v>43084</v>
      </c>
      <c r="H2486" t="s">
        <v>533</v>
      </c>
      <c r="I2486">
        <v>2000000</v>
      </c>
      <c r="J2486"/>
      <c r="K2486">
        <v>2000000</v>
      </c>
      <c r="L2486">
        <v>3.3835000000000002</v>
      </c>
      <c r="M2486">
        <v>6767000</v>
      </c>
      <c r="N2486" t="s">
        <v>668</v>
      </c>
      <c r="O2486" t="s">
        <v>671</v>
      </c>
      <c r="P2486" s="7">
        <v>42542</v>
      </c>
      <c r="Q2486" s="7" t="s">
        <v>2127</v>
      </c>
      <c r="R2486" s="7">
        <v>2.6193</v>
      </c>
    </row>
    <row r="2487" spans="1:18" hidden="1">
      <c r="A2487" t="s">
        <v>506</v>
      </c>
      <c r="B2487" t="s">
        <v>501</v>
      </c>
      <c r="C2487" s="7">
        <v>42214</v>
      </c>
      <c r="D2487" t="s">
        <v>666</v>
      </c>
      <c r="E2487">
        <v>19105006</v>
      </c>
      <c r="F2487" t="s">
        <v>1173</v>
      </c>
      <c r="G2487" s="7">
        <v>44910</v>
      </c>
      <c r="H2487" t="s">
        <v>533</v>
      </c>
      <c r="I2487">
        <v>1500000</v>
      </c>
      <c r="J2487"/>
      <c r="K2487">
        <v>1500000</v>
      </c>
      <c r="L2487">
        <v>3.3835000000000002</v>
      </c>
      <c r="M2487">
        <v>5075250</v>
      </c>
      <c r="N2487" t="s">
        <v>668</v>
      </c>
      <c r="O2487" t="s">
        <v>1174</v>
      </c>
      <c r="P2487" s="7">
        <v>42542</v>
      </c>
      <c r="Q2487" s="7" t="s">
        <v>1545</v>
      </c>
      <c r="R2487" s="7">
        <v>3.3815</v>
      </c>
    </row>
    <row r="2488" spans="1:18" hidden="1">
      <c r="A2488" t="s">
        <v>506</v>
      </c>
      <c r="B2488" t="s">
        <v>501</v>
      </c>
      <c r="C2488" s="7">
        <v>42214</v>
      </c>
      <c r="D2488" t="s">
        <v>666</v>
      </c>
      <c r="E2488">
        <v>13140003</v>
      </c>
      <c r="F2488" t="s">
        <v>1173</v>
      </c>
      <c r="G2488" s="7">
        <v>42719</v>
      </c>
      <c r="H2488" t="s">
        <v>533</v>
      </c>
      <c r="I2488">
        <v>623992</v>
      </c>
      <c r="J2488"/>
      <c r="K2488">
        <v>623992</v>
      </c>
      <c r="L2488">
        <v>3.3835000000000002</v>
      </c>
      <c r="M2488">
        <v>2111276.932</v>
      </c>
      <c r="N2488" t="s">
        <v>561</v>
      </c>
      <c r="O2488" t="s">
        <v>1174</v>
      </c>
      <c r="P2488" s="7">
        <v>42542</v>
      </c>
      <c r="Q2488" s="7" t="s">
        <v>2001</v>
      </c>
      <c r="R2488" s="7">
        <v>3.3815</v>
      </c>
    </row>
    <row r="2489" spans="1:18" hidden="1">
      <c r="A2489" t="s">
        <v>506</v>
      </c>
      <c r="B2489" t="s">
        <v>501</v>
      </c>
      <c r="C2489" s="7">
        <v>42214</v>
      </c>
      <c r="D2489" t="s">
        <v>666</v>
      </c>
      <c r="E2489">
        <v>13140003</v>
      </c>
      <c r="F2489" t="s">
        <v>1173</v>
      </c>
      <c r="G2489" s="7">
        <v>43631</v>
      </c>
      <c r="H2489" t="s">
        <v>533</v>
      </c>
      <c r="I2489">
        <v>385875</v>
      </c>
      <c r="J2489"/>
      <c r="K2489">
        <v>385875</v>
      </c>
      <c r="L2489">
        <v>3.3835000000000002</v>
      </c>
      <c r="M2489">
        <v>1305608.0625</v>
      </c>
      <c r="N2489" t="s">
        <v>561</v>
      </c>
      <c r="O2489" t="s">
        <v>1174</v>
      </c>
      <c r="P2489" s="7">
        <v>42542</v>
      </c>
      <c r="Q2489" s="7" t="s">
        <v>1383</v>
      </c>
      <c r="R2489" s="7">
        <v>3.3815</v>
      </c>
    </row>
    <row r="2490" spans="1:18" hidden="1">
      <c r="A2490" t="s">
        <v>506</v>
      </c>
      <c r="B2490" t="s">
        <v>501</v>
      </c>
      <c r="C2490" s="7">
        <v>42214</v>
      </c>
      <c r="D2490" t="s">
        <v>666</v>
      </c>
      <c r="E2490">
        <v>13140003</v>
      </c>
      <c r="F2490" t="s">
        <v>1173</v>
      </c>
      <c r="G2490" s="7">
        <v>43814</v>
      </c>
      <c r="H2490" t="s">
        <v>533</v>
      </c>
      <c r="I2490">
        <v>385875</v>
      </c>
      <c r="J2490"/>
      <c r="K2490">
        <v>385875</v>
      </c>
      <c r="L2490">
        <v>3.3835000000000002</v>
      </c>
      <c r="M2490">
        <v>1305608.0625</v>
      </c>
      <c r="N2490" t="s">
        <v>561</v>
      </c>
      <c r="O2490" t="s">
        <v>1174</v>
      </c>
      <c r="P2490" s="7">
        <v>42542</v>
      </c>
      <c r="Q2490" s="7" t="s">
        <v>2145</v>
      </c>
      <c r="R2490" s="7">
        <v>3.3815</v>
      </c>
    </row>
    <row r="2491" spans="1:18" hidden="1">
      <c r="A2491" t="s">
        <v>506</v>
      </c>
      <c r="B2491" t="s">
        <v>501</v>
      </c>
      <c r="C2491" s="7">
        <v>42214</v>
      </c>
      <c r="D2491" t="s">
        <v>666</v>
      </c>
      <c r="E2491">
        <v>13140003</v>
      </c>
      <c r="F2491" t="s">
        <v>1173</v>
      </c>
      <c r="G2491" s="7">
        <v>45458</v>
      </c>
      <c r="H2491" t="s">
        <v>533</v>
      </c>
      <c r="I2491">
        <v>110250</v>
      </c>
      <c r="J2491"/>
      <c r="K2491">
        <v>110250</v>
      </c>
      <c r="L2491">
        <v>3.3835000000000002</v>
      </c>
      <c r="M2491">
        <v>373030.875</v>
      </c>
      <c r="N2491" t="s">
        <v>561</v>
      </c>
      <c r="O2491" t="s">
        <v>1174</v>
      </c>
      <c r="P2491" s="7">
        <v>42542</v>
      </c>
      <c r="Q2491" s="7" t="s">
        <v>1854</v>
      </c>
      <c r="R2491" s="7">
        <v>3.3815</v>
      </c>
    </row>
    <row r="2492" spans="1:18" hidden="1">
      <c r="A2492" t="s">
        <v>506</v>
      </c>
      <c r="B2492" t="s">
        <v>501</v>
      </c>
      <c r="C2492" s="7">
        <v>42214</v>
      </c>
      <c r="D2492" t="s">
        <v>666</v>
      </c>
      <c r="E2492">
        <v>13140003</v>
      </c>
      <c r="F2492" t="s">
        <v>1173</v>
      </c>
      <c r="G2492" s="7">
        <v>46006</v>
      </c>
      <c r="H2492" t="s">
        <v>533</v>
      </c>
      <c r="I2492">
        <v>55125</v>
      </c>
      <c r="J2492"/>
      <c r="K2492">
        <v>55125</v>
      </c>
      <c r="L2492">
        <v>3.3835000000000002</v>
      </c>
      <c r="M2492">
        <v>186515.4375</v>
      </c>
      <c r="N2492" t="s">
        <v>561</v>
      </c>
      <c r="O2492" t="s">
        <v>1174</v>
      </c>
      <c r="P2492" s="7">
        <v>42542</v>
      </c>
      <c r="Q2492" s="7" t="s">
        <v>1855</v>
      </c>
      <c r="R2492" s="7">
        <v>3.3815</v>
      </c>
    </row>
    <row r="2493" spans="1:18" hidden="1">
      <c r="A2493" t="s">
        <v>506</v>
      </c>
      <c r="B2493" t="s">
        <v>501</v>
      </c>
      <c r="C2493" s="7">
        <v>42283</v>
      </c>
      <c r="D2493" t="s">
        <v>666</v>
      </c>
      <c r="E2493">
        <v>19105006</v>
      </c>
      <c r="F2493" t="s">
        <v>2504</v>
      </c>
      <c r="G2493" s="7">
        <v>43084</v>
      </c>
      <c r="H2493" t="s">
        <v>533</v>
      </c>
      <c r="I2493">
        <v>500000</v>
      </c>
      <c r="J2493"/>
      <c r="K2493">
        <v>500000</v>
      </c>
      <c r="L2493">
        <v>3.3835000000000002</v>
      </c>
      <c r="M2493">
        <v>1691750</v>
      </c>
      <c r="N2493" t="s">
        <v>668</v>
      </c>
      <c r="O2493" t="s">
        <v>2505</v>
      </c>
      <c r="P2493" s="7">
        <v>42542</v>
      </c>
      <c r="Q2493" s="7" t="s">
        <v>2585</v>
      </c>
      <c r="R2493" s="7">
        <v>3.9140999999999999</v>
      </c>
    </row>
    <row r="2494" spans="1:18" hidden="1">
      <c r="A2494" t="s">
        <v>506</v>
      </c>
      <c r="B2494" t="s">
        <v>501</v>
      </c>
      <c r="C2494" s="7">
        <v>42283</v>
      </c>
      <c r="D2494" t="s">
        <v>666</v>
      </c>
      <c r="E2494">
        <v>19105006</v>
      </c>
      <c r="F2494" t="s">
        <v>2504</v>
      </c>
      <c r="G2494" s="7">
        <v>44180</v>
      </c>
      <c r="H2494" t="s">
        <v>533</v>
      </c>
      <c r="I2494">
        <v>500000</v>
      </c>
      <c r="J2494"/>
      <c r="K2494">
        <v>500000</v>
      </c>
      <c r="L2494">
        <v>3.3835000000000002</v>
      </c>
      <c r="M2494">
        <v>1691750</v>
      </c>
      <c r="N2494" t="s">
        <v>668</v>
      </c>
      <c r="O2494" t="s">
        <v>2505</v>
      </c>
      <c r="P2494" s="7">
        <v>42542</v>
      </c>
      <c r="Q2494" s="7" t="s">
        <v>2586</v>
      </c>
      <c r="R2494" s="7">
        <v>3.9140999999999999</v>
      </c>
    </row>
    <row r="2495" spans="1:18" hidden="1">
      <c r="A2495" t="s">
        <v>506</v>
      </c>
      <c r="B2495" t="s">
        <v>501</v>
      </c>
      <c r="C2495" s="7">
        <v>42283</v>
      </c>
      <c r="D2495" t="s">
        <v>666</v>
      </c>
      <c r="E2495">
        <v>13140003</v>
      </c>
      <c r="F2495" t="s">
        <v>2504</v>
      </c>
      <c r="G2495" s="7">
        <v>42719</v>
      </c>
      <c r="H2495" t="s">
        <v>533</v>
      </c>
      <c r="I2495">
        <v>183750</v>
      </c>
      <c r="J2495"/>
      <c r="K2495">
        <v>183750</v>
      </c>
      <c r="L2495">
        <v>3.3835000000000002</v>
      </c>
      <c r="M2495">
        <v>621718.125</v>
      </c>
      <c r="N2495" t="s">
        <v>561</v>
      </c>
      <c r="O2495" t="s">
        <v>2505</v>
      </c>
      <c r="P2495" s="7">
        <v>42542</v>
      </c>
      <c r="Q2495" s="7" t="s">
        <v>2506</v>
      </c>
      <c r="R2495" s="7">
        <v>3.9140999999999999</v>
      </c>
    </row>
    <row r="2496" spans="1:18" hidden="1">
      <c r="A2496" t="s">
        <v>506</v>
      </c>
      <c r="B2496" t="s">
        <v>501</v>
      </c>
      <c r="C2496" s="7">
        <v>42283</v>
      </c>
      <c r="D2496" t="s">
        <v>666</v>
      </c>
      <c r="E2496">
        <v>13140003</v>
      </c>
      <c r="F2496" t="s">
        <v>2504</v>
      </c>
      <c r="G2496" s="7">
        <v>44180</v>
      </c>
      <c r="H2496" t="s">
        <v>533</v>
      </c>
      <c r="I2496">
        <v>110250</v>
      </c>
      <c r="J2496"/>
      <c r="K2496">
        <v>110250</v>
      </c>
      <c r="L2496">
        <v>3.3835000000000002</v>
      </c>
      <c r="M2496">
        <v>373030.875</v>
      </c>
      <c r="N2496" t="s">
        <v>561</v>
      </c>
      <c r="O2496" t="s">
        <v>2505</v>
      </c>
      <c r="P2496" s="7">
        <v>42542</v>
      </c>
      <c r="Q2496" s="7" t="s">
        <v>2635</v>
      </c>
      <c r="R2496" s="7">
        <v>3.9140999999999999</v>
      </c>
    </row>
    <row r="2497" spans="1:18" hidden="1">
      <c r="A2497" t="s">
        <v>506</v>
      </c>
      <c r="B2497" t="s">
        <v>501</v>
      </c>
      <c r="C2497" s="7">
        <v>42214</v>
      </c>
      <c r="D2497" t="s">
        <v>666</v>
      </c>
      <c r="E2497">
        <v>13140003</v>
      </c>
      <c r="F2497" t="s">
        <v>1173</v>
      </c>
      <c r="G2497" s="7">
        <v>43449</v>
      </c>
      <c r="H2497" t="s">
        <v>533</v>
      </c>
      <c r="I2497">
        <v>441000</v>
      </c>
      <c r="J2497"/>
      <c r="K2497">
        <v>441000</v>
      </c>
      <c r="L2497">
        <v>3.3835000000000002</v>
      </c>
      <c r="M2497">
        <v>1492123.5</v>
      </c>
      <c r="N2497" t="s">
        <v>561</v>
      </c>
      <c r="O2497" t="s">
        <v>1174</v>
      </c>
      <c r="P2497" s="7">
        <v>42542</v>
      </c>
      <c r="Q2497" s="7" t="s">
        <v>2144</v>
      </c>
      <c r="R2497" s="7">
        <v>3.3815</v>
      </c>
    </row>
    <row r="2498" spans="1:18" hidden="1">
      <c r="A2498" t="s">
        <v>506</v>
      </c>
      <c r="B2498" t="s">
        <v>501</v>
      </c>
      <c r="C2498" s="7">
        <v>42214</v>
      </c>
      <c r="D2498" t="s">
        <v>666</v>
      </c>
      <c r="E2498">
        <v>13140003</v>
      </c>
      <c r="F2498" t="s">
        <v>1173</v>
      </c>
      <c r="G2498" s="7">
        <v>45275</v>
      </c>
      <c r="H2498" t="s">
        <v>533</v>
      </c>
      <c r="I2498">
        <v>165375</v>
      </c>
      <c r="J2498"/>
      <c r="K2498">
        <v>165375</v>
      </c>
      <c r="L2498">
        <v>3.3835000000000002</v>
      </c>
      <c r="M2498">
        <v>559546.3125</v>
      </c>
      <c r="N2498" t="s">
        <v>561</v>
      </c>
      <c r="O2498" t="s">
        <v>1174</v>
      </c>
      <c r="P2498" s="7">
        <v>42542</v>
      </c>
      <c r="Q2498" s="7" t="s">
        <v>1853</v>
      </c>
      <c r="R2498" s="7">
        <v>3.3815</v>
      </c>
    </row>
    <row r="2499" spans="1:18" hidden="1">
      <c r="A2499" t="s">
        <v>506</v>
      </c>
      <c r="B2499" t="s">
        <v>501</v>
      </c>
      <c r="C2499" s="7">
        <v>42283</v>
      </c>
      <c r="D2499" t="s">
        <v>666</v>
      </c>
      <c r="E2499">
        <v>19105006</v>
      </c>
      <c r="F2499" t="s">
        <v>2504</v>
      </c>
      <c r="G2499" s="7">
        <v>42719</v>
      </c>
      <c r="H2499" t="s">
        <v>533</v>
      </c>
      <c r="I2499">
        <v>500000</v>
      </c>
      <c r="J2499"/>
      <c r="K2499">
        <v>500000</v>
      </c>
      <c r="L2499">
        <v>3.3835000000000002</v>
      </c>
      <c r="M2499">
        <v>1691750</v>
      </c>
      <c r="N2499" t="s">
        <v>668</v>
      </c>
      <c r="O2499" t="s">
        <v>2505</v>
      </c>
      <c r="P2499" s="7">
        <v>42542</v>
      </c>
      <c r="Q2499" s="7" t="s">
        <v>2584</v>
      </c>
      <c r="R2499" s="7">
        <v>3.9140999999999999</v>
      </c>
    </row>
    <row r="2500" spans="1:18" hidden="1">
      <c r="A2500" t="s">
        <v>506</v>
      </c>
      <c r="B2500" t="s">
        <v>501</v>
      </c>
      <c r="C2500" s="7">
        <v>42283</v>
      </c>
      <c r="D2500" t="s">
        <v>666</v>
      </c>
      <c r="E2500">
        <v>19105006</v>
      </c>
      <c r="F2500" t="s">
        <v>2504</v>
      </c>
      <c r="G2500" s="7">
        <v>45641</v>
      </c>
      <c r="H2500" t="s">
        <v>533</v>
      </c>
      <c r="I2500">
        <v>500000</v>
      </c>
      <c r="J2500"/>
      <c r="K2500">
        <v>500000</v>
      </c>
      <c r="L2500">
        <v>3.3835000000000002</v>
      </c>
      <c r="M2500">
        <v>1691750</v>
      </c>
      <c r="N2500" t="s">
        <v>668</v>
      </c>
      <c r="O2500" t="s">
        <v>2505</v>
      </c>
      <c r="P2500" s="7">
        <v>42542</v>
      </c>
      <c r="Q2500" s="7" t="s">
        <v>2604</v>
      </c>
      <c r="R2500" s="7">
        <v>3.9140999999999999</v>
      </c>
    </row>
    <row r="2501" spans="1:18" hidden="1">
      <c r="A2501" t="s">
        <v>506</v>
      </c>
      <c r="B2501" t="s">
        <v>501</v>
      </c>
      <c r="C2501" s="7">
        <v>42283</v>
      </c>
      <c r="D2501" t="s">
        <v>666</v>
      </c>
      <c r="E2501">
        <v>13140003</v>
      </c>
      <c r="F2501" t="s">
        <v>2504</v>
      </c>
      <c r="G2501" s="7">
        <v>42901</v>
      </c>
      <c r="H2501" t="s">
        <v>533</v>
      </c>
      <c r="I2501">
        <v>165375</v>
      </c>
      <c r="J2501"/>
      <c r="K2501">
        <v>165375</v>
      </c>
      <c r="L2501">
        <v>3.3835000000000002</v>
      </c>
      <c r="M2501">
        <v>559546.3125</v>
      </c>
      <c r="N2501" t="s">
        <v>561</v>
      </c>
      <c r="O2501" t="s">
        <v>2505</v>
      </c>
      <c r="P2501" s="7">
        <v>42542</v>
      </c>
      <c r="Q2501" s="7" t="s">
        <v>2588</v>
      </c>
      <c r="R2501" s="7">
        <v>3.9140999999999999</v>
      </c>
    </row>
    <row r="2502" spans="1:18" hidden="1">
      <c r="A2502" t="s">
        <v>506</v>
      </c>
      <c r="B2502" t="s">
        <v>501</v>
      </c>
      <c r="C2502" s="7">
        <v>42283</v>
      </c>
      <c r="D2502" t="s">
        <v>666</v>
      </c>
      <c r="E2502">
        <v>13140003</v>
      </c>
      <c r="F2502" t="s">
        <v>2504</v>
      </c>
      <c r="G2502" s="7">
        <v>43449</v>
      </c>
      <c r="H2502" t="s">
        <v>533</v>
      </c>
      <c r="I2502">
        <v>147000</v>
      </c>
      <c r="J2502"/>
      <c r="K2502">
        <v>147000</v>
      </c>
      <c r="L2502">
        <v>3.3835000000000002</v>
      </c>
      <c r="M2502">
        <v>497374.5</v>
      </c>
      <c r="N2502" t="s">
        <v>561</v>
      </c>
      <c r="O2502" t="s">
        <v>2505</v>
      </c>
      <c r="P2502" s="7">
        <v>42542</v>
      </c>
      <c r="Q2502" s="7" t="s">
        <v>2568</v>
      </c>
      <c r="R2502" s="7">
        <v>3.9140999999999999</v>
      </c>
    </row>
    <row r="2503" spans="1:18" hidden="1">
      <c r="A2503" t="s">
        <v>506</v>
      </c>
      <c r="B2503" t="s">
        <v>553</v>
      </c>
      <c r="C2503" s="7">
        <v>42534</v>
      </c>
      <c r="D2503" t="s">
        <v>5299</v>
      </c>
      <c r="E2503">
        <v>13115026</v>
      </c>
      <c r="F2503" t="s">
        <v>5300</v>
      </c>
      <c r="G2503" s="7">
        <v>42558</v>
      </c>
      <c r="H2503" t="s">
        <v>503</v>
      </c>
      <c r="I2503">
        <v>885.6</v>
      </c>
      <c r="J2503">
        <v>0</v>
      </c>
      <c r="K2503">
        <v>885.6</v>
      </c>
      <c r="L2503">
        <v>1</v>
      </c>
      <c r="M2503">
        <v>885.6</v>
      </c>
      <c r="N2503" t="s">
        <v>647</v>
      </c>
      <c r="O2503" t="s">
        <v>2892</v>
      </c>
      <c r="P2503" s="7">
        <v>42542</v>
      </c>
      <c r="Q2503" s="7" t="s">
        <v>5301</v>
      </c>
      <c r="R2503" s="7">
        <v>3.4260999999999999</v>
      </c>
    </row>
    <row r="2504" spans="1:18" hidden="1">
      <c r="A2504" t="s">
        <v>506</v>
      </c>
      <c r="B2504" t="s">
        <v>548</v>
      </c>
      <c r="C2504" s="7">
        <v>42538</v>
      </c>
      <c r="D2504" t="s">
        <v>2953</v>
      </c>
      <c r="E2504">
        <v>13115016</v>
      </c>
      <c r="F2504" t="s">
        <v>4298</v>
      </c>
      <c r="G2504" s="7">
        <v>42562</v>
      </c>
      <c r="H2504" t="s">
        <v>503</v>
      </c>
      <c r="I2504">
        <v>293.61</v>
      </c>
      <c r="J2504">
        <v>0</v>
      </c>
      <c r="K2504">
        <v>293.61</v>
      </c>
      <c r="L2504">
        <v>1</v>
      </c>
      <c r="M2504">
        <v>293.61</v>
      </c>
      <c r="N2504" t="s">
        <v>647</v>
      </c>
      <c r="O2504" t="s">
        <v>4099</v>
      </c>
      <c r="P2504" s="7">
        <v>42542</v>
      </c>
      <c r="Q2504" s="7" t="s">
        <v>4299</v>
      </c>
      <c r="R2504" s="7">
        <v>3.4904000000000002</v>
      </c>
    </row>
    <row r="2505" spans="1:18" hidden="1">
      <c r="A2505" t="s">
        <v>506</v>
      </c>
      <c r="B2505" t="s">
        <v>548</v>
      </c>
      <c r="C2505" s="7">
        <v>42524</v>
      </c>
      <c r="D2505" t="s">
        <v>2953</v>
      </c>
      <c r="E2505">
        <v>13115016</v>
      </c>
      <c r="F2505" t="s">
        <v>4968</v>
      </c>
      <c r="G2505" s="7">
        <v>42545</v>
      </c>
      <c r="H2505" t="s">
        <v>503</v>
      </c>
      <c r="I2505">
        <v>182</v>
      </c>
      <c r="J2505">
        <v>0</v>
      </c>
      <c r="K2505">
        <v>182</v>
      </c>
      <c r="L2505">
        <v>1</v>
      </c>
      <c r="M2505">
        <v>182</v>
      </c>
      <c r="N2505" t="s">
        <v>647</v>
      </c>
      <c r="O2505" t="s">
        <v>3723</v>
      </c>
      <c r="P2505" s="7">
        <v>42542</v>
      </c>
      <c r="Q2505" s="7" t="s">
        <v>4969</v>
      </c>
      <c r="R2505" s="7">
        <v>3.5960999999999999</v>
      </c>
    </row>
    <row r="2506" spans="1:18" hidden="1">
      <c r="A2506" t="s">
        <v>506</v>
      </c>
      <c r="B2506" t="s">
        <v>548</v>
      </c>
      <c r="C2506" s="7">
        <v>42524</v>
      </c>
      <c r="D2506" t="s">
        <v>2953</v>
      </c>
      <c r="E2506">
        <v>13115016</v>
      </c>
      <c r="F2506" t="s">
        <v>4973</v>
      </c>
      <c r="G2506" s="7">
        <v>42550</v>
      </c>
      <c r="H2506" t="s">
        <v>503</v>
      </c>
      <c r="I2506">
        <v>109.44</v>
      </c>
      <c r="J2506">
        <v>0</v>
      </c>
      <c r="K2506">
        <v>109.44</v>
      </c>
      <c r="L2506">
        <v>1</v>
      </c>
      <c r="M2506">
        <v>109.44</v>
      </c>
      <c r="N2506" t="s">
        <v>647</v>
      </c>
      <c r="O2506" t="s">
        <v>1029</v>
      </c>
      <c r="P2506" s="7">
        <v>42542</v>
      </c>
      <c r="Q2506" s="7" t="s">
        <v>4974</v>
      </c>
      <c r="R2506" s="7">
        <v>3.5960999999999999</v>
      </c>
    </row>
    <row r="2507" spans="1:18" hidden="1">
      <c r="A2507" t="s">
        <v>506</v>
      </c>
      <c r="B2507" t="s">
        <v>548</v>
      </c>
      <c r="C2507" s="7">
        <v>42541</v>
      </c>
      <c r="D2507" t="s">
        <v>389</v>
      </c>
      <c r="E2507">
        <v>13115016</v>
      </c>
      <c r="F2507" t="s">
        <v>3878</v>
      </c>
      <c r="G2507" s="7">
        <v>42556</v>
      </c>
      <c r="H2507" t="s">
        <v>503</v>
      </c>
      <c r="I2507">
        <v>130</v>
      </c>
      <c r="J2507">
        <v>0</v>
      </c>
      <c r="K2507">
        <v>130</v>
      </c>
      <c r="L2507">
        <v>1</v>
      </c>
      <c r="M2507">
        <v>130</v>
      </c>
      <c r="N2507" t="s">
        <v>647</v>
      </c>
      <c r="O2507" t="s">
        <v>3735</v>
      </c>
      <c r="P2507" s="7">
        <v>42542</v>
      </c>
      <c r="Q2507" s="7" t="s">
        <v>3879</v>
      </c>
      <c r="R2507" s="7">
        <v>3.4371999999999998</v>
      </c>
    </row>
    <row r="2508" spans="1:18" hidden="1">
      <c r="A2508" t="s">
        <v>506</v>
      </c>
      <c r="B2508" t="s">
        <v>548</v>
      </c>
      <c r="C2508" s="7">
        <v>42538</v>
      </c>
      <c r="D2508" t="s">
        <v>389</v>
      </c>
      <c r="E2508">
        <v>13115016</v>
      </c>
      <c r="F2508" t="s">
        <v>4303</v>
      </c>
      <c r="G2508" s="7">
        <v>42559</v>
      </c>
      <c r="H2508" t="s">
        <v>503</v>
      </c>
      <c r="I2508">
        <v>1900</v>
      </c>
      <c r="J2508">
        <v>0</v>
      </c>
      <c r="K2508">
        <v>1900</v>
      </c>
      <c r="L2508">
        <v>1</v>
      </c>
      <c r="M2508">
        <v>1900</v>
      </c>
      <c r="N2508" t="s">
        <v>647</v>
      </c>
      <c r="O2508" t="s">
        <v>3323</v>
      </c>
      <c r="P2508" s="7">
        <v>42542</v>
      </c>
      <c r="Q2508" s="7" t="s">
        <v>4304</v>
      </c>
      <c r="R2508" s="7">
        <v>3.4904000000000002</v>
      </c>
    </row>
    <row r="2509" spans="1:18" hidden="1">
      <c r="A2509" t="s">
        <v>506</v>
      </c>
      <c r="B2509" t="s">
        <v>548</v>
      </c>
      <c r="C2509" s="7">
        <v>42537</v>
      </c>
      <c r="D2509" t="s">
        <v>389</v>
      </c>
      <c r="E2509">
        <v>13115016</v>
      </c>
      <c r="F2509" t="s">
        <v>4749</v>
      </c>
      <c r="G2509" s="7">
        <v>42563</v>
      </c>
      <c r="H2509" t="s">
        <v>503</v>
      </c>
      <c r="I2509">
        <v>560</v>
      </c>
      <c r="J2509">
        <v>0</v>
      </c>
      <c r="K2509">
        <v>560</v>
      </c>
      <c r="L2509">
        <v>1</v>
      </c>
      <c r="M2509">
        <v>560</v>
      </c>
      <c r="N2509" t="s">
        <v>647</v>
      </c>
      <c r="O2509" t="s">
        <v>3323</v>
      </c>
      <c r="P2509" s="7">
        <v>42542</v>
      </c>
      <c r="Q2509" s="7" t="s">
        <v>4750</v>
      </c>
      <c r="R2509" s="7">
        <v>3.4767999999999999</v>
      </c>
    </row>
    <row r="2510" spans="1:18" hidden="1">
      <c r="A2510" t="s">
        <v>506</v>
      </c>
      <c r="B2510" t="s">
        <v>553</v>
      </c>
      <c r="C2510" s="7">
        <v>42529</v>
      </c>
      <c r="D2510" t="s">
        <v>389</v>
      </c>
      <c r="E2510">
        <v>13115016</v>
      </c>
      <c r="F2510" t="s">
        <v>4896</v>
      </c>
      <c r="G2510" s="7">
        <v>42557</v>
      </c>
      <c r="H2510" t="s">
        <v>503</v>
      </c>
      <c r="I2510">
        <v>343</v>
      </c>
      <c r="J2510">
        <v>0</v>
      </c>
      <c r="K2510">
        <v>343</v>
      </c>
      <c r="L2510">
        <v>1</v>
      </c>
      <c r="M2510">
        <v>343</v>
      </c>
      <c r="N2510" t="s">
        <v>647</v>
      </c>
      <c r="O2510" t="s">
        <v>4897</v>
      </c>
      <c r="P2510" s="7">
        <v>42542</v>
      </c>
      <c r="Q2510" s="7" t="s">
        <v>4898</v>
      </c>
      <c r="R2510" s="7">
        <v>3.4744999999999999</v>
      </c>
    </row>
    <row r="2511" spans="1:18" hidden="1">
      <c r="A2511" t="s">
        <v>506</v>
      </c>
      <c r="B2511" t="s">
        <v>548</v>
      </c>
      <c r="C2511" s="7">
        <v>42537</v>
      </c>
      <c r="D2511" t="s">
        <v>389</v>
      </c>
      <c r="E2511">
        <v>13115016</v>
      </c>
      <c r="F2511" t="s">
        <v>5124</v>
      </c>
      <c r="G2511" s="7">
        <v>42556</v>
      </c>
      <c r="H2511" t="s">
        <v>503</v>
      </c>
      <c r="I2511">
        <v>1200.8</v>
      </c>
      <c r="J2511">
        <v>0</v>
      </c>
      <c r="K2511">
        <v>1200.8</v>
      </c>
      <c r="L2511">
        <v>1</v>
      </c>
      <c r="M2511">
        <v>1200.8</v>
      </c>
      <c r="N2511" t="s">
        <v>647</v>
      </c>
      <c r="O2511" t="s">
        <v>5125</v>
      </c>
      <c r="P2511" s="7">
        <v>42542</v>
      </c>
      <c r="Q2511" s="7" t="s">
        <v>5126</v>
      </c>
      <c r="R2511" s="7">
        <v>3.4767999999999999</v>
      </c>
    </row>
    <row r="2512" spans="1:18" hidden="1">
      <c r="A2512" t="s">
        <v>506</v>
      </c>
      <c r="B2512" t="s">
        <v>548</v>
      </c>
      <c r="C2512" s="7">
        <v>42536</v>
      </c>
      <c r="D2512" t="s">
        <v>389</v>
      </c>
      <c r="E2512">
        <v>15101004</v>
      </c>
      <c r="F2512" t="s">
        <v>5529</v>
      </c>
      <c r="G2512" s="7">
        <v>42548</v>
      </c>
      <c r="H2512" t="s">
        <v>503</v>
      </c>
      <c r="I2512">
        <v>300</v>
      </c>
      <c r="J2512">
        <v>0</v>
      </c>
      <c r="K2512">
        <v>300</v>
      </c>
      <c r="L2512">
        <v>1</v>
      </c>
      <c r="M2512">
        <v>300</v>
      </c>
      <c r="N2512" t="s">
        <v>647</v>
      </c>
      <c r="O2512" t="s">
        <v>3278</v>
      </c>
      <c r="P2512" s="7">
        <v>42542</v>
      </c>
      <c r="Q2512" s="7" t="s">
        <v>5530</v>
      </c>
      <c r="R2512" s="7">
        <v>3.4839000000000002</v>
      </c>
    </row>
    <row r="2513" spans="1:18" hidden="1">
      <c r="A2513" t="s">
        <v>506</v>
      </c>
      <c r="B2513" t="s">
        <v>548</v>
      </c>
      <c r="C2513" s="7">
        <v>42528</v>
      </c>
      <c r="D2513" t="s">
        <v>389</v>
      </c>
      <c r="E2513">
        <v>13115016</v>
      </c>
      <c r="F2513" t="s">
        <v>6021</v>
      </c>
      <c r="G2513" s="7">
        <v>42548</v>
      </c>
      <c r="H2513" t="s">
        <v>503</v>
      </c>
      <c r="I2513">
        <v>660</v>
      </c>
      <c r="J2513">
        <v>0</v>
      </c>
      <c r="K2513">
        <v>660</v>
      </c>
      <c r="L2513">
        <v>1</v>
      </c>
      <c r="M2513">
        <v>660</v>
      </c>
      <c r="N2513" t="s">
        <v>647</v>
      </c>
      <c r="O2513" t="s">
        <v>6022</v>
      </c>
      <c r="P2513" s="7">
        <v>42542</v>
      </c>
      <c r="Q2513" s="7" t="s">
        <v>6023</v>
      </c>
      <c r="R2513" s="7">
        <v>3.5097999999999998</v>
      </c>
    </row>
    <row r="2514" spans="1:18" hidden="1">
      <c r="A2514" t="s">
        <v>506</v>
      </c>
      <c r="B2514" t="s">
        <v>548</v>
      </c>
      <c r="C2514" s="7">
        <v>42530</v>
      </c>
      <c r="D2514" t="s">
        <v>389</v>
      </c>
      <c r="E2514">
        <v>13115016</v>
      </c>
      <c r="F2514" t="s">
        <v>6118</v>
      </c>
      <c r="G2514" s="7">
        <v>42549</v>
      </c>
      <c r="H2514" t="s">
        <v>503</v>
      </c>
      <c r="I2514">
        <v>2520</v>
      </c>
      <c r="J2514">
        <v>0</v>
      </c>
      <c r="K2514">
        <v>2520</v>
      </c>
      <c r="L2514">
        <v>1</v>
      </c>
      <c r="M2514">
        <v>2520</v>
      </c>
      <c r="N2514" t="s">
        <v>647</v>
      </c>
      <c r="O2514" t="s">
        <v>3247</v>
      </c>
      <c r="P2514" s="7">
        <v>42542</v>
      </c>
      <c r="Q2514" s="7" t="s">
        <v>6119</v>
      </c>
      <c r="R2514" s="7">
        <v>3.3898000000000001</v>
      </c>
    </row>
    <row r="2515" spans="1:18" hidden="1">
      <c r="A2515" t="s">
        <v>506</v>
      </c>
      <c r="B2515" t="s">
        <v>548</v>
      </c>
      <c r="C2515" s="7">
        <v>42542</v>
      </c>
      <c r="D2515" t="s">
        <v>389</v>
      </c>
      <c r="E2515">
        <v>13115016</v>
      </c>
      <c r="F2515" t="s">
        <v>6211</v>
      </c>
      <c r="G2515" s="7">
        <v>42549</v>
      </c>
      <c r="H2515" t="s">
        <v>503</v>
      </c>
      <c r="I2515">
        <v>570</v>
      </c>
      <c r="J2515">
        <v>0</v>
      </c>
      <c r="K2515">
        <v>570</v>
      </c>
      <c r="L2515">
        <v>1</v>
      </c>
      <c r="M2515">
        <v>570</v>
      </c>
      <c r="N2515" t="s">
        <v>647</v>
      </c>
      <c r="O2515" t="s">
        <v>3247</v>
      </c>
      <c r="P2515" s="7">
        <v>42542</v>
      </c>
      <c r="Q2515" s="7" t="s">
        <v>6212</v>
      </c>
      <c r="R2515" s="7">
        <v>3.3835000000000002</v>
      </c>
    </row>
    <row r="2516" spans="1:18" hidden="1">
      <c r="A2516" t="s">
        <v>506</v>
      </c>
      <c r="B2516" t="s">
        <v>548</v>
      </c>
      <c r="C2516" s="7">
        <v>42536</v>
      </c>
      <c r="D2516" t="s">
        <v>389</v>
      </c>
      <c r="E2516">
        <v>15101004</v>
      </c>
      <c r="F2516" t="s">
        <v>6586</v>
      </c>
      <c r="G2516" s="7">
        <v>42549</v>
      </c>
      <c r="H2516" t="s">
        <v>503</v>
      </c>
      <c r="I2516">
        <v>1200</v>
      </c>
      <c r="J2516">
        <v>0</v>
      </c>
      <c r="K2516">
        <v>1200</v>
      </c>
      <c r="L2516">
        <v>1</v>
      </c>
      <c r="M2516">
        <v>1200</v>
      </c>
      <c r="N2516" t="s">
        <v>647</v>
      </c>
      <c r="O2516" t="s">
        <v>3738</v>
      </c>
      <c r="P2516" s="7">
        <v>42542</v>
      </c>
      <c r="Q2516" s="7" t="s">
        <v>6587</v>
      </c>
      <c r="R2516" s="7">
        <v>3.4839000000000002</v>
      </c>
    </row>
    <row r="2517" spans="1:18" hidden="1">
      <c r="A2517" t="s">
        <v>482</v>
      </c>
      <c r="B2517" t="s">
        <v>501</v>
      </c>
      <c r="C2517" s="7">
        <v>41348</v>
      </c>
      <c r="D2517" t="s">
        <v>571</v>
      </c>
      <c r="E2517">
        <v>15101001</v>
      </c>
      <c r="F2517" t="s">
        <v>483</v>
      </c>
      <c r="G2517" s="7">
        <v>42675</v>
      </c>
      <c r="H2517" t="s">
        <v>503</v>
      </c>
      <c r="I2517">
        <v>6637.6</v>
      </c>
      <c r="J2517"/>
      <c r="K2517">
        <v>6637.6</v>
      </c>
      <c r="L2517">
        <v>1</v>
      </c>
      <c r="M2517">
        <v>6637.6</v>
      </c>
      <c r="N2517" t="s">
        <v>2694</v>
      </c>
      <c r="O2517" t="s">
        <v>572</v>
      </c>
      <c r="P2517" s="7">
        <v>42542</v>
      </c>
      <c r="Q2517" s="7" t="s">
        <v>2185</v>
      </c>
      <c r="R2517" s="7">
        <v>1.9676</v>
      </c>
    </row>
    <row r="2518" spans="1:18" hidden="1">
      <c r="A2518" t="s">
        <v>482</v>
      </c>
      <c r="B2518" t="s">
        <v>501</v>
      </c>
      <c r="C2518" s="7">
        <v>41348</v>
      </c>
      <c r="D2518" t="s">
        <v>571</v>
      </c>
      <c r="E2518">
        <v>15101001</v>
      </c>
      <c r="F2518" t="s">
        <v>483</v>
      </c>
      <c r="G2518" s="7">
        <v>43405</v>
      </c>
      <c r="H2518" t="s">
        <v>503</v>
      </c>
      <c r="I2518">
        <v>6637.6</v>
      </c>
      <c r="J2518"/>
      <c r="K2518">
        <v>6637.6</v>
      </c>
      <c r="L2518">
        <v>1</v>
      </c>
      <c r="M2518">
        <v>6637.6</v>
      </c>
      <c r="N2518" t="s">
        <v>2694</v>
      </c>
      <c r="O2518" t="s">
        <v>572</v>
      </c>
      <c r="P2518" s="7">
        <v>42542</v>
      </c>
      <c r="Q2518" s="7" t="s">
        <v>1602</v>
      </c>
      <c r="R2518" s="7">
        <v>1.9676</v>
      </c>
    </row>
    <row r="2519" spans="1:18" hidden="1">
      <c r="A2519" t="s">
        <v>482</v>
      </c>
      <c r="B2519" t="s">
        <v>501</v>
      </c>
      <c r="C2519" s="7">
        <v>41348</v>
      </c>
      <c r="D2519" t="s">
        <v>571</v>
      </c>
      <c r="E2519">
        <v>15101001</v>
      </c>
      <c r="F2519" t="s">
        <v>483</v>
      </c>
      <c r="G2519" s="7">
        <v>43770</v>
      </c>
      <c r="H2519" t="s">
        <v>503</v>
      </c>
      <c r="I2519">
        <v>6637.6</v>
      </c>
      <c r="J2519"/>
      <c r="K2519">
        <v>6637.6</v>
      </c>
      <c r="L2519">
        <v>1</v>
      </c>
      <c r="M2519">
        <v>6637.6</v>
      </c>
      <c r="N2519" t="s">
        <v>2694</v>
      </c>
      <c r="O2519" t="s">
        <v>572</v>
      </c>
      <c r="P2519" s="7">
        <v>42542</v>
      </c>
      <c r="Q2519" s="7" t="s">
        <v>1442</v>
      </c>
      <c r="R2519" s="7">
        <v>1.9676</v>
      </c>
    </row>
    <row r="2520" spans="1:18" hidden="1">
      <c r="A2520" t="s">
        <v>482</v>
      </c>
      <c r="B2520" t="s">
        <v>501</v>
      </c>
      <c r="C2520" s="7">
        <v>41348</v>
      </c>
      <c r="D2520" t="s">
        <v>571</v>
      </c>
      <c r="E2520">
        <v>15101001</v>
      </c>
      <c r="F2520" t="s">
        <v>483</v>
      </c>
      <c r="G2520" s="7">
        <v>43040</v>
      </c>
      <c r="H2520" t="s">
        <v>503</v>
      </c>
      <c r="I2520">
        <v>6637.6</v>
      </c>
      <c r="J2520"/>
      <c r="K2520">
        <v>6637.6</v>
      </c>
      <c r="L2520">
        <v>1</v>
      </c>
      <c r="M2520">
        <v>6637.6</v>
      </c>
      <c r="N2520" t="s">
        <v>2694</v>
      </c>
      <c r="O2520" t="s">
        <v>572</v>
      </c>
      <c r="P2520" s="7">
        <v>42542</v>
      </c>
      <c r="Q2520" s="7" t="s">
        <v>1269</v>
      </c>
      <c r="R2520" s="7">
        <v>1.9676</v>
      </c>
    </row>
    <row r="2521" spans="1:18" hidden="1">
      <c r="A2521" t="s">
        <v>1037</v>
      </c>
      <c r="B2521" t="s">
        <v>501</v>
      </c>
      <c r="C2521" s="7">
        <v>42502</v>
      </c>
      <c r="D2521" t="s">
        <v>3140</v>
      </c>
      <c r="E2521">
        <v>13115026</v>
      </c>
      <c r="F2521" t="s">
        <v>4011</v>
      </c>
      <c r="G2521" s="7">
        <v>42565</v>
      </c>
      <c r="H2521" t="s">
        <v>503</v>
      </c>
      <c r="I2521">
        <v>196.26</v>
      </c>
      <c r="J2521"/>
      <c r="K2521">
        <v>196.26</v>
      </c>
      <c r="L2521">
        <v>1</v>
      </c>
      <c r="M2521">
        <v>196.26</v>
      </c>
      <c r="N2521" t="s">
        <v>647</v>
      </c>
      <c r="O2521" t="s">
        <v>4012</v>
      </c>
      <c r="P2521" s="7">
        <v>42542</v>
      </c>
      <c r="Q2521" s="7" t="s">
        <v>4013</v>
      </c>
      <c r="R2521" s="7">
        <v>3.4645000000000001</v>
      </c>
    </row>
    <row r="2522" spans="1:18" hidden="1">
      <c r="A2522" t="s">
        <v>1037</v>
      </c>
      <c r="B2522" t="s">
        <v>501</v>
      </c>
      <c r="C2522" s="7">
        <v>42502</v>
      </c>
      <c r="D2522" t="s">
        <v>3140</v>
      </c>
      <c r="E2522">
        <v>13115016</v>
      </c>
      <c r="F2522" t="s">
        <v>4425</v>
      </c>
      <c r="G2522" s="7">
        <v>42565</v>
      </c>
      <c r="H2522" t="s">
        <v>503</v>
      </c>
      <c r="I2522">
        <v>644</v>
      </c>
      <c r="J2522"/>
      <c r="K2522">
        <v>644</v>
      </c>
      <c r="L2522">
        <v>1</v>
      </c>
      <c r="M2522">
        <v>644</v>
      </c>
      <c r="N2522" t="s">
        <v>647</v>
      </c>
      <c r="O2522" t="s">
        <v>4426</v>
      </c>
      <c r="P2522" s="7">
        <v>42542</v>
      </c>
      <c r="Q2522" s="7" t="s">
        <v>4427</v>
      </c>
      <c r="R2522" s="7">
        <v>3.4645000000000001</v>
      </c>
    </row>
    <row r="2523" spans="1:18" hidden="1">
      <c r="A2523" t="s">
        <v>506</v>
      </c>
      <c r="B2523" t="s">
        <v>501</v>
      </c>
      <c r="C2523" s="7">
        <v>42045</v>
      </c>
      <c r="D2523" t="s">
        <v>449</v>
      </c>
      <c r="E2523">
        <v>13130015</v>
      </c>
      <c r="F2523" t="s">
        <v>454</v>
      </c>
      <c r="G2523" s="7">
        <v>42358</v>
      </c>
      <c r="H2523" t="s">
        <v>503</v>
      </c>
      <c r="I2523">
        <v>7000</v>
      </c>
      <c r="J2523">
        <v>0</v>
      </c>
      <c r="K2523">
        <v>7000</v>
      </c>
      <c r="L2523">
        <v>1</v>
      </c>
      <c r="M2523">
        <v>7000</v>
      </c>
      <c r="N2523" t="s">
        <v>664</v>
      </c>
      <c r="O2523" t="s">
        <v>769</v>
      </c>
      <c r="P2523" s="7">
        <v>42542</v>
      </c>
      <c r="Q2523" s="7" t="s">
        <v>1352</v>
      </c>
      <c r="R2523" s="7">
        <v>2.7873000000000001</v>
      </c>
    </row>
    <row r="2524" spans="1:18" hidden="1">
      <c r="A2524" t="s">
        <v>506</v>
      </c>
      <c r="B2524" t="s">
        <v>652</v>
      </c>
      <c r="C2524" s="7">
        <v>42341</v>
      </c>
      <c r="D2524" t="s">
        <v>1031</v>
      </c>
      <c r="E2524">
        <v>15101003</v>
      </c>
      <c r="F2524" t="s">
        <v>2715</v>
      </c>
      <c r="G2524" s="7">
        <v>42550</v>
      </c>
      <c r="H2524" t="s">
        <v>503</v>
      </c>
      <c r="I2524">
        <v>50000</v>
      </c>
      <c r="J2524">
        <v>40000</v>
      </c>
      <c r="K2524">
        <v>10000</v>
      </c>
      <c r="L2524">
        <v>1</v>
      </c>
      <c r="M2524">
        <v>10000</v>
      </c>
      <c r="N2524" t="s">
        <v>2538</v>
      </c>
      <c r="O2524" t="s">
        <v>2716</v>
      </c>
      <c r="P2524" s="7">
        <v>42542</v>
      </c>
      <c r="Q2524" s="7" t="s">
        <v>2717</v>
      </c>
      <c r="R2524" s="7">
        <v>3.8544999999999998</v>
      </c>
    </row>
    <row r="2525" spans="1:18" hidden="1">
      <c r="A2525" t="s">
        <v>506</v>
      </c>
      <c r="B2525" t="s">
        <v>609</v>
      </c>
      <c r="C2525" s="7">
        <v>42341</v>
      </c>
      <c r="D2525" t="s">
        <v>1031</v>
      </c>
      <c r="E2525">
        <v>15101003</v>
      </c>
      <c r="F2525" t="s">
        <v>2713</v>
      </c>
      <c r="G2525" s="7">
        <v>42550</v>
      </c>
      <c r="H2525" t="s">
        <v>503</v>
      </c>
      <c r="I2525">
        <v>40000</v>
      </c>
      <c r="J2525"/>
      <c r="K2525">
        <v>40000</v>
      </c>
      <c r="L2525">
        <v>1</v>
      </c>
      <c r="M2525">
        <v>40000</v>
      </c>
      <c r="N2525" t="s">
        <v>1148</v>
      </c>
      <c r="O2525" t="s">
        <v>2714</v>
      </c>
      <c r="P2525" s="7">
        <v>42542</v>
      </c>
      <c r="Q2525" s="7" t="s">
        <v>2789</v>
      </c>
      <c r="R2525" s="7">
        <v>3.8544999999999998</v>
      </c>
    </row>
    <row r="2526" spans="1:18" hidden="1">
      <c r="A2526" t="s">
        <v>506</v>
      </c>
      <c r="B2526" t="s">
        <v>548</v>
      </c>
      <c r="C2526" s="7">
        <v>42528</v>
      </c>
      <c r="D2526" t="s">
        <v>3696</v>
      </c>
      <c r="E2526">
        <v>13108009</v>
      </c>
      <c r="F2526" t="s">
        <v>3697</v>
      </c>
      <c r="G2526" s="7">
        <v>42558</v>
      </c>
      <c r="H2526" t="s">
        <v>503</v>
      </c>
      <c r="I2526">
        <v>13.65</v>
      </c>
      <c r="J2526">
        <v>0</v>
      </c>
      <c r="K2526">
        <v>13.65</v>
      </c>
      <c r="L2526">
        <v>1</v>
      </c>
      <c r="M2526">
        <v>13.65</v>
      </c>
      <c r="N2526" t="s">
        <v>2457</v>
      </c>
      <c r="O2526" t="s">
        <v>2458</v>
      </c>
      <c r="P2526" s="7">
        <v>42542</v>
      </c>
      <c r="Q2526" s="7" t="s">
        <v>3698</v>
      </c>
      <c r="R2526" s="7">
        <v>3.5097999999999998</v>
      </c>
    </row>
    <row r="2527" spans="1:18" hidden="1">
      <c r="A2527" t="s">
        <v>506</v>
      </c>
      <c r="B2527" t="s">
        <v>641</v>
      </c>
      <c r="C2527" s="7">
        <v>42528</v>
      </c>
      <c r="D2527" t="s">
        <v>3696</v>
      </c>
      <c r="E2527">
        <v>13108009</v>
      </c>
      <c r="F2527" t="s">
        <v>4567</v>
      </c>
      <c r="G2527" s="7">
        <v>42558</v>
      </c>
      <c r="H2527" t="s">
        <v>503</v>
      </c>
      <c r="I2527">
        <v>18.2</v>
      </c>
      <c r="J2527">
        <v>0</v>
      </c>
      <c r="K2527">
        <v>18.2</v>
      </c>
      <c r="L2527">
        <v>1</v>
      </c>
      <c r="M2527">
        <v>18.2</v>
      </c>
      <c r="N2527" t="s">
        <v>2457</v>
      </c>
      <c r="O2527" t="s">
        <v>2458</v>
      </c>
      <c r="P2527" s="7">
        <v>42542</v>
      </c>
      <c r="Q2527" s="7" t="s">
        <v>4568</v>
      </c>
      <c r="R2527" s="7">
        <v>3.5097999999999998</v>
      </c>
    </row>
    <row r="2528" spans="1:18" hidden="1">
      <c r="A2528" t="s">
        <v>506</v>
      </c>
      <c r="B2528" t="s">
        <v>548</v>
      </c>
      <c r="C2528" s="7">
        <v>42528</v>
      </c>
      <c r="D2528" t="s">
        <v>3696</v>
      </c>
      <c r="E2528">
        <v>13108009</v>
      </c>
      <c r="F2528" t="s">
        <v>5756</v>
      </c>
      <c r="G2528" s="7">
        <v>42558</v>
      </c>
      <c r="H2528" t="s">
        <v>503</v>
      </c>
      <c r="I2528">
        <v>55.3</v>
      </c>
      <c r="J2528">
        <v>0</v>
      </c>
      <c r="K2528">
        <v>55.3</v>
      </c>
      <c r="L2528">
        <v>1</v>
      </c>
      <c r="M2528">
        <v>55.3</v>
      </c>
      <c r="N2528" t="s">
        <v>2457</v>
      </c>
      <c r="O2528" t="s">
        <v>2458</v>
      </c>
      <c r="P2528" s="7">
        <v>42542</v>
      </c>
      <c r="Q2528" s="7" t="s">
        <v>5757</v>
      </c>
      <c r="R2528" s="7">
        <v>3.5097999999999998</v>
      </c>
    </row>
    <row r="2529" spans="1:18" hidden="1">
      <c r="A2529" t="s">
        <v>506</v>
      </c>
      <c r="B2529" t="s">
        <v>548</v>
      </c>
      <c r="C2529" s="7">
        <v>42523</v>
      </c>
      <c r="D2529" t="s">
        <v>3212</v>
      </c>
      <c r="E2529">
        <v>13115002</v>
      </c>
      <c r="F2529" t="s">
        <v>5408</v>
      </c>
      <c r="G2529" s="7">
        <v>42546</v>
      </c>
      <c r="H2529" t="s">
        <v>503</v>
      </c>
      <c r="I2529">
        <v>75</v>
      </c>
      <c r="J2529">
        <v>0</v>
      </c>
      <c r="K2529">
        <v>75</v>
      </c>
      <c r="L2529">
        <v>1</v>
      </c>
      <c r="M2529">
        <v>75</v>
      </c>
      <c r="N2529" t="s">
        <v>647</v>
      </c>
      <c r="O2529" t="s">
        <v>1113</v>
      </c>
      <c r="P2529" s="7">
        <v>42542</v>
      </c>
      <c r="Q2529" s="7" t="s">
        <v>5409</v>
      </c>
      <c r="R2529" s="7">
        <v>3.6126</v>
      </c>
    </row>
    <row r="2530" spans="1:18" hidden="1">
      <c r="A2530" t="s">
        <v>506</v>
      </c>
      <c r="B2530" t="s">
        <v>548</v>
      </c>
      <c r="C2530" s="7">
        <v>42507</v>
      </c>
      <c r="D2530" t="s">
        <v>2510</v>
      </c>
      <c r="E2530">
        <v>13101001</v>
      </c>
      <c r="F2530" t="s">
        <v>3553</v>
      </c>
      <c r="G2530" s="7">
        <v>42790</v>
      </c>
      <c r="H2530" t="s">
        <v>533</v>
      </c>
      <c r="I2530">
        <v>21060</v>
      </c>
      <c r="J2530">
        <v>0</v>
      </c>
      <c r="K2530">
        <v>21060</v>
      </c>
      <c r="L2530">
        <v>3.3835000000000002</v>
      </c>
      <c r="M2530">
        <v>71256.509999999995</v>
      </c>
      <c r="N2530" t="s">
        <v>647</v>
      </c>
      <c r="O2530" t="s">
        <v>1202</v>
      </c>
      <c r="P2530" s="7">
        <v>42542</v>
      </c>
      <c r="Q2530" s="7" t="s">
        <v>3554</v>
      </c>
      <c r="R2530" s="7">
        <v>3.5034999999999998</v>
      </c>
    </row>
    <row r="2531" spans="1:18" hidden="1">
      <c r="A2531" t="s">
        <v>506</v>
      </c>
      <c r="B2531" t="s">
        <v>663</v>
      </c>
      <c r="C2531" s="7">
        <v>42539</v>
      </c>
      <c r="D2531" t="s">
        <v>2510</v>
      </c>
      <c r="E2531">
        <v>13101001</v>
      </c>
      <c r="F2531" t="s">
        <v>3767</v>
      </c>
      <c r="G2531" s="7">
        <v>42948</v>
      </c>
      <c r="H2531" t="s">
        <v>533</v>
      </c>
      <c r="I2531">
        <v>303622</v>
      </c>
      <c r="J2531">
        <v>0</v>
      </c>
      <c r="K2531">
        <v>303622</v>
      </c>
      <c r="L2531">
        <v>3.3835000000000002</v>
      </c>
      <c r="M2531">
        <v>1027305.037</v>
      </c>
      <c r="N2531" t="s">
        <v>647</v>
      </c>
      <c r="O2531" t="s">
        <v>1202</v>
      </c>
      <c r="P2531" s="7">
        <v>42542</v>
      </c>
      <c r="Q2531" s="7" t="s">
        <v>3768</v>
      </c>
      <c r="R2531" s="7">
        <v>3.4371999999999998</v>
      </c>
    </row>
    <row r="2532" spans="1:18" hidden="1">
      <c r="A2532" t="s">
        <v>506</v>
      </c>
      <c r="B2532" t="s">
        <v>663</v>
      </c>
      <c r="C2532" s="7">
        <v>42433</v>
      </c>
      <c r="D2532" t="s">
        <v>2510</v>
      </c>
      <c r="E2532">
        <v>13101001</v>
      </c>
      <c r="F2532" t="s">
        <v>3369</v>
      </c>
      <c r="G2532" s="7">
        <v>42790</v>
      </c>
      <c r="H2532" t="s">
        <v>533</v>
      </c>
      <c r="I2532">
        <v>502959.8</v>
      </c>
      <c r="J2532">
        <v>0</v>
      </c>
      <c r="K2532">
        <v>502959.8</v>
      </c>
      <c r="L2532">
        <v>3.3835000000000002</v>
      </c>
      <c r="M2532">
        <v>1701764.4833</v>
      </c>
      <c r="N2532" t="s">
        <v>647</v>
      </c>
      <c r="O2532" t="s">
        <v>1202</v>
      </c>
      <c r="P2532" s="7">
        <v>42542</v>
      </c>
      <c r="Q2532" s="7" t="s">
        <v>3370</v>
      </c>
      <c r="R2532" s="7">
        <v>3.8504</v>
      </c>
    </row>
    <row r="2533" spans="1:18" hidden="1">
      <c r="A2533" t="s">
        <v>506</v>
      </c>
      <c r="B2533" t="s">
        <v>548</v>
      </c>
      <c r="C2533" s="7">
        <v>42472</v>
      </c>
      <c r="D2533" t="s">
        <v>2510</v>
      </c>
      <c r="E2533">
        <v>13101001</v>
      </c>
      <c r="F2533" t="s">
        <v>4382</v>
      </c>
      <c r="G2533" s="7">
        <v>42641</v>
      </c>
      <c r="H2533" t="s">
        <v>533</v>
      </c>
      <c r="I2533">
        <v>300000</v>
      </c>
      <c r="J2533">
        <v>0</v>
      </c>
      <c r="K2533">
        <v>300000</v>
      </c>
      <c r="L2533">
        <v>3.3835000000000002</v>
      </c>
      <c r="M2533">
        <v>1015050</v>
      </c>
      <c r="N2533" t="s">
        <v>647</v>
      </c>
      <c r="O2533" t="s">
        <v>1202</v>
      </c>
      <c r="P2533" s="7">
        <v>42542</v>
      </c>
      <c r="Q2533" s="7" t="s">
        <v>4383</v>
      </c>
      <c r="R2533" s="7">
        <v>3.5284</v>
      </c>
    </row>
    <row r="2534" spans="1:18" hidden="1">
      <c r="A2534" t="s">
        <v>506</v>
      </c>
      <c r="B2534" t="s">
        <v>663</v>
      </c>
      <c r="C2534" s="7">
        <v>42539</v>
      </c>
      <c r="D2534" t="s">
        <v>2510</v>
      </c>
      <c r="E2534">
        <v>13101001</v>
      </c>
      <c r="F2534" t="s">
        <v>5045</v>
      </c>
      <c r="G2534" s="7">
        <v>42794</v>
      </c>
      <c r="H2534" t="s">
        <v>533</v>
      </c>
      <c r="I2534">
        <v>300000</v>
      </c>
      <c r="J2534">
        <v>0</v>
      </c>
      <c r="K2534">
        <v>300000</v>
      </c>
      <c r="L2534">
        <v>3.3835000000000002</v>
      </c>
      <c r="M2534">
        <v>1015050</v>
      </c>
      <c r="N2534" t="s">
        <v>647</v>
      </c>
      <c r="O2534" t="s">
        <v>1202</v>
      </c>
      <c r="P2534" s="7">
        <v>42542</v>
      </c>
      <c r="Q2534" s="7" t="s">
        <v>5046</v>
      </c>
      <c r="R2534" s="7">
        <v>3.4371999999999998</v>
      </c>
    </row>
    <row r="2535" spans="1:18" hidden="1">
      <c r="A2535" t="s">
        <v>506</v>
      </c>
      <c r="B2535" t="s">
        <v>553</v>
      </c>
      <c r="C2535" s="7">
        <v>42425</v>
      </c>
      <c r="D2535" t="s">
        <v>2510</v>
      </c>
      <c r="E2535">
        <v>13101001</v>
      </c>
      <c r="F2535" t="s">
        <v>3168</v>
      </c>
      <c r="G2535" s="7">
        <v>42790</v>
      </c>
      <c r="H2535" t="s">
        <v>533</v>
      </c>
      <c r="I2535">
        <v>266892.09999999998</v>
      </c>
      <c r="J2535">
        <v>0</v>
      </c>
      <c r="K2535">
        <v>266892.09999999998</v>
      </c>
      <c r="L2535">
        <v>3.3835000000000002</v>
      </c>
      <c r="M2535">
        <v>903029.42035000003</v>
      </c>
      <c r="N2535" t="s">
        <v>647</v>
      </c>
      <c r="O2535" t="s">
        <v>1202</v>
      </c>
      <c r="P2535" s="7">
        <v>42542</v>
      </c>
      <c r="Q2535" s="7" t="s">
        <v>3169</v>
      </c>
      <c r="R2535" s="7">
        <v>3.99</v>
      </c>
    </row>
    <row r="2536" spans="1:18" hidden="1">
      <c r="A2536" t="s">
        <v>506</v>
      </c>
      <c r="B2536" t="s">
        <v>548</v>
      </c>
      <c r="C2536" s="7">
        <v>42539</v>
      </c>
      <c r="D2536" t="s">
        <v>2510</v>
      </c>
      <c r="E2536">
        <v>13101001</v>
      </c>
      <c r="F2536" t="s">
        <v>5783</v>
      </c>
      <c r="G2536" s="7">
        <v>42948</v>
      </c>
      <c r="H2536" t="s">
        <v>533</v>
      </c>
      <c r="I2536">
        <v>2202378</v>
      </c>
      <c r="J2536">
        <v>0</v>
      </c>
      <c r="K2536">
        <v>2202378</v>
      </c>
      <c r="L2536">
        <v>3.3835000000000002</v>
      </c>
      <c r="M2536">
        <v>7451745.9630000005</v>
      </c>
      <c r="N2536" t="s">
        <v>647</v>
      </c>
      <c r="O2536" t="s">
        <v>1202</v>
      </c>
      <c r="P2536" s="7">
        <v>42542</v>
      </c>
      <c r="Q2536" s="7" t="s">
        <v>5784</v>
      </c>
      <c r="R2536" s="7">
        <v>3.4371999999999998</v>
      </c>
    </row>
    <row r="2537" spans="1:18" hidden="1">
      <c r="A2537" t="s">
        <v>506</v>
      </c>
      <c r="B2537" t="s">
        <v>676</v>
      </c>
      <c r="C2537" s="7">
        <v>42425</v>
      </c>
      <c r="D2537" t="s">
        <v>2510</v>
      </c>
      <c r="E2537">
        <v>13101001</v>
      </c>
      <c r="F2537" t="s">
        <v>3238</v>
      </c>
      <c r="G2537" s="7">
        <v>42790</v>
      </c>
      <c r="H2537" t="s">
        <v>533</v>
      </c>
      <c r="I2537">
        <v>98044.7</v>
      </c>
      <c r="J2537">
        <v>0</v>
      </c>
      <c r="K2537">
        <v>98044.7</v>
      </c>
      <c r="L2537">
        <v>3.3835000000000002</v>
      </c>
      <c r="M2537">
        <v>331734.24245000002</v>
      </c>
      <c r="N2537" t="s">
        <v>647</v>
      </c>
      <c r="O2537" t="s">
        <v>1202</v>
      </c>
      <c r="P2537" s="7">
        <v>42542</v>
      </c>
      <c r="Q2537" s="7" t="s">
        <v>3239</v>
      </c>
      <c r="R2537" s="7">
        <v>3.99</v>
      </c>
    </row>
    <row r="2538" spans="1:18" hidden="1">
      <c r="A2538" t="s">
        <v>506</v>
      </c>
      <c r="B2538" t="s">
        <v>548</v>
      </c>
      <c r="C2538" s="7">
        <v>42433</v>
      </c>
      <c r="D2538" t="s">
        <v>2510</v>
      </c>
      <c r="E2538">
        <v>13101001</v>
      </c>
      <c r="F2538" t="s">
        <v>3404</v>
      </c>
      <c r="G2538" s="7">
        <v>42790</v>
      </c>
      <c r="H2538" t="s">
        <v>533</v>
      </c>
      <c r="I2538">
        <v>1500000</v>
      </c>
      <c r="J2538">
        <v>0</v>
      </c>
      <c r="K2538">
        <v>1500000</v>
      </c>
      <c r="L2538">
        <v>3.3835000000000002</v>
      </c>
      <c r="M2538">
        <v>5075250</v>
      </c>
      <c r="N2538" t="s">
        <v>647</v>
      </c>
      <c r="O2538" t="s">
        <v>1202</v>
      </c>
      <c r="P2538" s="7">
        <v>42542</v>
      </c>
      <c r="Q2538" s="7" t="s">
        <v>3405</v>
      </c>
      <c r="R2538" s="7">
        <v>3.8504</v>
      </c>
    </row>
    <row r="2539" spans="1:18" hidden="1">
      <c r="A2539" t="s">
        <v>506</v>
      </c>
      <c r="B2539" t="s">
        <v>652</v>
      </c>
      <c r="C2539" s="7">
        <v>42425</v>
      </c>
      <c r="D2539" t="s">
        <v>2510</v>
      </c>
      <c r="E2539">
        <v>13101001</v>
      </c>
      <c r="F2539" t="s">
        <v>3166</v>
      </c>
      <c r="G2539" s="7">
        <v>42790</v>
      </c>
      <c r="H2539" t="s">
        <v>533</v>
      </c>
      <c r="I2539">
        <v>112943</v>
      </c>
      <c r="J2539">
        <v>0</v>
      </c>
      <c r="K2539">
        <v>112943</v>
      </c>
      <c r="L2539">
        <v>3.3835000000000002</v>
      </c>
      <c r="M2539">
        <v>382142.64049999998</v>
      </c>
      <c r="N2539" t="s">
        <v>647</v>
      </c>
      <c r="O2539" t="s">
        <v>1202</v>
      </c>
      <c r="P2539" s="7">
        <v>42542</v>
      </c>
      <c r="Q2539" s="7" t="s">
        <v>3167</v>
      </c>
      <c r="R2539" s="7">
        <v>3.99</v>
      </c>
    </row>
    <row r="2540" spans="1:18" hidden="1">
      <c r="A2540" t="s">
        <v>506</v>
      </c>
      <c r="B2540" t="s">
        <v>548</v>
      </c>
      <c r="C2540" s="7">
        <v>42539</v>
      </c>
      <c r="D2540" t="s">
        <v>2510</v>
      </c>
      <c r="E2540">
        <v>13101001</v>
      </c>
      <c r="F2540" t="s">
        <v>6490</v>
      </c>
      <c r="G2540" s="7">
        <v>42794</v>
      </c>
      <c r="H2540" t="s">
        <v>533</v>
      </c>
      <c r="I2540">
        <v>2100000</v>
      </c>
      <c r="J2540">
        <v>0</v>
      </c>
      <c r="K2540">
        <v>2100000</v>
      </c>
      <c r="L2540">
        <v>3.3835000000000002</v>
      </c>
      <c r="M2540">
        <v>7105350</v>
      </c>
      <c r="N2540" t="s">
        <v>647</v>
      </c>
      <c r="O2540" t="s">
        <v>1202</v>
      </c>
      <c r="P2540" s="7">
        <v>42542</v>
      </c>
      <c r="Q2540" s="7" t="s">
        <v>6491</v>
      </c>
      <c r="R2540" s="7">
        <v>3.4371999999999998</v>
      </c>
    </row>
    <row r="2541" spans="1:18" hidden="1">
      <c r="A2541" t="s">
        <v>506</v>
      </c>
      <c r="B2541" t="s">
        <v>501</v>
      </c>
      <c r="C2541" s="7">
        <v>42434</v>
      </c>
      <c r="D2541" t="s">
        <v>1104</v>
      </c>
      <c r="E2541">
        <v>13130017</v>
      </c>
      <c r="F2541" t="s">
        <v>3160</v>
      </c>
      <c r="G2541" s="7">
        <v>42618</v>
      </c>
      <c r="H2541" t="s">
        <v>503</v>
      </c>
      <c r="I2541">
        <v>4655.8</v>
      </c>
      <c r="J2541"/>
      <c r="K2541">
        <v>4655.8</v>
      </c>
      <c r="L2541">
        <v>1</v>
      </c>
      <c r="M2541">
        <v>4655.8</v>
      </c>
      <c r="N2541" t="s">
        <v>661</v>
      </c>
      <c r="O2541" t="s">
        <v>3161</v>
      </c>
      <c r="P2541" s="7">
        <v>42542</v>
      </c>
      <c r="Q2541" s="7" t="s">
        <v>3208</v>
      </c>
      <c r="R2541" s="7">
        <v>3.7187999999999999</v>
      </c>
    </row>
    <row r="2542" spans="1:18" hidden="1">
      <c r="A2542" t="s">
        <v>506</v>
      </c>
      <c r="B2542" t="s">
        <v>501</v>
      </c>
      <c r="C2542" s="7">
        <v>42434</v>
      </c>
      <c r="D2542" t="s">
        <v>1104</v>
      </c>
      <c r="E2542">
        <v>13130017</v>
      </c>
      <c r="F2542" t="s">
        <v>3160</v>
      </c>
      <c r="G2542" s="7">
        <v>42679</v>
      </c>
      <c r="H2542" t="s">
        <v>503</v>
      </c>
      <c r="I2542">
        <v>4655.8</v>
      </c>
      <c r="J2542"/>
      <c r="K2542">
        <v>4655.8</v>
      </c>
      <c r="L2542">
        <v>1</v>
      </c>
      <c r="M2542">
        <v>4655.8</v>
      </c>
      <c r="N2542" t="s">
        <v>661</v>
      </c>
      <c r="O2542" t="s">
        <v>3161</v>
      </c>
      <c r="P2542" s="7">
        <v>42542</v>
      </c>
      <c r="Q2542" s="7" t="s">
        <v>3209</v>
      </c>
      <c r="R2542" s="7">
        <v>3.7187999999999999</v>
      </c>
    </row>
    <row r="2543" spans="1:18" hidden="1">
      <c r="A2543" t="s">
        <v>506</v>
      </c>
      <c r="B2543" t="s">
        <v>501</v>
      </c>
      <c r="C2543" s="7">
        <v>42434</v>
      </c>
      <c r="D2543" t="s">
        <v>1104</v>
      </c>
      <c r="E2543">
        <v>13130017</v>
      </c>
      <c r="F2543" t="s">
        <v>3160</v>
      </c>
      <c r="G2543" s="7">
        <v>42556</v>
      </c>
      <c r="H2543" t="s">
        <v>503</v>
      </c>
      <c r="I2543">
        <v>4655.8</v>
      </c>
      <c r="J2543"/>
      <c r="K2543">
        <v>4655.8</v>
      </c>
      <c r="L2543">
        <v>1</v>
      </c>
      <c r="M2543">
        <v>4655.8</v>
      </c>
      <c r="N2543" t="s">
        <v>661</v>
      </c>
      <c r="O2543" t="s">
        <v>3161</v>
      </c>
      <c r="P2543" s="7">
        <v>42542</v>
      </c>
      <c r="Q2543" s="7" t="s">
        <v>3324</v>
      </c>
      <c r="R2543" s="7">
        <v>3.7187999999999999</v>
      </c>
    </row>
    <row r="2544" spans="1:18" hidden="1">
      <c r="A2544" t="s">
        <v>506</v>
      </c>
      <c r="B2544" t="s">
        <v>501</v>
      </c>
      <c r="C2544" s="7">
        <v>42434</v>
      </c>
      <c r="D2544" t="s">
        <v>1104</v>
      </c>
      <c r="E2544">
        <v>13130017</v>
      </c>
      <c r="F2544" t="s">
        <v>3160</v>
      </c>
      <c r="G2544" s="7">
        <v>42771</v>
      </c>
      <c r="H2544" t="s">
        <v>503</v>
      </c>
      <c r="I2544">
        <v>4655.84</v>
      </c>
      <c r="J2544"/>
      <c r="K2544">
        <v>4655.84</v>
      </c>
      <c r="L2544">
        <v>1</v>
      </c>
      <c r="M2544">
        <v>4655.84</v>
      </c>
      <c r="N2544" t="s">
        <v>661</v>
      </c>
      <c r="O2544" t="s">
        <v>3161</v>
      </c>
      <c r="P2544" s="7">
        <v>42542</v>
      </c>
      <c r="Q2544" s="7" t="s">
        <v>3325</v>
      </c>
      <c r="R2544" s="7">
        <v>3.7187999999999999</v>
      </c>
    </row>
    <row r="2545" spans="1:18" hidden="1">
      <c r="A2545" t="s">
        <v>506</v>
      </c>
      <c r="B2545" t="s">
        <v>501</v>
      </c>
      <c r="C2545" s="7">
        <v>42434</v>
      </c>
      <c r="D2545" t="s">
        <v>1104</v>
      </c>
      <c r="E2545">
        <v>13130017</v>
      </c>
      <c r="F2545" t="s">
        <v>3160</v>
      </c>
      <c r="G2545" s="7">
        <v>42648</v>
      </c>
      <c r="H2545" t="s">
        <v>503</v>
      </c>
      <c r="I2545">
        <v>4655.8</v>
      </c>
      <c r="J2545"/>
      <c r="K2545">
        <v>4655.8</v>
      </c>
      <c r="L2545">
        <v>1</v>
      </c>
      <c r="M2545">
        <v>4655.8</v>
      </c>
      <c r="N2545" t="s">
        <v>661</v>
      </c>
      <c r="O2545" t="s">
        <v>3161</v>
      </c>
      <c r="P2545" s="7">
        <v>42542</v>
      </c>
      <c r="Q2545" s="7" t="s">
        <v>3360</v>
      </c>
      <c r="R2545" s="7">
        <v>3.7187999999999999</v>
      </c>
    </row>
    <row r="2546" spans="1:18" hidden="1">
      <c r="A2546" t="s">
        <v>506</v>
      </c>
      <c r="B2546" t="s">
        <v>501</v>
      </c>
      <c r="C2546" s="7">
        <v>42434</v>
      </c>
      <c r="D2546" t="s">
        <v>1104</v>
      </c>
      <c r="E2546">
        <v>13130017</v>
      </c>
      <c r="F2546" t="s">
        <v>3160</v>
      </c>
      <c r="G2546" s="7">
        <v>42587</v>
      </c>
      <c r="H2546" t="s">
        <v>503</v>
      </c>
      <c r="I2546">
        <v>4655.8</v>
      </c>
      <c r="J2546"/>
      <c r="K2546">
        <v>4655.8</v>
      </c>
      <c r="L2546">
        <v>1</v>
      </c>
      <c r="M2546">
        <v>4655.8</v>
      </c>
      <c r="N2546" t="s">
        <v>661</v>
      </c>
      <c r="O2546" t="s">
        <v>3161</v>
      </c>
      <c r="P2546" s="7">
        <v>42542</v>
      </c>
      <c r="Q2546" s="7" t="s">
        <v>3398</v>
      </c>
      <c r="R2546" s="7">
        <v>3.7187999999999999</v>
      </c>
    </row>
    <row r="2547" spans="1:18" hidden="1">
      <c r="A2547" t="s">
        <v>506</v>
      </c>
      <c r="B2547" t="s">
        <v>501</v>
      </c>
      <c r="C2547" s="7">
        <v>42434</v>
      </c>
      <c r="D2547" t="s">
        <v>1104</v>
      </c>
      <c r="E2547">
        <v>13130017</v>
      </c>
      <c r="F2547" t="s">
        <v>3160</v>
      </c>
      <c r="G2547" s="7">
        <v>42709</v>
      </c>
      <c r="H2547" t="s">
        <v>503</v>
      </c>
      <c r="I2547">
        <v>4655.8</v>
      </c>
      <c r="J2547"/>
      <c r="K2547">
        <v>4655.8</v>
      </c>
      <c r="L2547">
        <v>1</v>
      </c>
      <c r="M2547">
        <v>4655.8</v>
      </c>
      <c r="N2547" t="s">
        <v>661</v>
      </c>
      <c r="O2547" t="s">
        <v>3161</v>
      </c>
      <c r="P2547" s="7">
        <v>42542</v>
      </c>
      <c r="Q2547" s="7" t="s">
        <v>3399</v>
      </c>
      <c r="R2547" s="7">
        <v>3.7187999999999999</v>
      </c>
    </row>
    <row r="2548" spans="1:18" hidden="1">
      <c r="A2548" t="s">
        <v>506</v>
      </c>
      <c r="B2548" t="s">
        <v>501</v>
      </c>
      <c r="C2548" s="7">
        <v>42434</v>
      </c>
      <c r="D2548" t="s">
        <v>1104</v>
      </c>
      <c r="E2548">
        <v>13130017</v>
      </c>
      <c r="F2548" t="s">
        <v>3160</v>
      </c>
      <c r="G2548" s="7">
        <v>42740</v>
      </c>
      <c r="H2548" t="s">
        <v>503</v>
      </c>
      <c r="I2548">
        <v>4655.8</v>
      </c>
      <c r="J2548"/>
      <c r="K2548">
        <v>4655.8</v>
      </c>
      <c r="L2548">
        <v>1</v>
      </c>
      <c r="M2548">
        <v>4655.8</v>
      </c>
      <c r="N2548" t="s">
        <v>661</v>
      </c>
      <c r="O2548" t="s">
        <v>3161</v>
      </c>
      <c r="P2548" s="7">
        <v>42542</v>
      </c>
      <c r="Q2548" s="7" t="s">
        <v>3400</v>
      </c>
      <c r="R2548" s="7">
        <v>3.7187999999999999</v>
      </c>
    </row>
    <row r="2549" spans="1:18" hidden="1">
      <c r="A2549" t="s">
        <v>506</v>
      </c>
      <c r="B2549" t="s">
        <v>501</v>
      </c>
      <c r="C2549" s="7">
        <v>41082</v>
      </c>
      <c r="D2549" t="s">
        <v>708</v>
      </c>
      <c r="E2549">
        <v>13101009</v>
      </c>
      <c r="F2549" t="s">
        <v>709</v>
      </c>
      <c r="G2549" s="7">
        <v>41789</v>
      </c>
      <c r="H2549" t="s">
        <v>503</v>
      </c>
      <c r="I2549">
        <v>42800</v>
      </c>
      <c r="J2549"/>
      <c r="K2549">
        <v>42800</v>
      </c>
      <c r="L2549">
        <v>1</v>
      </c>
      <c r="M2549">
        <v>42800</v>
      </c>
      <c r="N2549" t="s">
        <v>710</v>
      </c>
      <c r="O2549" t="s">
        <v>711</v>
      </c>
      <c r="P2549" s="7">
        <v>42542</v>
      </c>
      <c r="Q2549" s="7" t="s">
        <v>1629</v>
      </c>
      <c r="R2549" s="7">
        <v>2.0363000000000002</v>
      </c>
    </row>
    <row r="2550" spans="1:18" hidden="1">
      <c r="A2550" t="s">
        <v>506</v>
      </c>
      <c r="B2550" t="s">
        <v>548</v>
      </c>
      <c r="C2550" s="7">
        <v>42517</v>
      </c>
      <c r="D2550" t="s">
        <v>4506</v>
      </c>
      <c r="E2550">
        <v>13115016</v>
      </c>
      <c r="F2550" t="s">
        <v>4507</v>
      </c>
      <c r="G2550" s="7">
        <v>42566</v>
      </c>
      <c r="H2550" t="s">
        <v>503</v>
      </c>
      <c r="I2550">
        <v>827.41</v>
      </c>
      <c r="J2550"/>
      <c r="K2550">
        <v>827.41</v>
      </c>
      <c r="L2550">
        <v>1</v>
      </c>
      <c r="M2550">
        <v>827.41</v>
      </c>
      <c r="N2550" t="s">
        <v>647</v>
      </c>
      <c r="O2550" t="s">
        <v>4508</v>
      </c>
      <c r="P2550" s="7">
        <v>42542</v>
      </c>
      <c r="Q2550" s="7" t="s">
        <v>4509</v>
      </c>
      <c r="R2550" s="7">
        <v>3.5804</v>
      </c>
    </row>
    <row r="2551" spans="1:18" hidden="1">
      <c r="A2551" t="s">
        <v>506</v>
      </c>
      <c r="B2551" t="s">
        <v>548</v>
      </c>
      <c r="C2551" s="7">
        <v>42534</v>
      </c>
      <c r="D2551" t="s">
        <v>4506</v>
      </c>
      <c r="E2551">
        <v>13115016</v>
      </c>
      <c r="F2551" t="s">
        <v>6101</v>
      </c>
      <c r="G2551" s="7">
        <v>42551</v>
      </c>
      <c r="H2551" t="s">
        <v>503</v>
      </c>
      <c r="I2551">
        <v>231.4</v>
      </c>
      <c r="J2551">
        <v>0</v>
      </c>
      <c r="K2551">
        <v>231.4</v>
      </c>
      <c r="L2551">
        <v>1</v>
      </c>
      <c r="M2551">
        <v>231.4</v>
      </c>
      <c r="N2551" t="s">
        <v>647</v>
      </c>
      <c r="O2551" t="s">
        <v>4508</v>
      </c>
      <c r="P2551" s="7">
        <v>42542</v>
      </c>
      <c r="Q2551" s="7" t="s">
        <v>6102</v>
      </c>
      <c r="R2551" s="7">
        <v>3.4260999999999999</v>
      </c>
    </row>
    <row r="2552" spans="1:18" hidden="1">
      <c r="A2552" t="s">
        <v>506</v>
      </c>
      <c r="B2552" t="s">
        <v>548</v>
      </c>
      <c r="C2552" s="7">
        <v>42534</v>
      </c>
      <c r="D2552" t="s">
        <v>4506</v>
      </c>
      <c r="E2552">
        <v>13115016</v>
      </c>
      <c r="F2552" t="s">
        <v>6101</v>
      </c>
      <c r="G2552" s="7">
        <v>42579</v>
      </c>
      <c r="H2552" t="s">
        <v>503</v>
      </c>
      <c r="I2552">
        <v>210.36</v>
      </c>
      <c r="J2552"/>
      <c r="K2552">
        <v>210.36</v>
      </c>
      <c r="L2552">
        <v>1</v>
      </c>
      <c r="M2552">
        <v>210.36</v>
      </c>
      <c r="N2552" t="s">
        <v>647</v>
      </c>
      <c r="O2552" t="s">
        <v>4508</v>
      </c>
      <c r="P2552" s="7">
        <v>42542</v>
      </c>
      <c r="Q2552" s="7" t="s">
        <v>6103</v>
      </c>
      <c r="R2552" s="7">
        <v>3.4260999999999999</v>
      </c>
    </row>
    <row r="2553" spans="1:18" hidden="1">
      <c r="A2553" t="s">
        <v>506</v>
      </c>
      <c r="B2553" t="s">
        <v>548</v>
      </c>
      <c r="C2553" s="7">
        <v>42534</v>
      </c>
      <c r="D2553" t="s">
        <v>4506</v>
      </c>
      <c r="E2553">
        <v>13115016</v>
      </c>
      <c r="F2553" t="s">
        <v>6104</v>
      </c>
      <c r="G2553" s="7">
        <v>42551</v>
      </c>
      <c r="H2553" t="s">
        <v>503</v>
      </c>
      <c r="I2553">
        <v>570.96</v>
      </c>
      <c r="J2553">
        <v>0</v>
      </c>
      <c r="K2553">
        <v>570.96</v>
      </c>
      <c r="L2553">
        <v>1</v>
      </c>
      <c r="M2553">
        <v>570.96</v>
      </c>
      <c r="N2553" t="s">
        <v>647</v>
      </c>
      <c r="O2553" t="s">
        <v>2788</v>
      </c>
      <c r="P2553" s="7">
        <v>42542</v>
      </c>
      <c r="Q2553" s="7" t="s">
        <v>6105</v>
      </c>
      <c r="R2553" s="7">
        <v>3.4260999999999999</v>
      </c>
    </row>
    <row r="2554" spans="1:18" hidden="1">
      <c r="A2554" t="s">
        <v>506</v>
      </c>
      <c r="B2554" t="s">
        <v>548</v>
      </c>
      <c r="C2554" s="7">
        <v>42534</v>
      </c>
      <c r="D2554" t="s">
        <v>4506</v>
      </c>
      <c r="E2554">
        <v>13115016</v>
      </c>
      <c r="F2554" t="s">
        <v>6104</v>
      </c>
      <c r="G2554" s="7">
        <v>42579</v>
      </c>
      <c r="H2554" t="s">
        <v>503</v>
      </c>
      <c r="I2554">
        <v>519.04</v>
      </c>
      <c r="J2554"/>
      <c r="K2554">
        <v>519.04</v>
      </c>
      <c r="L2554">
        <v>1</v>
      </c>
      <c r="M2554">
        <v>519.04</v>
      </c>
      <c r="N2554" t="s">
        <v>647</v>
      </c>
      <c r="O2554" t="s">
        <v>2788</v>
      </c>
      <c r="P2554" s="7">
        <v>42542</v>
      </c>
      <c r="Q2554" s="7" t="s">
        <v>6106</v>
      </c>
      <c r="R2554" s="7">
        <v>3.4260999999999999</v>
      </c>
    </row>
    <row r="2555" spans="1:18" hidden="1">
      <c r="A2555" t="s">
        <v>506</v>
      </c>
      <c r="B2555" t="s">
        <v>609</v>
      </c>
      <c r="C2555" s="7">
        <v>42538</v>
      </c>
      <c r="D2555" t="s">
        <v>4290</v>
      </c>
      <c r="E2555">
        <v>13115016</v>
      </c>
      <c r="F2555" t="s">
        <v>4291</v>
      </c>
      <c r="G2555" s="7">
        <v>42547</v>
      </c>
      <c r="H2555" t="s">
        <v>503</v>
      </c>
      <c r="I2555">
        <v>120</v>
      </c>
      <c r="J2555">
        <v>0</v>
      </c>
      <c r="K2555">
        <v>120</v>
      </c>
      <c r="L2555">
        <v>1</v>
      </c>
      <c r="M2555">
        <v>120</v>
      </c>
      <c r="N2555" t="s">
        <v>647</v>
      </c>
      <c r="O2555" t="s">
        <v>3620</v>
      </c>
      <c r="P2555" s="7">
        <v>42542</v>
      </c>
      <c r="Q2555" s="7" t="s">
        <v>4292</v>
      </c>
      <c r="R2555" s="7">
        <v>3.4904000000000002</v>
      </c>
    </row>
    <row r="2556" spans="1:18" hidden="1">
      <c r="A2556" t="s">
        <v>506</v>
      </c>
      <c r="B2556" t="s">
        <v>663</v>
      </c>
      <c r="C2556" s="7">
        <v>42537</v>
      </c>
      <c r="D2556" t="s">
        <v>3895</v>
      </c>
      <c r="E2556">
        <v>13115016</v>
      </c>
      <c r="F2556" t="s">
        <v>3896</v>
      </c>
      <c r="G2556" s="7">
        <v>42562</v>
      </c>
      <c r="H2556" t="s">
        <v>503</v>
      </c>
      <c r="I2556">
        <v>610</v>
      </c>
      <c r="J2556">
        <v>0</v>
      </c>
      <c r="K2556">
        <v>610</v>
      </c>
      <c r="L2556">
        <v>1</v>
      </c>
      <c r="M2556">
        <v>610</v>
      </c>
      <c r="N2556" t="s">
        <v>647</v>
      </c>
      <c r="O2556" t="s">
        <v>3897</v>
      </c>
      <c r="P2556" s="7">
        <v>42542</v>
      </c>
      <c r="Q2556" s="7" t="s">
        <v>3898</v>
      </c>
      <c r="R2556" s="7">
        <v>3.4767999999999999</v>
      </c>
    </row>
    <row r="2557" spans="1:18" hidden="1">
      <c r="A2557" t="s">
        <v>506</v>
      </c>
      <c r="B2557" t="s">
        <v>609</v>
      </c>
      <c r="C2557" s="7">
        <v>42538</v>
      </c>
      <c r="D2557" t="s">
        <v>724</v>
      </c>
      <c r="E2557">
        <v>13101005</v>
      </c>
      <c r="F2557" t="s">
        <v>4085</v>
      </c>
      <c r="G2557" s="7">
        <v>42551</v>
      </c>
      <c r="H2557" t="s">
        <v>503</v>
      </c>
      <c r="I2557">
        <v>112040</v>
      </c>
      <c r="J2557">
        <v>0</v>
      </c>
      <c r="K2557">
        <v>112040</v>
      </c>
      <c r="L2557">
        <v>1</v>
      </c>
      <c r="M2557">
        <v>112040</v>
      </c>
      <c r="N2557" t="s">
        <v>647</v>
      </c>
      <c r="O2557" t="s">
        <v>4664</v>
      </c>
      <c r="P2557" s="7">
        <v>42542</v>
      </c>
      <c r="Q2557" s="7" t="s">
        <v>4665</v>
      </c>
      <c r="R2557" s="7">
        <v>3.4904000000000002</v>
      </c>
    </row>
    <row r="2558" spans="1:18" hidden="1">
      <c r="A2558" t="s">
        <v>506</v>
      </c>
      <c r="B2558" t="s">
        <v>501</v>
      </c>
      <c r="C2558" s="7">
        <v>42517</v>
      </c>
      <c r="D2558" t="s">
        <v>5315</v>
      </c>
      <c r="E2558">
        <v>17101001</v>
      </c>
      <c r="F2558" t="s">
        <v>5316</v>
      </c>
      <c r="G2558" s="7">
        <v>42735</v>
      </c>
      <c r="H2558" t="s">
        <v>503</v>
      </c>
      <c r="I2558">
        <v>342952.71</v>
      </c>
      <c r="J2558"/>
      <c r="K2558">
        <v>342952.71</v>
      </c>
      <c r="L2558">
        <v>1</v>
      </c>
      <c r="M2558">
        <v>342952.71</v>
      </c>
      <c r="N2558" t="s">
        <v>3602</v>
      </c>
      <c r="O2558" t="s">
        <v>5317</v>
      </c>
      <c r="P2558" s="7">
        <v>42542</v>
      </c>
      <c r="Q2558" s="7" t="s">
        <v>5318</v>
      </c>
      <c r="R2558" s="7">
        <v>3.5804</v>
      </c>
    </row>
    <row r="2559" spans="1:18" hidden="1">
      <c r="A2559" t="s">
        <v>506</v>
      </c>
      <c r="B2559" t="s">
        <v>501</v>
      </c>
      <c r="C2559" s="7">
        <v>42521</v>
      </c>
      <c r="D2559" t="s">
        <v>5315</v>
      </c>
      <c r="E2559">
        <v>17101001</v>
      </c>
      <c r="F2559" t="s">
        <v>5316</v>
      </c>
      <c r="G2559" s="7">
        <v>42735</v>
      </c>
      <c r="H2559" t="s">
        <v>503</v>
      </c>
      <c r="I2559">
        <v>805920.6</v>
      </c>
      <c r="J2559"/>
      <c r="K2559">
        <v>805920.6</v>
      </c>
      <c r="L2559">
        <v>1</v>
      </c>
      <c r="M2559">
        <v>805920.6</v>
      </c>
      <c r="N2559" t="s">
        <v>3602</v>
      </c>
      <c r="O2559" t="s">
        <v>5317</v>
      </c>
      <c r="P2559" s="7">
        <v>42542</v>
      </c>
      <c r="Q2559" s="7" t="s">
        <v>5729</v>
      </c>
      <c r="R2559" s="7">
        <v>3.5996999999999999</v>
      </c>
    </row>
    <row r="2560" spans="1:18" hidden="1">
      <c r="A2560" t="s">
        <v>506</v>
      </c>
      <c r="B2560" t="s">
        <v>501</v>
      </c>
      <c r="C2560" s="7">
        <v>42520</v>
      </c>
      <c r="D2560" t="s">
        <v>5315</v>
      </c>
      <c r="E2560">
        <v>17101001</v>
      </c>
      <c r="F2560" t="s">
        <v>5316</v>
      </c>
      <c r="G2560" s="7">
        <v>42735</v>
      </c>
      <c r="H2560" t="s">
        <v>503</v>
      </c>
      <c r="I2560">
        <v>520000</v>
      </c>
      <c r="J2560"/>
      <c r="K2560">
        <v>520000</v>
      </c>
      <c r="L2560">
        <v>1</v>
      </c>
      <c r="M2560">
        <v>520000</v>
      </c>
      <c r="N2560" t="s">
        <v>3602</v>
      </c>
      <c r="O2560" t="s">
        <v>5317</v>
      </c>
      <c r="P2560" s="7">
        <v>42542</v>
      </c>
      <c r="Q2560" s="7" t="s">
        <v>6010</v>
      </c>
      <c r="R2560" s="7">
        <v>3.6168</v>
      </c>
    </row>
    <row r="2561" spans="1:18" hidden="1">
      <c r="A2561" t="s">
        <v>506</v>
      </c>
      <c r="B2561" t="s">
        <v>501</v>
      </c>
      <c r="C2561" s="7">
        <v>42517</v>
      </c>
      <c r="D2561" t="s">
        <v>5315</v>
      </c>
      <c r="E2561">
        <v>17101001</v>
      </c>
      <c r="F2561" t="s">
        <v>5316</v>
      </c>
      <c r="G2561" s="7">
        <v>42735</v>
      </c>
      <c r="H2561" t="s">
        <v>503</v>
      </c>
      <c r="I2561">
        <v>331126.76</v>
      </c>
      <c r="J2561"/>
      <c r="K2561">
        <v>331126.76</v>
      </c>
      <c r="L2561">
        <v>1</v>
      </c>
      <c r="M2561">
        <v>331126.76</v>
      </c>
      <c r="N2561" t="s">
        <v>3602</v>
      </c>
      <c r="O2561" t="s">
        <v>5317</v>
      </c>
      <c r="P2561" s="7">
        <v>42542</v>
      </c>
      <c r="Q2561" s="7" t="s">
        <v>6376</v>
      </c>
      <c r="R2561" s="7">
        <v>3.5804</v>
      </c>
    </row>
    <row r="2562" spans="1:18" hidden="1">
      <c r="A2562" t="s">
        <v>506</v>
      </c>
      <c r="B2562" t="s">
        <v>553</v>
      </c>
      <c r="C2562" s="7">
        <v>42422</v>
      </c>
      <c r="D2562" t="s">
        <v>388</v>
      </c>
      <c r="E2562">
        <v>13115016</v>
      </c>
      <c r="F2562" t="s">
        <v>3240</v>
      </c>
      <c r="G2562" s="7">
        <v>42551</v>
      </c>
      <c r="H2562" t="s">
        <v>503</v>
      </c>
      <c r="I2562">
        <v>37.18</v>
      </c>
      <c r="J2562">
        <v>0</v>
      </c>
      <c r="K2562">
        <v>37.18</v>
      </c>
      <c r="L2562">
        <v>1</v>
      </c>
      <c r="M2562">
        <v>37.18</v>
      </c>
      <c r="N2562" t="s">
        <v>647</v>
      </c>
      <c r="O2562" t="s">
        <v>3241</v>
      </c>
      <c r="P2562" s="7">
        <v>42542</v>
      </c>
      <c r="Q2562" s="7" t="s">
        <v>3242</v>
      </c>
      <c r="R2562" s="7">
        <v>4.0491999999999999</v>
      </c>
    </row>
    <row r="2563" spans="1:18" hidden="1">
      <c r="A2563" t="s">
        <v>506</v>
      </c>
      <c r="B2563" t="s">
        <v>639</v>
      </c>
      <c r="C2563" s="7">
        <v>42503</v>
      </c>
      <c r="D2563" t="s">
        <v>388</v>
      </c>
      <c r="E2563">
        <v>13115001</v>
      </c>
      <c r="F2563" t="s">
        <v>3543</v>
      </c>
      <c r="G2563" s="7">
        <v>42551</v>
      </c>
      <c r="H2563" t="s">
        <v>503</v>
      </c>
      <c r="I2563">
        <v>3620</v>
      </c>
      <c r="J2563">
        <v>0</v>
      </c>
      <c r="K2563">
        <v>3620</v>
      </c>
      <c r="L2563">
        <v>1</v>
      </c>
      <c r="M2563">
        <v>3620</v>
      </c>
      <c r="N2563" t="s">
        <v>647</v>
      </c>
      <c r="O2563" t="s">
        <v>3544</v>
      </c>
      <c r="P2563" s="7">
        <v>42542</v>
      </c>
      <c r="Q2563" s="7" t="s">
        <v>3545</v>
      </c>
      <c r="R2563" s="7">
        <v>3.4876999999999998</v>
      </c>
    </row>
    <row r="2564" spans="1:18" hidden="1">
      <c r="A2564" t="s">
        <v>506</v>
      </c>
      <c r="B2564" t="s">
        <v>609</v>
      </c>
      <c r="C2564" s="7">
        <v>42514</v>
      </c>
      <c r="D2564" t="s">
        <v>388</v>
      </c>
      <c r="E2564">
        <v>13115016</v>
      </c>
      <c r="F2564" t="s">
        <v>3607</v>
      </c>
      <c r="G2564" s="7">
        <v>42551</v>
      </c>
      <c r="H2564" t="s">
        <v>503</v>
      </c>
      <c r="I2564">
        <v>1144.47</v>
      </c>
      <c r="J2564">
        <v>0</v>
      </c>
      <c r="K2564">
        <v>1144.47</v>
      </c>
      <c r="L2564">
        <v>1</v>
      </c>
      <c r="M2564">
        <v>1144.47</v>
      </c>
      <c r="N2564" t="s">
        <v>647</v>
      </c>
      <c r="O2564" t="s">
        <v>761</v>
      </c>
      <c r="P2564" s="7">
        <v>42542</v>
      </c>
      <c r="Q2564" s="7" t="s">
        <v>3608</v>
      </c>
      <c r="R2564" s="7">
        <v>3.5659999999999998</v>
      </c>
    </row>
    <row r="2565" spans="1:18" hidden="1">
      <c r="A2565" t="s">
        <v>506</v>
      </c>
      <c r="B2565" t="s">
        <v>609</v>
      </c>
      <c r="C2565" s="7">
        <v>42530</v>
      </c>
      <c r="D2565" t="s">
        <v>388</v>
      </c>
      <c r="E2565">
        <v>13115016</v>
      </c>
      <c r="F2565" t="s">
        <v>3622</v>
      </c>
      <c r="G2565" s="7">
        <v>42551</v>
      </c>
      <c r="H2565" t="s">
        <v>503</v>
      </c>
      <c r="I2565">
        <v>3955.59</v>
      </c>
      <c r="J2565">
        <v>0</v>
      </c>
      <c r="K2565">
        <v>3955.59</v>
      </c>
      <c r="L2565">
        <v>1</v>
      </c>
      <c r="M2565">
        <v>3955.59</v>
      </c>
      <c r="N2565" t="s">
        <v>647</v>
      </c>
      <c r="O2565" t="s">
        <v>761</v>
      </c>
      <c r="P2565" s="7">
        <v>42542</v>
      </c>
      <c r="Q2565" s="7" t="s">
        <v>3623</v>
      </c>
      <c r="R2565" s="7">
        <v>3.3898000000000001</v>
      </c>
    </row>
    <row r="2566" spans="1:18" hidden="1">
      <c r="A2566" t="s">
        <v>506</v>
      </c>
      <c r="B2566" t="s">
        <v>548</v>
      </c>
      <c r="C2566" s="7">
        <v>42524</v>
      </c>
      <c r="D2566" t="s">
        <v>388</v>
      </c>
      <c r="E2566">
        <v>13115016</v>
      </c>
      <c r="F2566" t="s">
        <v>3650</v>
      </c>
      <c r="G2566" s="7">
        <v>42566</v>
      </c>
      <c r="H2566" t="s">
        <v>503</v>
      </c>
      <c r="I2566">
        <v>18218.59</v>
      </c>
      <c r="J2566">
        <v>0</v>
      </c>
      <c r="K2566">
        <v>18218.59</v>
      </c>
      <c r="L2566">
        <v>1</v>
      </c>
      <c r="M2566">
        <v>18218.59</v>
      </c>
      <c r="N2566" t="s">
        <v>647</v>
      </c>
      <c r="O2566" t="s">
        <v>3651</v>
      </c>
      <c r="P2566" s="7">
        <v>42542</v>
      </c>
      <c r="Q2566" s="7" t="s">
        <v>3652</v>
      </c>
      <c r="R2566" s="7">
        <v>3.5960999999999999</v>
      </c>
    </row>
    <row r="2567" spans="1:18" hidden="1">
      <c r="A2567" t="s">
        <v>506</v>
      </c>
      <c r="B2567" t="s">
        <v>652</v>
      </c>
      <c r="C2567" s="7">
        <v>42541</v>
      </c>
      <c r="D2567" t="s">
        <v>388</v>
      </c>
      <c r="E2567">
        <v>13115016</v>
      </c>
      <c r="F2567" t="s">
        <v>3902</v>
      </c>
      <c r="G2567" s="7">
        <v>42564</v>
      </c>
      <c r="H2567" t="s">
        <v>503</v>
      </c>
      <c r="I2567">
        <v>588.22</v>
      </c>
      <c r="J2567">
        <v>0</v>
      </c>
      <c r="K2567">
        <v>588.22</v>
      </c>
      <c r="L2567">
        <v>1</v>
      </c>
      <c r="M2567">
        <v>588.22</v>
      </c>
      <c r="N2567" t="s">
        <v>647</v>
      </c>
      <c r="O2567" t="s">
        <v>677</v>
      </c>
      <c r="P2567" s="7">
        <v>42542</v>
      </c>
      <c r="Q2567" s="7" t="s">
        <v>3903</v>
      </c>
      <c r="R2567" s="7">
        <v>3.4371999999999998</v>
      </c>
    </row>
    <row r="2568" spans="1:18" hidden="1">
      <c r="A2568" t="s">
        <v>506</v>
      </c>
      <c r="B2568" t="s">
        <v>609</v>
      </c>
      <c r="C2568" s="7">
        <v>42514</v>
      </c>
      <c r="D2568" t="s">
        <v>388</v>
      </c>
      <c r="E2568">
        <v>13115016</v>
      </c>
      <c r="F2568" t="s">
        <v>4074</v>
      </c>
      <c r="G2568" s="7">
        <v>42551</v>
      </c>
      <c r="H2568" t="s">
        <v>503</v>
      </c>
      <c r="I2568">
        <v>1269.8499999999999</v>
      </c>
      <c r="J2568">
        <v>0</v>
      </c>
      <c r="K2568">
        <v>1269.8499999999999</v>
      </c>
      <c r="L2568">
        <v>1</v>
      </c>
      <c r="M2568">
        <v>1269.8499999999999</v>
      </c>
      <c r="N2568" t="s">
        <v>647</v>
      </c>
      <c r="O2568" t="s">
        <v>761</v>
      </c>
      <c r="P2568" s="7">
        <v>42542</v>
      </c>
      <c r="Q2568" s="7" t="s">
        <v>4075</v>
      </c>
      <c r="R2568" s="7">
        <v>3.5659999999999998</v>
      </c>
    </row>
    <row r="2569" spans="1:18" hidden="1">
      <c r="A2569" t="s">
        <v>506</v>
      </c>
      <c r="B2569" t="s">
        <v>609</v>
      </c>
      <c r="C2569" s="7">
        <v>42530</v>
      </c>
      <c r="D2569" t="s">
        <v>388</v>
      </c>
      <c r="E2569">
        <v>13115016</v>
      </c>
      <c r="F2569" t="s">
        <v>4119</v>
      </c>
      <c r="G2569" s="7">
        <v>42569</v>
      </c>
      <c r="H2569" t="s">
        <v>503</v>
      </c>
      <c r="I2569">
        <v>103.54</v>
      </c>
      <c r="J2569">
        <v>0</v>
      </c>
      <c r="K2569">
        <v>103.54</v>
      </c>
      <c r="L2569">
        <v>1</v>
      </c>
      <c r="M2569">
        <v>103.54</v>
      </c>
      <c r="N2569" t="s">
        <v>647</v>
      </c>
      <c r="O2569" t="s">
        <v>761</v>
      </c>
      <c r="P2569" s="7">
        <v>42542</v>
      </c>
      <c r="Q2569" s="7" t="s">
        <v>4120</v>
      </c>
      <c r="R2569" s="7">
        <v>3.3898000000000001</v>
      </c>
    </row>
    <row r="2570" spans="1:18" hidden="1">
      <c r="A2570" t="s">
        <v>506</v>
      </c>
      <c r="B2570" t="s">
        <v>548</v>
      </c>
      <c r="C2570" s="7">
        <v>42524</v>
      </c>
      <c r="D2570" t="s">
        <v>388</v>
      </c>
      <c r="E2570">
        <v>13115016</v>
      </c>
      <c r="F2570" t="s">
        <v>3396</v>
      </c>
      <c r="G2570" s="7">
        <v>42566</v>
      </c>
      <c r="H2570" t="s">
        <v>503</v>
      </c>
      <c r="I2570">
        <v>1310.21</v>
      </c>
      <c r="J2570">
        <v>0</v>
      </c>
      <c r="K2570">
        <v>1310.21</v>
      </c>
      <c r="L2570">
        <v>1</v>
      </c>
      <c r="M2570">
        <v>1310.21</v>
      </c>
      <c r="N2570" t="s">
        <v>647</v>
      </c>
      <c r="O2570" t="s">
        <v>3651</v>
      </c>
      <c r="P2570" s="7">
        <v>42542</v>
      </c>
      <c r="Q2570" s="7" t="s">
        <v>4146</v>
      </c>
      <c r="R2570" s="7">
        <v>3.5960999999999999</v>
      </c>
    </row>
    <row r="2571" spans="1:18" hidden="1">
      <c r="A2571" t="s">
        <v>506</v>
      </c>
      <c r="B2571" t="s">
        <v>652</v>
      </c>
      <c r="C2571" s="7">
        <v>42542</v>
      </c>
      <c r="D2571" t="s">
        <v>388</v>
      </c>
      <c r="E2571">
        <v>13115026</v>
      </c>
      <c r="F2571" t="s">
        <v>7532</v>
      </c>
      <c r="G2571" s="7">
        <v>42549</v>
      </c>
      <c r="H2571" t="s">
        <v>503</v>
      </c>
      <c r="I2571">
        <v>1749.95</v>
      </c>
      <c r="J2571">
        <v>0</v>
      </c>
      <c r="K2571">
        <v>1749.95</v>
      </c>
      <c r="L2571">
        <v>1</v>
      </c>
      <c r="M2571">
        <v>1749.95</v>
      </c>
      <c r="N2571" t="s">
        <v>647</v>
      </c>
      <c r="O2571" t="s">
        <v>2512</v>
      </c>
      <c r="P2571" s="7">
        <v>42542</v>
      </c>
      <c r="Q2571" s="7" t="s">
        <v>7533</v>
      </c>
      <c r="R2571" s="7">
        <v>3.3835000000000002</v>
      </c>
    </row>
    <row r="2572" spans="1:18" hidden="1">
      <c r="A2572" t="s">
        <v>506</v>
      </c>
      <c r="B2572" t="s">
        <v>553</v>
      </c>
      <c r="C2572" s="7">
        <v>42459</v>
      </c>
      <c r="D2572" t="s">
        <v>388</v>
      </c>
      <c r="E2572">
        <v>13115016</v>
      </c>
      <c r="F2572" t="s">
        <v>4375</v>
      </c>
      <c r="G2572" s="7">
        <v>42551</v>
      </c>
      <c r="H2572" t="s">
        <v>503</v>
      </c>
      <c r="I2572">
        <v>807.11</v>
      </c>
      <c r="J2572">
        <v>0</v>
      </c>
      <c r="K2572">
        <v>807.11</v>
      </c>
      <c r="L2572">
        <v>1</v>
      </c>
      <c r="M2572">
        <v>807.11</v>
      </c>
      <c r="N2572" t="s">
        <v>647</v>
      </c>
      <c r="O2572" t="s">
        <v>2722</v>
      </c>
      <c r="P2572" s="7">
        <v>42542</v>
      </c>
      <c r="Q2572" s="7" t="s">
        <v>4376</v>
      </c>
      <c r="R2572" s="7">
        <v>3.6686999999999999</v>
      </c>
    </row>
    <row r="2573" spans="1:18" hidden="1">
      <c r="A2573" t="s">
        <v>506</v>
      </c>
      <c r="B2573" t="s">
        <v>553</v>
      </c>
      <c r="C2573" s="7">
        <v>42500</v>
      </c>
      <c r="D2573" t="s">
        <v>388</v>
      </c>
      <c r="E2573">
        <v>13115016</v>
      </c>
      <c r="F2573" t="s">
        <v>4439</v>
      </c>
      <c r="G2573" s="7">
        <v>42551</v>
      </c>
      <c r="H2573" t="s">
        <v>503</v>
      </c>
      <c r="I2573">
        <v>3064.67</v>
      </c>
      <c r="J2573">
        <v>0</v>
      </c>
      <c r="K2573">
        <v>3064.67</v>
      </c>
      <c r="L2573">
        <v>1</v>
      </c>
      <c r="M2573">
        <v>3064.67</v>
      </c>
      <c r="N2573" t="s">
        <v>647</v>
      </c>
      <c r="O2573" t="s">
        <v>4440</v>
      </c>
      <c r="P2573" s="7">
        <v>42542</v>
      </c>
      <c r="Q2573" s="7" t="s">
        <v>4441</v>
      </c>
      <c r="R2573" s="7">
        <v>3.5387</v>
      </c>
    </row>
    <row r="2574" spans="1:18" hidden="1">
      <c r="A2574" t="s">
        <v>506</v>
      </c>
      <c r="B2574" t="s">
        <v>609</v>
      </c>
      <c r="C2574" s="7">
        <v>42514</v>
      </c>
      <c r="D2574" t="s">
        <v>388</v>
      </c>
      <c r="E2574">
        <v>13115016</v>
      </c>
      <c r="F2574" t="s">
        <v>4488</v>
      </c>
      <c r="G2574" s="7">
        <v>42551</v>
      </c>
      <c r="H2574" t="s">
        <v>503</v>
      </c>
      <c r="I2574">
        <v>405.6</v>
      </c>
      <c r="J2574">
        <v>0</v>
      </c>
      <c r="K2574">
        <v>405.6</v>
      </c>
      <c r="L2574">
        <v>1</v>
      </c>
      <c r="M2574">
        <v>405.6</v>
      </c>
      <c r="N2574" t="s">
        <v>647</v>
      </c>
      <c r="O2574" t="s">
        <v>761</v>
      </c>
      <c r="P2574" s="7">
        <v>42542</v>
      </c>
      <c r="Q2574" s="7" t="s">
        <v>4489</v>
      </c>
      <c r="R2574" s="7">
        <v>3.5659999999999998</v>
      </c>
    </row>
    <row r="2575" spans="1:18" hidden="1">
      <c r="A2575" t="s">
        <v>506</v>
      </c>
      <c r="B2575" t="s">
        <v>553</v>
      </c>
      <c r="C2575" s="7">
        <v>42523</v>
      </c>
      <c r="D2575" t="s">
        <v>388</v>
      </c>
      <c r="E2575">
        <v>13115016</v>
      </c>
      <c r="F2575" t="s">
        <v>4496</v>
      </c>
      <c r="G2575" s="7">
        <v>42551</v>
      </c>
      <c r="H2575" t="s">
        <v>503</v>
      </c>
      <c r="I2575">
        <v>7001.2</v>
      </c>
      <c r="J2575">
        <v>0</v>
      </c>
      <c r="K2575">
        <v>7001.2</v>
      </c>
      <c r="L2575">
        <v>1</v>
      </c>
      <c r="M2575">
        <v>7001.2</v>
      </c>
      <c r="N2575" t="s">
        <v>647</v>
      </c>
      <c r="O2575" t="s">
        <v>4497</v>
      </c>
      <c r="P2575" s="7">
        <v>42542</v>
      </c>
      <c r="Q2575" s="7" t="s">
        <v>4498</v>
      </c>
      <c r="R2575" s="7">
        <v>3.6126</v>
      </c>
    </row>
    <row r="2576" spans="1:18" hidden="1">
      <c r="A2576" t="s">
        <v>506</v>
      </c>
      <c r="B2576" t="s">
        <v>609</v>
      </c>
      <c r="C2576" s="7">
        <v>42521</v>
      </c>
      <c r="D2576" t="s">
        <v>388</v>
      </c>
      <c r="E2576">
        <v>13115026</v>
      </c>
      <c r="F2576" t="s">
        <v>4520</v>
      </c>
      <c r="G2576" s="7">
        <v>42555</v>
      </c>
      <c r="H2576" t="s">
        <v>503</v>
      </c>
      <c r="I2576">
        <v>1708.55</v>
      </c>
      <c r="J2576">
        <v>0</v>
      </c>
      <c r="K2576">
        <v>1708.55</v>
      </c>
      <c r="L2576">
        <v>1</v>
      </c>
      <c r="M2576">
        <v>1708.55</v>
      </c>
      <c r="N2576" t="s">
        <v>647</v>
      </c>
      <c r="O2576" t="s">
        <v>1176</v>
      </c>
      <c r="P2576" s="7">
        <v>42542</v>
      </c>
      <c r="Q2576" s="7" t="s">
        <v>4521</v>
      </c>
      <c r="R2576" s="7">
        <v>3.5996999999999999</v>
      </c>
    </row>
    <row r="2577" spans="1:18" hidden="1">
      <c r="A2577" t="s">
        <v>506</v>
      </c>
      <c r="B2577" t="s">
        <v>548</v>
      </c>
      <c r="C2577" s="7">
        <v>42530</v>
      </c>
      <c r="D2577" t="s">
        <v>388</v>
      </c>
      <c r="E2577">
        <v>13115016</v>
      </c>
      <c r="F2577" t="s">
        <v>4598</v>
      </c>
      <c r="G2577" s="7">
        <v>42551</v>
      </c>
      <c r="H2577" t="s">
        <v>503</v>
      </c>
      <c r="I2577">
        <v>1943.54</v>
      </c>
      <c r="J2577">
        <v>0</v>
      </c>
      <c r="K2577">
        <v>1943.54</v>
      </c>
      <c r="L2577">
        <v>1</v>
      </c>
      <c r="M2577">
        <v>1943.54</v>
      </c>
      <c r="N2577" t="s">
        <v>647</v>
      </c>
      <c r="O2577" t="s">
        <v>4599</v>
      </c>
      <c r="P2577" s="7">
        <v>42542</v>
      </c>
      <c r="Q2577" s="7" t="s">
        <v>4600</v>
      </c>
      <c r="R2577" s="7">
        <v>3.3898000000000001</v>
      </c>
    </row>
    <row r="2578" spans="1:18" hidden="1">
      <c r="A2578" t="s">
        <v>506</v>
      </c>
      <c r="B2578" t="s">
        <v>639</v>
      </c>
      <c r="C2578" s="7">
        <v>42538</v>
      </c>
      <c r="D2578" t="s">
        <v>388</v>
      </c>
      <c r="E2578">
        <v>13115016</v>
      </c>
      <c r="F2578" t="s">
        <v>4730</v>
      </c>
      <c r="G2578" s="7">
        <v>42549</v>
      </c>
      <c r="H2578" t="s">
        <v>503</v>
      </c>
      <c r="I2578">
        <v>403.91</v>
      </c>
      <c r="J2578">
        <v>0</v>
      </c>
      <c r="K2578">
        <v>403.91</v>
      </c>
      <c r="L2578">
        <v>1</v>
      </c>
      <c r="M2578">
        <v>403.91</v>
      </c>
      <c r="N2578" t="s">
        <v>647</v>
      </c>
      <c r="O2578" t="s">
        <v>4731</v>
      </c>
      <c r="P2578" s="7">
        <v>42542</v>
      </c>
      <c r="Q2578" s="7" t="s">
        <v>4732</v>
      </c>
      <c r="R2578" s="7">
        <v>3.4904000000000002</v>
      </c>
    </row>
    <row r="2579" spans="1:18" hidden="1">
      <c r="A2579" t="s">
        <v>506</v>
      </c>
      <c r="B2579" t="s">
        <v>553</v>
      </c>
      <c r="C2579" s="7">
        <v>42536</v>
      </c>
      <c r="D2579" t="s">
        <v>388</v>
      </c>
      <c r="E2579">
        <v>13115016</v>
      </c>
      <c r="F2579" t="s">
        <v>4759</v>
      </c>
      <c r="G2579" s="7">
        <v>42562</v>
      </c>
      <c r="H2579" t="s">
        <v>503</v>
      </c>
      <c r="I2579">
        <v>427.86</v>
      </c>
      <c r="J2579">
        <v>0</v>
      </c>
      <c r="K2579">
        <v>427.86</v>
      </c>
      <c r="L2579">
        <v>1</v>
      </c>
      <c r="M2579">
        <v>427.86</v>
      </c>
      <c r="N2579" t="s">
        <v>647</v>
      </c>
      <c r="O2579" t="s">
        <v>3919</v>
      </c>
      <c r="P2579" s="7">
        <v>42542</v>
      </c>
      <c r="Q2579" s="7" t="s">
        <v>4760</v>
      </c>
      <c r="R2579" s="7">
        <v>3.4839000000000002</v>
      </c>
    </row>
    <row r="2580" spans="1:18" hidden="1">
      <c r="A2580" t="s">
        <v>506</v>
      </c>
      <c r="B2580" t="s">
        <v>553</v>
      </c>
      <c r="C2580" s="7">
        <v>42530</v>
      </c>
      <c r="D2580" t="s">
        <v>388</v>
      </c>
      <c r="E2580">
        <v>13115016</v>
      </c>
      <c r="F2580" t="s">
        <v>4918</v>
      </c>
      <c r="G2580" s="7">
        <v>42551</v>
      </c>
      <c r="H2580" t="s">
        <v>503</v>
      </c>
      <c r="I2580">
        <v>1024.6600000000001</v>
      </c>
      <c r="J2580">
        <v>0</v>
      </c>
      <c r="K2580">
        <v>1024.6600000000001</v>
      </c>
      <c r="L2580">
        <v>1</v>
      </c>
      <c r="M2580">
        <v>1024.6600000000001</v>
      </c>
      <c r="N2580" t="s">
        <v>647</v>
      </c>
      <c r="O2580" t="s">
        <v>4919</v>
      </c>
      <c r="P2580" s="7">
        <v>42542</v>
      </c>
      <c r="Q2580" s="7" t="s">
        <v>4920</v>
      </c>
      <c r="R2580" s="7">
        <v>3.3898000000000001</v>
      </c>
    </row>
    <row r="2581" spans="1:18" hidden="1">
      <c r="A2581" t="s">
        <v>506</v>
      </c>
      <c r="B2581" t="s">
        <v>609</v>
      </c>
      <c r="C2581" s="7">
        <v>42530</v>
      </c>
      <c r="D2581" t="s">
        <v>388</v>
      </c>
      <c r="E2581">
        <v>13115001</v>
      </c>
      <c r="F2581" t="s">
        <v>4947</v>
      </c>
      <c r="G2581" s="7">
        <v>42565</v>
      </c>
      <c r="H2581" t="s">
        <v>503</v>
      </c>
      <c r="I2581">
        <v>3609.87</v>
      </c>
      <c r="J2581">
        <v>0</v>
      </c>
      <c r="K2581">
        <v>3609.87</v>
      </c>
      <c r="L2581">
        <v>1</v>
      </c>
      <c r="M2581">
        <v>3609.87</v>
      </c>
      <c r="N2581" t="s">
        <v>647</v>
      </c>
      <c r="O2581" t="s">
        <v>761</v>
      </c>
      <c r="P2581" s="7">
        <v>42542</v>
      </c>
      <c r="Q2581" s="7" t="s">
        <v>4948</v>
      </c>
      <c r="R2581" s="7">
        <v>3.3898000000000001</v>
      </c>
    </row>
    <row r="2582" spans="1:18" hidden="1">
      <c r="A2582" t="s">
        <v>506</v>
      </c>
      <c r="B2582" t="s">
        <v>609</v>
      </c>
      <c r="C2582" s="7">
        <v>42521</v>
      </c>
      <c r="D2582" t="s">
        <v>388</v>
      </c>
      <c r="E2582">
        <v>13115016</v>
      </c>
      <c r="F2582" t="s">
        <v>4961</v>
      </c>
      <c r="G2582" s="7">
        <v>42555</v>
      </c>
      <c r="H2582" t="s">
        <v>503</v>
      </c>
      <c r="I2582">
        <v>529.20000000000005</v>
      </c>
      <c r="J2582">
        <v>0</v>
      </c>
      <c r="K2582">
        <v>529.20000000000005</v>
      </c>
      <c r="L2582">
        <v>1</v>
      </c>
      <c r="M2582">
        <v>529.20000000000005</v>
      </c>
      <c r="N2582" t="s">
        <v>647</v>
      </c>
      <c r="O2582" t="s">
        <v>761</v>
      </c>
      <c r="P2582" s="7">
        <v>42542</v>
      </c>
      <c r="Q2582" s="7" t="s">
        <v>4962</v>
      </c>
      <c r="R2582" s="7">
        <v>3.5996999999999999</v>
      </c>
    </row>
    <row r="2583" spans="1:18" hidden="1">
      <c r="A2583" t="s">
        <v>506</v>
      </c>
      <c r="B2583" t="s">
        <v>553</v>
      </c>
      <c r="C2583" s="7">
        <v>42375</v>
      </c>
      <c r="D2583" t="s">
        <v>388</v>
      </c>
      <c r="E2583">
        <v>13115016</v>
      </c>
      <c r="F2583" t="s">
        <v>3018</v>
      </c>
      <c r="G2583" s="7">
        <v>42551</v>
      </c>
      <c r="H2583" t="s">
        <v>503</v>
      </c>
      <c r="I2583">
        <v>3998.62</v>
      </c>
      <c r="J2583">
        <v>0</v>
      </c>
      <c r="K2583">
        <v>3998.62</v>
      </c>
      <c r="L2583">
        <v>1</v>
      </c>
      <c r="M2583">
        <v>3998.62</v>
      </c>
      <c r="N2583" t="s">
        <v>647</v>
      </c>
      <c r="O2583" t="s">
        <v>3019</v>
      </c>
      <c r="P2583" s="7">
        <v>42542</v>
      </c>
      <c r="Q2583" s="7" t="s">
        <v>3020</v>
      </c>
      <c r="R2583" s="7">
        <v>4.0114000000000001</v>
      </c>
    </row>
    <row r="2584" spans="1:18" hidden="1">
      <c r="A2584" t="s">
        <v>506</v>
      </c>
      <c r="B2584" t="s">
        <v>553</v>
      </c>
      <c r="C2584" s="7">
        <v>42396</v>
      </c>
      <c r="D2584" t="s">
        <v>388</v>
      </c>
      <c r="E2584">
        <v>13115016</v>
      </c>
      <c r="F2584" t="s">
        <v>3081</v>
      </c>
      <c r="G2584" s="7">
        <v>42551</v>
      </c>
      <c r="H2584" t="s">
        <v>503</v>
      </c>
      <c r="I2584">
        <v>6919.32</v>
      </c>
      <c r="J2584">
        <v>0</v>
      </c>
      <c r="K2584">
        <v>6919.32</v>
      </c>
      <c r="L2584">
        <v>1</v>
      </c>
      <c r="M2584">
        <v>6919.32</v>
      </c>
      <c r="N2584" t="s">
        <v>647</v>
      </c>
      <c r="O2584" t="s">
        <v>3082</v>
      </c>
      <c r="P2584" s="7">
        <v>42542</v>
      </c>
      <c r="Q2584" s="7" t="s">
        <v>3083</v>
      </c>
      <c r="R2584" s="7">
        <v>4.0967000000000002</v>
      </c>
    </row>
    <row r="2585" spans="1:18" hidden="1">
      <c r="A2585" t="s">
        <v>506</v>
      </c>
      <c r="B2585" t="s">
        <v>553</v>
      </c>
      <c r="C2585" s="7">
        <v>42416</v>
      </c>
      <c r="D2585" t="s">
        <v>388</v>
      </c>
      <c r="E2585">
        <v>13115016</v>
      </c>
      <c r="F2585" t="s">
        <v>3222</v>
      </c>
      <c r="G2585" s="7">
        <v>42551</v>
      </c>
      <c r="H2585" t="s">
        <v>503</v>
      </c>
      <c r="I2585">
        <v>1952.85</v>
      </c>
      <c r="J2585">
        <v>1524.22</v>
      </c>
      <c r="K2585">
        <v>428.63</v>
      </c>
      <c r="L2585">
        <v>1</v>
      </c>
      <c r="M2585">
        <v>428.63</v>
      </c>
      <c r="N2585" t="s">
        <v>647</v>
      </c>
      <c r="O2585" t="s">
        <v>2912</v>
      </c>
      <c r="P2585" s="7">
        <v>42542</v>
      </c>
      <c r="Q2585" s="7" t="s">
        <v>3223</v>
      </c>
      <c r="R2585" s="7">
        <v>3.9885000000000002</v>
      </c>
    </row>
    <row r="2586" spans="1:18" hidden="1">
      <c r="A2586" t="s">
        <v>506</v>
      </c>
      <c r="B2586" t="s">
        <v>553</v>
      </c>
      <c r="C2586" s="7">
        <v>42530</v>
      </c>
      <c r="D2586" t="s">
        <v>388</v>
      </c>
      <c r="E2586">
        <v>13115016</v>
      </c>
      <c r="F2586" t="s">
        <v>5306</v>
      </c>
      <c r="G2586" s="7">
        <v>42551</v>
      </c>
      <c r="H2586" t="s">
        <v>503</v>
      </c>
      <c r="I2586">
        <v>2487.5500000000002</v>
      </c>
      <c r="J2586">
        <v>0</v>
      </c>
      <c r="K2586">
        <v>2487.5500000000002</v>
      </c>
      <c r="L2586">
        <v>1</v>
      </c>
      <c r="M2586">
        <v>2487.5500000000002</v>
      </c>
      <c r="N2586" t="s">
        <v>647</v>
      </c>
      <c r="O2586" t="s">
        <v>4919</v>
      </c>
      <c r="P2586" s="7">
        <v>42542</v>
      </c>
      <c r="Q2586" s="7" t="s">
        <v>5307</v>
      </c>
      <c r="R2586" s="7">
        <v>3.3898000000000001</v>
      </c>
    </row>
    <row r="2587" spans="1:18" hidden="1">
      <c r="A2587" t="s">
        <v>506</v>
      </c>
      <c r="B2587" t="s">
        <v>553</v>
      </c>
      <c r="C2587" s="7">
        <v>42524</v>
      </c>
      <c r="D2587" t="s">
        <v>388</v>
      </c>
      <c r="E2587">
        <v>13115016</v>
      </c>
      <c r="F2587" t="s">
        <v>5380</v>
      </c>
      <c r="G2587" s="7">
        <v>42551</v>
      </c>
      <c r="H2587" t="s">
        <v>503</v>
      </c>
      <c r="I2587">
        <v>3112.03</v>
      </c>
      <c r="J2587">
        <v>0</v>
      </c>
      <c r="K2587">
        <v>3112.03</v>
      </c>
      <c r="L2587">
        <v>1</v>
      </c>
      <c r="M2587">
        <v>3112.03</v>
      </c>
      <c r="N2587" t="s">
        <v>647</v>
      </c>
      <c r="O2587" t="s">
        <v>4497</v>
      </c>
      <c r="P2587" s="7">
        <v>42542</v>
      </c>
      <c r="Q2587" s="7" t="s">
        <v>5381</v>
      </c>
      <c r="R2587" s="7">
        <v>3.5960999999999999</v>
      </c>
    </row>
    <row r="2588" spans="1:18" hidden="1">
      <c r="A2588" t="s">
        <v>506</v>
      </c>
      <c r="B2588" t="s">
        <v>548</v>
      </c>
      <c r="C2588" s="7">
        <v>42524</v>
      </c>
      <c r="D2588" t="s">
        <v>388</v>
      </c>
      <c r="E2588">
        <v>13115016</v>
      </c>
      <c r="F2588" t="s">
        <v>5385</v>
      </c>
      <c r="G2588" s="7">
        <v>42566</v>
      </c>
      <c r="H2588" t="s">
        <v>503</v>
      </c>
      <c r="I2588">
        <v>7286.94</v>
      </c>
      <c r="J2588">
        <v>1305.31</v>
      </c>
      <c r="K2588">
        <v>5981.63</v>
      </c>
      <c r="L2588">
        <v>1</v>
      </c>
      <c r="M2588">
        <v>5981.63</v>
      </c>
      <c r="N2588" t="s">
        <v>647</v>
      </c>
      <c r="O2588" t="s">
        <v>5386</v>
      </c>
      <c r="P2588" s="7">
        <v>42542</v>
      </c>
      <c r="Q2588" s="7" t="s">
        <v>5387</v>
      </c>
      <c r="R2588" s="7">
        <v>3.5960999999999999</v>
      </c>
    </row>
    <row r="2589" spans="1:18" hidden="1">
      <c r="A2589" t="s">
        <v>506</v>
      </c>
      <c r="B2589" t="s">
        <v>639</v>
      </c>
      <c r="C2589" s="7">
        <v>42538</v>
      </c>
      <c r="D2589" t="s">
        <v>388</v>
      </c>
      <c r="E2589">
        <v>13115026</v>
      </c>
      <c r="F2589" t="s">
        <v>5514</v>
      </c>
      <c r="G2589" s="7">
        <v>42549</v>
      </c>
      <c r="H2589" t="s">
        <v>503</v>
      </c>
      <c r="I2589">
        <v>5500.65</v>
      </c>
      <c r="J2589">
        <v>0</v>
      </c>
      <c r="K2589">
        <v>5500.65</v>
      </c>
      <c r="L2589">
        <v>1</v>
      </c>
      <c r="M2589">
        <v>5500.65</v>
      </c>
      <c r="N2589" t="s">
        <v>647</v>
      </c>
      <c r="O2589" t="s">
        <v>4731</v>
      </c>
      <c r="P2589" s="7">
        <v>42542</v>
      </c>
      <c r="Q2589" s="7" t="s">
        <v>5515</v>
      </c>
      <c r="R2589" s="7">
        <v>3.4904000000000002</v>
      </c>
    </row>
    <row r="2590" spans="1:18" hidden="1">
      <c r="A2590" t="s">
        <v>506</v>
      </c>
      <c r="B2590" t="s">
        <v>639</v>
      </c>
      <c r="C2590" s="7">
        <v>42341</v>
      </c>
      <c r="D2590" t="s">
        <v>388</v>
      </c>
      <c r="E2590">
        <v>13115016</v>
      </c>
      <c r="F2590" t="s">
        <v>2737</v>
      </c>
      <c r="G2590" s="7">
        <v>42551</v>
      </c>
      <c r="H2590" t="s">
        <v>503</v>
      </c>
      <c r="I2590">
        <v>3319.26</v>
      </c>
      <c r="J2590">
        <v>0</v>
      </c>
      <c r="K2590">
        <v>3319.26</v>
      </c>
      <c r="L2590">
        <v>1</v>
      </c>
      <c r="M2590">
        <v>3319.26</v>
      </c>
      <c r="N2590" t="s">
        <v>647</v>
      </c>
      <c r="O2590" t="s">
        <v>2738</v>
      </c>
      <c r="P2590" s="7">
        <v>42542</v>
      </c>
      <c r="Q2590" s="7" t="s">
        <v>2739</v>
      </c>
      <c r="R2590" s="7">
        <v>3.8544999999999998</v>
      </c>
    </row>
    <row r="2591" spans="1:18" hidden="1">
      <c r="A2591" t="s">
        <v>506</v>
      </c>
      <c r="B2591" t="s">
        <v>639</v>
      </c>
      <c r="C2591" s="7">
        <v>42375</v>
      </c>
      <c r="D2591" t="s">
        <v>388</v>
      </c>
      <c r="E2591">
        <v>13115001</v>
      </c>
      <c r="F2591" t="s">
        <v>3022</v>
      </c>
      <c r="G2591" s="7">
        <v>42551</v>
      </c>
      <c r="H2591" t="s">
        <v>503</v>
      </c>
      <c r="I2591">
        <v>1087.96</v>
      </c>
      <c r="J2591">
        <v>0</v>
      </c>
      <c r="K2591">
        <v>1087.96</v>
      </c>
      <c r="L2591">
        <v>1</v>
      </c>
      <c r="M2591">
        <v>1087.96</v>
      </c>
      <c r="N2591" t="s">
        <v>647</v>
      </c>
      <c r="O2591" t="s">
        <v>2811</v>
      </c>
      <c r="P2591" s="7">
        <v>42542</v>
      </c>
      <c r="Q2591" s="7" t="s">
        <v>3023</v>
      </c>
      <c r="R2591" s="7">
        <v>4.0114000000000001</v>
      </c>
    </row>
    <row r="2592" spans="1:18" hidden="1">
      <c r="A2592" t="s">
        <v>506</v>
      </c>
      <c r="B2592" t="s">
        <v>652</v>
      </c>
      <c r="C2592" s="7">
        <v>42472</v>
      </c>
      <c r="D2592" t="s">
        <v>388</v>
      </c>
      <c r="E2592">
        <v>13115016</v>
      </c>
      <c r="F2592" t="s">
        <v>5606</v>
      </c>
      <c r="G2592" s="7">
        <v>42551</v>
      </c>
      <c r="H2592" t="s">
        <v>503</v>
      </c>
      <c r="I2592">
        <v>452.86</v>
      </c>
      <c r="J2592">
        <v>0</v>
      </c>
      <c r="K2592">
        <v>452.86</v>
      </c>
      <c r="L2592">
        <v>1</v>
      </c>
      <c r="M2592">
        <v>452.86</v>
      </c>
      <c r="N2592" t="s">
        <v>647</v>
      </c>
      <c r="O2592" t="s">
        <v>677</v>
      </c>
      <c r="P2592" s="7">
        <v>42542</v>
      </c>
      <c r="Q2592" s="7" t="s">
        <v>5607</v>
      </c>
      <c r="R2592" s="7">
        <v>3.5284</v>
      </c>
    </row>
    <row r="2593" spans="1:18" hidden="1">
      <c r="A2593" t="s">
        <v>506</v>
      </c>
      <c r="B2593" t="s">
        <v>652</v>
      </c>
      <c r="C2593" s="7">
        <v>42522</v>
      </c>
      <c r="D2593" t="s">
        <v>388</v>
      </c>
      <c r="E2593">
        <v>13115016</v>
      </c>
      <c r="F2593" t="s">
        <v>5681</v>
      </c>
      <c r="G2593" s="7">
        <v>42551</v>
      </c>
      <c r="H2593" t="s">
        <v>503</v>
      </c>
      <c r="I2593">
        <v>1127.6099999999999</v>
      </c>
      <c r="J2593">
        <v>0</v>
      </c>
      <c r="K2593">
        <v>1127.6099999999999</v>
      </c>
      <c r="L2593">
        <v>1</v>
      </c>
      <c r="M2593">
        <v>1127.6099999999999</v>
      </c>
      <c r="N2593" t="s">
        <v>647</v>
      </c>
      <c r="O2593" t="s">
        <v>677</v>
      </c>
      <c r="P2593" s="7">
        <v>42542</v>
      </c>
      <c r="Q2593" s="7" t="s">
        <v>5682</v>
      </c>
      <c r="R2593" s="7">
        <v>3.5951</v>
      </c>
    </row>
    <row r="2594" spans="1:18" hidden="1">
      <c r="A2594" t="s">
        <v>506</v>
      </c>
      <c r="B2594" t="s">
        <v>609</v>
      </c>
      <c r="C2594" s="7">
        <v>42514</v>
      </c>
      <c r="D2594" t="s">
        <v>388</v>
      </c>
      <c r="E2594">
        <v>13115016</v>
      </c>
      <c r="F2594" t="s">
        <v>5685</v>
      </c>
      <c r="G2594" s="7">
        <v>42551</v>
      </c>
      <c r="H2594" t="s">
        <v>503</v>
      </c>
      <c r="I2594">
        <v>293.18</v>
      </c>
      <c r="J2594">
        <v>0</v>
      </c>
      <c r="K2594">
        <v>293.18</v>
      </c>
      <c r="L2594">
        <v>1</v>
      </c>
      <c r="M2594">
        <v>293.18</v>
      </c>
      <c r="N2594" t="s">
        <v>647</v>
      </c>
      <c r="O2594" t="s">
        <v>761</v>
      </c>
      <c r="P2594" s="7">
        <v>42542</v>
      </c>
      <c r="Q2594" s="7" t="s">
        <v>5686</v>
      </c>
      <c r="R2594" s="7">
        <v>3.5659999999999998</v>
      </c>
    </row>
    <row r="2595" spans="1:18" hidden="1">
      <c r="A2595" t="s">
        <v>506</v>
      </c>
      <c r="B2595" t="s">
        <v>639</v>
      </c>
      <c r="C2595" s="7">
        <v>42538</v>
      </c>
      <c r="D2595" t="s">
        <v>388</v>
      </c>
      <c r="E2595">
        <v>13115026</v>
      </c>
      <c r="F2595" t="s">
        <v>5854</v>
      </c>
      <c r="G2595" s="7">
        <v>42549</v>
      </c>
      <c r="H2595" t="s">
        <v>503</v>
      </c>
      <c r="I2595">
        <v>650</v>
      </c>
      <c r="J2595">
        <v>0</v>
      </c>
      <c r="K2595">
        <v>650</v>
      </c>
      <c r="L2595">
        <v>1</v>
      </c>
      <c r="M2595">
        <v>650</v>
      </c>
      <c r="N2595" t="s">
        <v>647</v>
      </c>
      <c r="O2595" t="s">
        <v>4731</v>
      </c>
      <c r="P2595" s="7">
        <v>42542</v>
      </c>
      <c r="Q2595" s="7" t="s">
        <v>5855</v>
      </c>
      <c r="R2595" s="7">
        <v>3.4904000000000002</v>
      </c>
    </row>
    <row r="2596" spans="1:18" hidden="1">
      <c r="A2596" t="s">
        <v>506</v>
      </c>
      <c r="B2596" t="s">
        <v>553</v>
      </c>
      <c r="C2596" s="7">
        <v>42381</v>
      </c>
      <c r="D2596" t="s">
        <v>388</v>
      </c>
      <c r="E2596">
        <v>13115016</v>
      </c>
      <c r="F2596" t="s">
        <v>3056</v>
      </c>
      <c r="G2596" s="7">
        <v>42551</v>
      </c>
      <c r="H2596" t="s">
        <v>503</v>
      </c>
      <c r="I2596">
        <v>2360.5700000000002</v>
      </c>
      <c r="J2596">
        <v>0</v>
      </c>
      <c r="K2596">
        <v>2360.5700000000002</v>
      </c>
      <c r="L2596">
        <v>1</v>
      </c>
      <c r="M2596">
        <v>2360.5700000000002</v>
      </c>
      <c r="N2596" t="s">
        <v>647</v>
      </c>
      <c r="O2596" t="s">
        <v>3057</v>
      </c>
      <c r="P2596" s="7">
        <v>42542</v>
      </c>
      <c r="Q2596" s="7" t="s">
        <v>3058</v>
      </c>
      <c r="R2596" s="7">
        <v>4.0152999999999999</v>
      </c>
    </row>
    <row r="2597" spans="1:18" hidden="1">
      <c r="A2597" t="s">
        <v>506</v>
      </c>
      <c r="B2597" t="s">
        <v>553</v>
      </c>
      <c r="C2597" s="7">
        <v>42383</v>
      </c>
      <c r="D2597" t="s">
        <v>388</v>
      </c>
      <c r="E2597">
        <v>13115016</v>
      </c>
      <c r="F2597" t="s">
        <v>3035</v>
      </c>
      <c r="G2597" s="7">
        <v>42551</v>
      </c>
      <c r="H2597" t="s">
        <v>503</v>
      </c>
      <c r="I2597">
        <v>1359.87</v>
      </c>
      <c r="J2597">
        <v>0</v>
      </c>
      <c r="K2597">
        <v>1359.87</v>
      </c>
      <c r="L2597">
        <v>1</v>
      </c>
      <c r="M2597">
        <v>1359.87</v>
      </c>
      <c r="N2597" t="s">
        <v>647</v>
      </c>
      <c r="O2597" t="s">
        <v>3036</v>
      </c>
      <c r="P2597" s="7">
        <v>42542</v>
      </c>
      <c r="Q2597" s="7" t="s">
        <v>3037</v>
      </c>
      <c r="R2597" s="7">
        <v>3.9863</v>
      </c>
    </row>
    <row r="2598" spans="1:18" hidden="1">
      <c r="A2598" t="s">
        <v>506</v>
      </c>
      <c r="B2598" t="s">
        <v>553</v>
      </c>
      <c r="C2598" s="7">
        <v>42530</v>
      </c>
      <c r="D2598" t="s">
        <v>388</v>
      </c>
      <c r="E2598">
        <v>13115016</v>
      </c>
      <c r="F2598" t="s">
        <v>5991</v>
      </c>
      <c r="G2598" s="7">
        <v>42551</v>
      </c>
      <c r="H2598" t="s">
        <v>503</v>
      </c>
      <c r="I2598">
        <v>1940.29</v>
      </c>
      <c r="J2598">
        <v>0</v>
      </c>
      <c r="K2598">
        <v>1940.29</v>
      </c>
      <c r="L2598">
        <v>1</v>
      </c>
      <c r="M2598">
        <v>1940.29</v>
      </c>
      <c r="N2598" t="s">
        <v>647</v>
      </c>
      <c r="O2598" t="s">
        <v>5992</v>
      </c>
      <c r="P2598" s="7">
        <v>42542</v>
      </c>
      <c r="Q2598" s="7" t="s">
        <v>5993</v>
      </c>
      <c r="R2598" s="7">
        <v>3.3898000000000001</v>
      </c>
    </row>
    <row r="2599" spans="1:18" hidden="1">
      <c r="A2599" t="s">
        <v>506</v>
      </c>
      <c r="B2599" t="s">
        <v>553</v>
      </c>
      <c r="C2599" s="7">
        <v>42523</v>
      </c>
      <c r="D2599" t="s">
        <v>388</v>
      </c>
      <c r="E2599">
        <v>13115016</v>
      </c>
      <c r="F2599" t="s">
        <v>6014</v>
      </c>
      <c r="G2599" s="7">
        <v>42551</v>
      </c>
      <c r="H2599" t="s">
        <v>503</v>
      </c>
      <c r="I2599">
        <v>6153.57</v>
      </c>
      <c r="J2599">
        <v>0</v>
      </c>
      <c r="K2599">
        <v>6153.57</v>
      </c>
      <c r="L2599">
        <v>1</v>
      </c>
      <c r="M2599">
        <v>6153.57</v>
      </c>
      <c r="N2599" t="s">
        <v>647</v>
      </c>
      <c r="O2599" t="s">
        <v>4497</v>
      </c>
      <c r="P2599" s="7">
        <v>42542</v>
      </c>
      <c r="Q2599" s="7" t="s">
        <v>6015</v>
      </c>
      <c r="R2599" s="7">
        <v>3.6126</v>
      </c>
    </row>
    <row r="2600" spans="1:18" hidden="1">
      <c r="A2600" t="s">
        <v>506</v>
      </c>
      <c r="B2600" t="s">
        <v>609</v>
      </c>
      <c r="C2600" s="7">
        <v>42538</v>
      </c>
      <c r="D2600" t="s">
        <v>388</v>
      </c>
      <c r="E2600">
        <v>13115016</v>
      </c>
      <c r="F2600" t="s">
        <v>6146</v>
      </c>
      <c r="G2600" s="7">
        <v>42573</v>
      </c>
      <c r="H2600" t="s">
        <v>503</v>
      </c>
      <c r="I2600">
        <v>173.42</v>
      </c>
      <c r="J2600">
        <v>0</v>
      </c>
      <c r="K2600">
        <v>173.42</v>
      </c>
      <c r="L2600">
        <v>1</v>
      </c>
      <c r="M2600">
        <v>173.42</v>
      </c>
      <c r="N2600" t="s">
        <v>647</v>
      </c>
      <c r="O2600" t="s">
        <v>761</v>
      </c>
      <c r="P2600" s="7">
        <v>42542</v>
      </c>
      <c r="Q2600" s="7" t="s">
        <v>6147</v>
      </c>
      <c r="R2600" s="7">
        <v>3.4904000000000002</v>
      </c>
    </row>
    <row r="2601" spans="1:18" hidden="1">
      <c r="A2601" t="s">
        <v>506</v>
      </c>
      <c r="B2601" t="s">
        <v>652</v>
      </c>
      <c r="C2601" s="7">
        <v>42542</v>
      </c>
      <c r="D2601" t="s">
        <v>388</v>
      </c>
      <c r="E2601">
        <v>13115016</v>
      </c>
      <c r="F2601" t="s">
        <v>6260</v>
      </c>
      <c r="G2601" s="7">
        <v>42564</v>
      </c>
      <c r="H2601" t="s">
        <v>503</v>
      </c>
      <c r="I2601">
        <v>442.4</v>
      </c>
      <c r="J2601">
        <v>0</v>
      </c>
      <c r="K2601">
        <v>442.4</v>
      </c>
      <c r="L2601">
        <v>1</v>
      </c>
      <c r="M2601">
        <v>442.4</v>
      </c>
      <c r="N2601" t="s">
        <v>647</v>
      </c>
      <c r="O2601" t="s">
        <v>677</v>
      </c>
      <c r="P2601" s="7">
        <v>42542</v>
      </c>
      <c r="Q2601" s="7" t="s">
        <v>6261</v>
      </c>
      <c r="R2601" s="7">
        <v>3.3835000000000002</v>
      </c>
    </row>
    <row r="2602" spans="1:18" hidden="1">
      <c r="A2602" t="s">
        <v>506</v>
      </c>
      <c r="B2602" t="s">
        <v>553</v>
      </c>
      <c r="C2602" s="7">
        <v>42447</v>
      </c>
      <c r="D2602" t="s">
        <v>388</v>
      </c>
      <c r="E2602">
        <v>13115016</v>
      </c>
      <c r="F2602" t="s">
        <v>3373</v>
      </c>
      <c r="G2602" s="7">
        <v>42551</v>
      </c>
      <c r="H2602" t="s">
        <v>503</v>
      </c>
      <c r="I2602">
        <v>59.47</v>
      </c>
      <c r="J2602">
        <v>0</v>
      </c>
      <c r="K2602">
        <v>59.47</v>
      </c>
      <c r="L2602">
        <v>1</v>
      </c>
      <c r="M2602">
        <v>59.47</v>
      </c>
      <c r="N2602" t="s">
        <v>647</v>
      </c>
      <c r="O2602" t="s">
        <v>3374</v>
      </c>
      <c r="P2602" s="7">
        <v>42542</v>
      </c>
      <c r="Q2602" s="7" t="s">
        <v>3375</v>
      </c>
      <c r="R2602" s="7">
        <v>3.6444999999999999</v>
      </c>
    </row>
    <row r="2603" spans="1:18" hidden="1">
      <c r="A2603" t="s">
        <v>506</v>
      </c>
      <c r="B2603" t="s">
        <v>609</v>
      </c>
      <c r="C2603" s="7">
        <v>42521</v>
      </c>
      <c r="D2603" t="s">
        <v>388</v>
      </c>
      <c r="E2603">
        <v>13115016</v>
      </c>
      <c r="F2603" t="s">
        <v>6392</v>
      </c>
      <c r="G2603" s="7">
        <v>42555</v>
      </c>
      <c r="H2603" t="s">
        <v>503</v>
      </c>
      <c r="I2603">
        <v>1257.02</v>
      </c>
      <c r="J2603">
        <v>0</v>
      </c>
      <c r="K2603">
        <v>1257.02</v>
      </c>
      <c r="L2603">
        <v>1</v>
      </c>
      <c r="M2603">
        <v>1257.02</v>
      </c>
      <c r="N2603" t="s">
        <v>647</v>
      </c>
      <c r="O2603" t="s">
        <v>761</v>
      </c>
      <c r="P2603" s="7">
        <v>42542</v>
      </c>
      <c r="Q2603" s="7" t="s">
        <v>6393</v>
      </c>
      <c r="R2603" s="7">
        <v>3.5996999999999999</v>
      </c>
    </row>
    <row r="2604" spans="1:18" hidden="1">
      <c r="A2604" t="s">
        <v>506</v>
      </c>
      <c r="B2604" t="s">
        <v>548</v>
      </c>
      <c r="C2604" s="7">
        <v>42527</v>
      </c>
      <c r="D2604" t="s">
        <v>388</v>
      </c>
      <c r="E2604">
        <v>13115016</v>
      </c>
      <c r="F2604" t="s">
        <v>6410</v>
      </c>
      <c r="G2604" s="7">
        <v>42551</v>
      </c>
      <c r="H2604" t="s">
        <v>503</v>
      </c>
      <c r="I2604">
        <v>84.54</v>
      </c>
      <c r="J2604">
        <v>0</v>
      </c>
      <c r="K2604">
        <v>84.54</v>
      </c>
      <c r="L2604">
        <v>1</v>
      </c>
      <c r="M2604">
        <v>84.54</v>
      </c>
      <c r="N2604" t="s">
        <v>647</v>
      </c>
      <c r="O2604" t="s">
        <v>6411</v>
      </c>
      <c r="P2604" s="7">
        <v>42542</v>
      </c>
      <c r="Q2604" s="7" t="s">
        <v>6412</v>
      </c>
      <c r="R2604" s="7">
        <v>3.5409000000000002</v>
      </c>
    </row>
    <row r="2605" spans="1:18" hidden="1">
      <c r="A2605" t="s">
        <v>506</v>
      </c>
      <c r="B2605" t="s">
        <v>663</v>
      </c>
      <c r="C2605" s="7">
        <v>42509</v>
      </c>
      <c r="D2605" t="s">
        <v>388</v>
      </c>
      <c r="E2605">
        <v>13115016</v>
      </c>
      <c r="F2605" t="s">
        <v>6449</v>
      </c>
      <c r="G2605" s="7">
        <v>42551</v>
      </c>
      <c r="H2605" t="s">
        <v>503</v>
      </c>
      <c r="I2605">
        <v>5003.46</v>
      </c>
      <c r="J2605">
        <v>0</v>
      </c>
      <c r="K2605">
        <v>5003.46</v>
      </c>
      <c r="L2605">
        <v>1</v>
      </c>
      <c r="M2605">
        <v>5003.46</v>
      </c>
      <c r="N2605" t="s">
        <v>647</v>
      </c>
      <c r="O2605" t="s">
        <v>6450</v>
      </c>
      <c r="P2605" s="7">
        <v>42542</v>
      </c>
      <c r="Q2605" s="7" t="s">
        <v>6451</v>
      </c>
      <c r="R2605" s="7">
        <v>3.5367999999999999</v>
      </c>
    </row>
    <row r="2606" spans="1:18" hidden="1">
      <c r="A2606" t="s">
        <v>506</v>
      </c>
      <c r="B2606" t="s">
        <v>553</v>
      </c>
      <c r="C2606" s="7">
        <v>42537</v>
      </c>
      <c r="D2606" t="s">
        <v>388</v>
      </c>
      <c r="E2606">
        <v>13115016</v>
      </c>
      <c r="F2606" t="s">
        <v>6599</v>
      </c>
      <c r="G2606" s="7">
        <v>42564</v>
      </c>
      <c r="H2606" t="s">
        <v>503</v>
      </c>
      <c r="I2606">
        <v>804.93</v>
      </c>
      <c r="J2606">
        <v>0</v>
      </c>
      <c r="K2606">
        <v>804.93</v>
      </c>
      <c r="L2606">
        <v>1</v>
      </c>
      <c r="M2606">
        <v>804.93</v>
      </c>
      <c r="N2606" t="s">
        <v>647</v>
      </c>
      <c r="O2606" t="s">
        <v>6600</v>
      </c>
      <c r="P2606" s="7">
        <v>42542</v>
      </c>
      <c r="Q2606" s="7" t="s">
        <v>6601</v>
      </c>
      <c r="R2606" s="7">
        <v>3.4767999999999999</v>
      </c>
    </row>
    <row r="2607" spans="1:18" hidden="1">
      <c r="A2607" t="s">
        <v>506</v>
      </c>
      <c r="B2607" t="s">
        <v>609</v>
      </c>
      <c r="C2607" s="7">
        <v>42513</v>
      </c>
      <c r="D2607" t="s">
        <v>2501</v>
      </c>
      <c r="E2607">
        <v>13115026</v>
      </c>
      <c r="F2607" t="s">
        <v>4234</v>
      </c>
      <c r="G2607" s="7">
        <v>42550</v>
      </c>
      <c r="H2607" t="s">
        <v>503</v>
      </c>
      <c r="I2607">
        <v>68.25</v>
      </c>
      <c r="J2607"/>
      <c r="K2607">
        <v>68.25</v>
      </c>
      <c r="L2607">
        <v>1</v>
      </c>
      <c r="M2607">
        <v>68.25</v>
      </c>
      <c r="N2607" t="s">
        <v>647</v>
      </c>
      <c r="O2607" t="s">
        <v>1176</v>
      </c>
      <c r="P2607" s="7">
        <v>42542</v>
      </c>
      <c r="Q2607" s="7" t="s">
        <v>4235</v>
      </c>
      <c r="R2607" s="7">
        <v>3.5419</v>
      </c>
    </row>
    <row r="2608" spans="1:18" hidden="1">
      <c r="A2608" t="s">
        <v>506</v>
      </c>
      <c r="B2608" t="s">
        <v>609</v>
      </c>
      <c r="C2608" s="7">
        <v>42513</v>
      </c>
      <c r="D2608" t="s">
        <v>2501</v>
      </c>
      <c r="E2608">
        <v>13115016</v>
      </c>
      <c r="F2608" t="s">
        <v>4592</v>
      </c>
      <c r="G2608" s="7">
        <v>42550</v>
      </c>
      <c r="H2608" t="s">
        <v>503</v>
      </c>
      <c r="I2608">
        <v>406.75</v>
      </c>
      <c r="J2608"/>
      <c r="K2608">
        <v>406.75</v>
      </c>
      <c r="L2608">
        <v>1</v>
      </c>
      <c r="M2608">
        <v>406.75</v>
      </c>
      <c r="N2608" t="s">
        <v>647</v>
      </c>
      <c r="O2608" t="s">
        <v>3620</v>
      </c>
      <c r="P2608" s="7">
        <v>42542</v>
      </c>
      <c r="Q2608" s="7" t="s">
        <v>4593</v>
      </c>
      <c r="R2608" s="7">
        <v>3.5419</v>
      </c>
    </row>
    <row r="2609" spans="1:18" hidden="1">
      <c r="A2609" t="s">
        <v>506</v>
      </c>
      <c r="B2609" t="s">
        <v>609</v>
      </c>
      <c r="C2609" s="7">
        <v>42530</v>
      </c>
      <c r="D2609" t="s">
        <v>2501</v>
      </c>
      <c r="E2609">
        <v>13115026</v>
      </c>
      <c r="F2609" t="s">
        <v>5355</v>
      </c>
      <c r="G2609" s="7">
        <v>42545</v>
      </c>
      <c r="H2609" t="s">
        <v>503</v>
      </c>
      <c r="I2609">
        <v>120</v>
      </c>
      <c r="J2609">
        <v>0</v>
      </c>
      <c r="K2609">
        <v>120</v>
      </c>
      <c r="L2609">
        <v>1</v>
      </c>
      <c r="M2609">
        <v>120</v>
      </c>
      <c r="N2609" t="s">
        <v>647</v>
      </c>
      <c r="O2609" t="s">
        <v>4945</v>
      </c>
      <c r="P2609" s="7">
        <v>42542</v>
      </c>
      <c r="Q2609" s="7" t="s">
        <v>5356</v>
      </c>
      <c r="R2609" s="7">
        <v>3.3898000000000001</v>
      </c>
    </row>
    <row r="2610" spans="1:18" hidden="1">
      <c r="A2610" t="s">
        <v>506</v>
      </c>
      <c r="B2610" t="s">
        <v>681</v>
      </c>
      <c r="C2610" s="7">
        <v>42529</v>
      </c>
      <c r="D2610" t="s">
        <v>4220</v>
      </c>
      <c r="E2610">
        <v>13103005</v>
      </c>
      <c r="F2610" t="s">
        <v>4221</v>
      </c>
      <c r="G2610" s="7">
        <v>42735</v>
      </c>
      <c r="H2610" t="s">
        <v>503</v>
      </c>
      <c r="I2610">
        <v>43290</v>
      </c>
      <c r="J2610">
        <v>0</v>
      </c>
      <c r="K2610">
        <v>43290</v>
      </c>
      <c r="L2610">
        <v>1</v>
      </c>
      <c r="M2610">
        <v>43290</v>
      </c>
      <c r="N2610" t="s">
        <v>647</v>
      </c>
      <c r="O2610" t="s">
        <v>4222</v>
      </c>
      <c r="P2610" s="7">
        <v>42542</v>
      </c>
      <c r="Q2610" s="7" t="s">
        <v>4223</v>
      </c>
      <c r="R2610" s="7">
        <v>3.4744999999999999</v>
      </c>
    </row>
    <row r="2611" spans="1:18" hidden="1">
      <c r="A2611" t="s">
        <v>506</v>
      </c>
      <c r="B2611" t="s">
        <v>681</v>
      </c>
      <c r="C2611" s="7">
        <v>42529</v>
      </c>
      <c r="D2611" t="s">
        <v>4220</v>
      </c>
      <c r="E2611">
        <v>13103005</v>
      </c>
      <c r="F2611" t="s">
        <v>6130</v>
      </c>
      <c r="G2611" s="7">
        <v>42735</v>
      </c>
      <c r="H2611" t="s">
        <v>503</v>
      </c>
      <c r="I2611">
        <v>44460</v>
      </c>
      <c r="J2611">
        <v>0</v>
      </c>
      <c r="K2611">
        <v>44460</v>
      </c>
      <c r="L2611">
        <v>1</v>
      </c>
      <c r="M2611">
        <v>44460</v>
      </c>
      <c r="N2611" t="s">
        <v>647</v>
      </c>
      <c r="O2611" t="s">
        <v>4222</v>
      </c>
      <c r="P2611" s="7">
        <v>42542</v>
      </c>
      <c r="Q2611" s="7" t="s">
        <v>6131</v>
      </c>
      <c r="R2611" s="7">
        <v>3.4744999999999999</v>
      </c>
    </row>
    <row r="2612" spans="1:18" hidden="1">
      <c r="A2612" t="s">
        <v>506</v>
      </c>
      <c r="B2612" t="s">
        <v>548</v>
      </c>
      <c r="C2612" s="7">
        <v>42470</v>
      </c>
      <c r="D2612" t="s">
        <v>3172</v>
      </c>
      <c r="E2612">
        <v>13115018</v>
      </c>
      <c r="F2612" t="s">
        <v>3977</v>
      </c>
      <c r="G2612" s="7">
        <v>42571</v>
      </c>
      <c r="H2612" t="s">
        <v>503</v>
      </c>
      <c r="I2612">
        <v>1115.95</v>
      </c>
      <c r="J2612"/>
      <c r="K2612">
        <v>1115.95</v>
      </c>
      <c r="L2612">
        <v>1</v>
      </c>
      <c r="M2612">
        <v>1115.95</v>
      </c>
      <c r="N2612" t="s">
        <v>660</v>
      </c>
      <c r="O2612" t="s">
        <v>3978</v>
      </c>
      <c r="P2612" s="7">
        <v>42542</v>
      </c>
      <c r="Q2612" s="7" t="s">
        <v>3979</v>
      </c>
      <c r="R2612" s="7">
        <v>3.6385000000000001</v>
      </c>
    </row>
    <row r="2613" spans="1:18" hidden="1">
      <c r="A2613" t="s">
        <v>506</v>
      </c>
      <c r="B2613" t="s">
        <v>548</v>
      </c>
      <c r="C2613" s="7">
        <v>42470</v>
      </c>
      <c r="D2613" t="s">
        <v>3172</v>
      </c>
      <c r="E2613">
        <v>13115018</v>
      </c>
      <c r="F2613" t="s">
        <v>3980</v>
      </c>
      <c r="G2613" s="7">
        <v>42571</v>
      </c>
      <c r="H2613" t="s">
        <v>503</v>
      </c>
      <c r="I2613">
        <v>1474.02</v>
      </c>
      <c r="J2613"/>
      <c r="K2613">
        <v>1474.02</v>
      </c>
      <c r="L2613">
        <v>1</v>
      </c>
      <c r="M2613">
        <v>1474.02</v>
      </c>
      <c r="N2613" t="s">
        <v>660</v>
      </c>
      <c r="O2613" t="s">
        <v>3981</v>
      </c>
      <c r="P2613" s="7">
        <v>42542</v>
      </c>
      <c r="Q2613" s="7" t="s">
        <v>3982</v>
      </c>
      <c r="R2613" s="7">
        <v>3.6385000000000001</v>
      </c>
    </row>
    <row r="2614" spans="1:18" hidden="1">
      <c r="A2614" t="s">
        <v>506</v>
      </c>
      <c r="B2614" t="s">
        <v>548</v>
      </c>
      <c r="C2614" s="7">
        <v>42470</v>
      </c>
      <c r="D2614" t="s">
        <v>3172</v>
      </c>
      <c r="E2614">
        <v>13115018</v>
      </c>
      <c r="F2614" t="s">
        <v>3983</v>
      </c>
      <c r="G2614" s="7">
        <v>42578</v>
      </c>
      <c r="H2614" t="s">
        <v>503</v>
      </c>
      <c r="I2614">
        <v>1480.31</v>
      </c>
      <c r="J2614"/>
      <c r="K2614">
        <v>1480.31</v>
      </c>
      <c r="L2614">
        <v>1</v>
      </c>
      <c r="M2614">
        <v>1480.31</v>
      </c>
      <c r="N2614" t="s">
        <v>660</v>
      </c>
      <c r="O2614" t="s">
        <v>3984</v>
      </c>
      <c r="P2614" s="7">
        <v>42542</v>
      </c>
      <c r="Q2614" s="7" t="s">
        <v>3985</v>
      </c>
      <c r="R2614" s="7">
        <v>3.6385000000000001</v>
      </c>
    </row>
    <row r="2615" spans="1:18" hidden="1">
      <c r="A2615" t="s">
        <v>506</v>
      </c>
      <c r="B2615" t="s">
        <v>548</v>
      </c>
      <c r="C2615" s="7">
        <v>42472</v>
      </c>
      <c r="D2615" t="s">
        <v>3172</v>
      </c>
      <c r="E2615">
        <v>13115018</v>
      </c>
      <c r="F2615" t="s">
        <v>3173</v>
      </c>
      <c r="G2615" s="7">
        <v>42559</v>
      </c>
      <c r="H2615" t="s">
        <v>503</v>
      </c>
      <c r="I2615">
        <v>1376.95</v>
      </c>
      <c r="J2615"/>
      <c r="K2615">
        <v>1376.95</v>
      </c>
      <c r="L2615">
        <v>1</v>
      </c>
      <c r="M2615">
        <v>1376.95</v>
      </c>
      <c r="N2615" t="s">
        <v>660</v>
      </c>
      <c r="O2615" t="s">
        <v>3174</v>
      </c>
      <c r="P2615" s="7">
        <v>42542</v>
      </c>
      <c r="Q2615" s="7" t="s">
        <v>3293</v>
      </c>
      <c r="R2615" s="7">
        <v>3.5284</v>
      </c>
    </row>
    <row r="2616" spans="1:18" hidden="1">
      <c r="A2616" t="s">
        <v>506</v>
      </c>
      <c r="B2616" t="s">
        <v>548</v>
      </c>
      <c r="C2616" s="7">
        <v>42470</v>
      </c>
      <c r="D2616" t="s">
        <v>3172</v>
      </c>
      <c r="E2616">
        <v>13115018</v>
      </c>
      <c r="F2616" t="s">
        <v>5213</v>
      </c>
      <c r="G2616" s="7">
        <v>42571</v>
      </c>
      <c r="H2616" t="s">
        <v>503</v>
      </c>
      <c r="I2616">
        <v>1089.6199999999999</v>
      </c>
      <c r="J2616"/>
      <c r="K2616">
        <v>1089.6199999999999</v>
      </c>
      <c r="L2616">
        <v>1</v>
      </c>
      <c r="M2616">
        <v>1089.6199999999999</v>
      </c>
      <c r="N2616" t="s">
        <v>660</v>
      </c>
      <c r="O2616" t="s">
        <v>5214</v>
      </c>
      <c r="P2616" s="7">
        <v>42542</v>
      </c>
      <c r="Q2616" s="7" t="s">
        <v>5215</v>
      </c>
      <c r="R2616" s="7">
        <v>3.6385000000000001</v>
      </c>
    </row>
    <row r="2617" spans="1:18" hidden="1">
      <c r="A2617" t="s">
        <v>506</v>
      </c>
      <c r="B2617" t="s">
        <v>548</v>
      </c>
      <c r="C2617" s="7">
        <v>42470</v>
      </c>
      <c r="D2617" t="s">
        <v>3172</v>
      </c>
      <c r="E2617">
        <v>13115018</v>
      </c>
      <c r="F2617" t="s">
        <v>3983</v>
      </c>
      <c r="G2617" s="7">
        <v>42548</v>
      </c>
      <c r="H2617" t="s">
        <v>503</v>
      </c>
      <c r="I2617">
        <v>1480.32</v>
      </c>
      <c r="J2617"/>
      <c r="K2617">
        <v>1480.32</v>
      </c>
      <c r="L2617">
        <v>1</v>
      </c>
      <c r="M2617">
        <v>1480.32</v>
      </c>
      <c r="N2617" t="s">
        <v>660</v>
      </c>
      <c r="O2617" t="s">
        <v>3984</v>
      </c>
      <c r="P2617" s="7">
        <v>42542</v>
      </c>
      <c r="Q2617" s="7" t="s">
        <v>5628</v>
      </c>
      <c r="R2617" s="7">
        <v>3.6385000000000001</v>
      </c>
    </row>
    <row r="2618" spans="1:18" hidden="1">
      <c r="A2618" t="s">
        <v>506</v>
      </c>
      <c r="B2618" t="s">
        <v>663</v>
      </c>
      <c r="C2618" s="7">
        <v>42327</v>
      </c>
      <c r="D2618" t="s">
        <v>2452</v>
      </c>
      <c r="E2618">
        <v>13101001</v>
      </c>
      <c r="F2618" t="s">
        <v>2464</v>
      </c>
      <c r="G2618" s="7">
        <v>42643</v>
      </c>
      <c r="H2618" t="s">
        <v>533</v>
      </c>
      <c r="I2618">
        <v>21250</v>
      </c>
      <c r="J2618">
        <v>0</v>
      </c>
      <c r="K2618">
        <v>21250</v>
      </c>
      <c r="L2618">
        <v>3.3835000000000002</v>
      </c>
      <c r="M2618">
        <v>71899.375</v>
      </c>
      <c r="N2618" t="s">
        <v>647</v>
      </c>
      <c r="O2618" t="s">
        <v>2732</v>
      </c>
      <c r="P2618" s="7">
        <v>42542</v>
      </c>
      <c r="Q2618" s="7" t="s">
        <v>2774</v>
      </c>
      <c r="R2618" s="7">
        <v>3.7921</v>
      </c>
    </row>
    <row r="2619" spans="1:18" hidden="1">
      <c r="A2619" t="s">
        <v>506</v>
      </c>
      <c r="B2619" t="s">
        <v>553</v>
      </c>
      <c r="C2619" s="7">
        <v>42424</v>
      </c>
      <c r="D2619" t="s">
        <v>2452</v>
      </c>
      <c r="E2619">
        <v>13101001</v>
      </c>
      <c r="F2619" t="s">
        <v>3243</v>
      </c>
      <c r="G2619" s="7">
        <v>42643</v>
      </c>
      <c r="H2619" t="s">
        <v>533</v>
      </c>
      <c r="I2619">
        <v>6375</v>
      </c>
      <c r="J2619">
        <v>0</v>
      </c>
      <c r="K2619">
        <v>6375</v>
      </c>
      <c r="L2619">
        <v>3.3835000000000002</v>
      </c>
      <c r="M2619">
        <v>21569.8125</v>
      </c>
      <c r="N2619" t="s">
        <v>647</v>
      </c>
      <c r="O2619" t="s">
        <v>1202</v>
      </c>
      <c r="P2619" s="7">
        <v>42542</v>
      </c>
      <c r="Q2619" s="7" t="s">
        <v>3244</v>
      </c>
      <c r="R2619" s="7">
        <v>3.9683999999999999</v>
      </c>
    </row>
    <row r="2620" spans="1:18" hidden="1">
      <c r="A2620" t="s">
        <v>506</v>
      </c>
      <c r="B2620" t="s">
        <v>663</v>
      </c>
      <c r="C2620" s="7">
        <v>42264</v>
      </c>
      <c r="D2620" t="s">
        <v>2452</v>
      </c>
      <c r="E2620">
        <v>13101001</v>
      </c>
      <c r="F2620" t="s">
        <v>2695</v>
      </c>
      <c r="G2620" s="7">
        <v>42643</v>
      </c>
      <c r="H2620" t="s">
        <v>533</v>
      </c>
      <c r="I2620">
        <v>11250</v>
      </c>
      <c r="J2620">
        <v>0</v>
      </c>
      <c r="K2620">
        <v>11250</v>
      </c>
      <c r="L2620">
        <v>3.3835000000000002</v>
      </c>
      <c r="M2620">
        <v>38064.375</v>
      </c>
      <c r="N2620" t="s">
        <v>647</v>
      </c>
      <c r="O2620" t="s">
        <v>1202</v>
      </c>
      <c r="P2620" s="7">
        <v>42542</v>
      </c>
      <c r="Q2620" s="7" t="s">
        <v>2467</v>
      </c>
      <c r="R2620" s="7">
        <v>3.8368000000000002</v>
      </c>
    </row>
    <row r="2621" spans="1:18" hidden="1">
      <c r="A2621" t="s">
        <v>506</v>
      </c>
      <c r="B2621" t="s">
        <v>548</v>
      </c>
      <c r="C2621" s="7">
        <v>42264</v>
      </c>
      <c r="D2621" t="s">
        <v>2452</v>
      </c>
      <c r="E2621">
        <v>13101001</v>
      </c>
      <c r="F2621" t="s">
        <v>2783</v>
      </c>
      <c r="G2621" s="7">
        <v>42643</v>
      </c>
      <c r="H2621" t="s">
        <v>533</v>
      </c>
      <c r="I2621">
        <v>41250</v>
      </c>
      <c r="J2621">
        <v>0</v>
      </c>
      <c r="K2621">
        <v>41250</v>
      </c>
      <c r="L2621">
        <v>3.3835000000000002</v>
      </c>
      <c r="M2621">
        <v>139569.375</v>
      </c>
      <c r="N2621" t="s">
        <v>647</v>
      </c>
      <c r="O2621" t="s">
        <v>1202</v>
      </c>
      <c r="P2621" s="7">
        <v>42542</v>
      </c>
      <c r="Q2621" s="7" t="s">
        <v>2465</v>
      </c>
      <c r="R2621" s="7">
        <v>3.8368000000000002</v>
      </c>
    </row>
    <row r="2622" spans="1:18" hidden="1">
      <c r="A2622" t="s">
        <v>506</v>
      </c>
      <c r="B2622" t="s">
        <v>639</v>
      </c>
      <c r="C2622" s="7">
        <v>42327</v>
      </c>
      <c r="D2622" t="s">
        <v>2452</v>
      </c>
      <c r="E2622">
        <v>13101001</v>
      </c>
      <c r="F2622" t="s">
        <v>2808</v>
      </c>
      <c r="G2622" s="7">
        <v>42643</v>
      </c>
      <c r="H2622" t="s">
        <v>533</v>
      </c>
      <c r="I2622">
        <v>4290</v>
      </c>
      <c r="J2622">
        <v>0</v>
      </c>
      <c r="K2622">
        <v>4290</v>
      </c>
      <c r="L2622">
        <v>3.3835000000000002</v>
      </c>
      <c r="M2622">
        <v>14515.215</v>
      </c>
      <c r="N2622" t="s">
        <v>647</v>
      </c>
      <c r="O2622" t="s">
        <v>2732</v>
      </c>
      <c r="P2622" s="7">
        <v>42542</v>
      </c>
      <c r="Q2622" s="7" t="s">
        <v>2809</v>
      </c>
      <c r="R2622" s="7">
        <v>3.7921</v>
      </c>
    </row>
    <row r="2623" spans="1:18" hidden="1">
      <c r="A2623" t="s">
        <v>506</v>
      </c>
      <c r="B2623" t="s">
        <v>548</v>
      </c>
      <c r="C2623" s="7">
        <v>42396</v>
      </c>
      <c r="D2623" t="s">
        <v>2452</v>
      </c>
      <c r="E2623">
        <v>13101001</v>
      </c>
      <c r="F2623" t="s">
        <v>3040</v>
      </c>
      <c r="G2623" s="7">
        <v>42643</v>
      </c>
      <c r="H2623" t="s">
        <v>503</v>
      </c>
      <c r="I2623">
        <v>187600</v>
      </c>
      <c r="J2623">
        <v>4200</v>
      </c>
      <c r="K2623">
        <v>183400</v>
      </c>
      <c r="L2623">
        <v>1</v>
      </c>
      <c r="M2623">
        <v>183400</v>
      </c>
      <c r="N2623" t="s">
        <v>647</v>
      </c>
      <c r="O2623" t="s">
        <v>3041</v>
      </c>
      <c r="P2623" s="7">
        <v>42542</v>
      </c>
      <c r="Q2623" s="7" t="s">
        <v>3042</v>
      </c>
      <c r="R2623" s="7">
        <v>4.0967000000000002</v>
      </c>
    </row>
    <row r="2624" spans="1:18" hidden="1">
      <c r="A2624" t="s">
        <v>506</v>
      </c>
      <c r="B2624" t="s">
        <v>609</v>
      </c>
      <c r="C2624" s="7">
        <v>42417</v>
      </c>
      <c r="D2624" t="s">
        <v>2452</v>
      </c>
      <c r="E2624">
        <v>13101001</v>
      </c>
      <c r="F2624" t="s">
        <v>3263</v>
      </c>
      <c r="G2624" s="7">
        <v>42643</v>
      </c>
      <c r="H2624" t="s">
        <v>533</v>
      </c>
      <c r="I2624">
        <v>18800</v>
      </c>
      <c r="J2624">
        <v>0</v>
      </c>
      <c r="K2624">
        <v>18800</v>
      </c>
      <c r="L2624">
        <v>3.3835000000000002</v>
      </c>
      <c r="M2624">
        <v>63609.8</v>
      </c>
      <c r="N2624" t="s">
        <v>647</v>
      </c>
      <c r="O2624" t="s">
        <v>651</v>
      </c>
      <c r="P2624" s="7">
        <v>42542</v>
      </c>
      <c r="Q2624" s="7" t="s">
        <v>3264</v>
      </c>
      <c r="R2624" s="7">
        <v>4.0213000000000001</v>
      </c>
    </row>
    <row r="2625" spans="1:18" hidden="1">
      <c r="A2625" t="s">
        <v>506</v>
      </c>
      <c r="B2625" t="s">
        <v>548</v>
      </c>
      <c r="C2625" s="7">
        <v>42443</v>
      </c>
      <c r="D2625" t="s">
        <v>2452</v>
      </c>
      <c r="E2625">
        <v>13101001</v>
      </c>
      <c r="F2625" t="s">
        <v>3342</v>
      </c>
      <c r="G2625" s="7">
        <v>42643</v>
      </c>
      <c r="H2625" t="s">
        <v>533</v>
      </c>
      <c r="I2625">
        <v>25200</v>
      </c>
      <c r="J2625">
        <v>0</v>
      </c>
      <c r="K2625">
        <v>25200</v>
      </c>
      <c r="L2625">
        <v>3.3835000000000002</v>
      </c>
      <c r="M2625">
        <v>85264.2</v>
      </c>
      <c r="N2625" t="s">
        <v>647</v>
      </c>
      <c r="O2625" t="s">
        <v>1202</v>
      </c>
      <c r="P2625" s="7">
        <v>42542</v>
      </c>
      <c r="Q2625" s="7" t="s">
        <v>3343</v>
      </c>
      <c r="R2625" s="7">
        <v>3.6271</v>
      </c>
    </row>
    <row r="2626" spans="1:18" hidden="1">
      <c r="A2626" t="s">
        <v>506</v>
      </c>
      <c r="B2626" t="s">
        <v>639</v>
      </c>
      <c r="C2626" s="7">
        <v>42265</v>
      </c>
      <c r="D2626" t="s">
        <v>2452</v>
      </c>
      <c r="E2626">
        <v>13101001</v>
      </c>
      <c r="F2626" t="s">
        <v>2486</v>
      </c>
      <c r="G2626" s="7">
        <v>42643</v>
      </c>
      <c r="H2626" t="s">
        <v>533</v>
      </c>
      <c r="I2626">
        <v>13650</v>
      </c>
      <c r="J2626">
        <v>0</v>
      </c>
      <c r="K2626">
        <v>13650</v>
      </c>
      <c r="L2626">
        <v>3.3835000000000002</v>
      </c>
      <c r="M2626">
        <v>46184.775000000001</v>
      </c>
      <c r="N2626" t="s">
        <v>647</v>
      </c>
      <c r="O2626" t="s">
        <v>1202</v>
      </c>
      <c r="P2626" s="7">
        <v>42542</v>
      </c>
      <c r="Q2626" s="7" t="s">
        <v>2487</v>
      </c>
      <c r="R2626" s="7">
        <v>3.8921000000000001</v>
      </c>
    </row>
    <row r="2627" spans="1:18" hidden="1">
      <c r="A2627" t="s">
        <v>506</v>
      </c>
      <c r="B2627" t="s">
        <v>548</v>
      </c>
      <c r="C2627" s="7">
        <v>42265</v>
      </c>
      <c r="D2627" t="s">
        <v>2452</v>
      </c>
      <c r="E2627">
        <v>13101001</v>
      </c>
      <c r="F2627" t="s">
        <v>2784</v>
      </c>
      <c r="G2627" s="7">
        <v>42643</v>
      </c>
      <c r="H2627" t="s">
        <v>533</v>
      </c>
      <c r="I2627">
        <v>117040.6</v>
      </c>
      <c r="J2627">
        <v>0</v>
      </c>
      <c r="K2627">
        <v>117040.6</v>
      </c>
      <c r="L2627">
        <v>3.3835000000000002</v>
      </c>
      <c r="M2627">
        <v>396006.8701</v>
      </c>
      <c r="N2627" t="s">
        <v>647</v>
      </c>
      <c r="O2627" t="s">
        <v>2703</v>
      </c>
      <c r="P2627" s="7">
        <v>42542</v>
      </c>
      <c r="Q2627" s="7" t="s">
        <v>2785</v>
      </c>
      <c r="R2627" s="7">
        <v>3.8921000000000001</v>
      </c>
    </row>
    <row r="2628" spans="1:18" hidden="1">
      <c r="A2628" t="s">
        <v>506</v>
      </c>
      <c r="B2628" t="s">
        <v>501</v>
      </c>
      <c r="C2628" s="7">
        <v>42501</v>
      </c>
      <c r="D2628" t="s">
        <v>2452</v>
      </c>
      <c r="E2628">
        <v>13101001</v>
      </c>
      <c r="F2628" t="s">
        <v>4879</v>
      </c>
      <c r="G2628" s="7">
        <v>42643</v>
      </c>
      <c r="H2628" t="s">
        <v>533</v>
      </c>
      <c r="I2628">
        <v>5880.4</v>
      </c>
      <c r="J2628">
        <v>0</v>
      </c>
      <c r="K2628">
        <v>5880.4</v>
      </c>
      <c r="L2628">
        <v>3.3835000000000002</v>
      </c>
      <c r="M2628">
        <v>19896.3334</v>
      </c>
      <c r="N2628" t="s">
        <v>4880</v>
      </c>
      <c r="O2628" t="s">
        <v>4881</v>
      </c>
      <c r="P2628" s="7">
        <v>42542</v>
      </c>
      <c r="Q2628" s="7" t="s">
        <v>4882</v>
      </c>
      <c r="R2628" s="7">
        <v>3.4771999999999998</v>
      </c>
    </row>
    <row r="2629" spans="1:18" hidden="1">
      <c r="A2629" t="s">
        <v>506</v>
      </c>
      <c r="B2629" t="s">
        <v>663</v>
      </c>
      <c r="C2629" s="7">
        <v>42265</v>
      </c>
      <c r="D2629" t="s">
        <v>2452</v>
      </c>
      <c r="E2629">
        <v>13101001</v>
      </c>
      <c r="F2629" t="s">
        <v>2490</v>
      </c>
      <c r="G2629" s="7">
        <v>42643</v>
      </c>
      <c r="H2629" t="s">
        <v>533</v>
      </c>
      <c r="I2629">
        <v>15990</v>
      </c>
      <c r="J2629">
        <v>0</v>
      </c>
      <c r="K2629">
        <v>15990</v>
      </c>
      <c r="L2629">
        <v>3.3835000000000002</v>
      </c>
      <c r="M2629">
        <v>54102.165000000001</v>
      </c>
      <c r="N2629" t="s">
        <v>647</v>
      </c>
      <c r="O2629" t="s">
        <v>1202</v>
      </c>
      <c r="P2629" s="7">
        <v>42542</v>
      </c>
      <c r="Q2629" s="7" t="s">
        <v>2491</v>
      </c>
      <c r="R2629" s="7">
        <v>3.8921000000000001</v>
      </c>
    </row>
    <row r="2630" spans="1:18" hidden="1">
      <c r="A2630" t="s">
        <v>506</v>
      </c>
      <c r="B2630" t="s">
        <v>553</v>
      </c>
      <c r="C2630" s="7">
        <v>42265</v>
      </c>
      <c r="D2630" t="s">
        <v>2452</v>
      </c>
      <c r="E2630">
        <v>13101001</v>
      </c>
      <c r="F2630" t="s">
        <v>2462</v>
      </c>
      <c r="G2630" s="7">
        <v>42643</v>
      </c>
      <c r="H2630" t="s">
        <v>533</v>
      </c>
      <c r="I2630">
        <v>8970</v>
      </c>
      <c r="J2630">
        <v>0</v>
      </c>
      <c r="K2630">
        <v>8970</v>
      </c>
      <c r="L2630">
        <v>3.3835000000000002</v>
      </c>
      <c r="M2630">
        <v>30349.994999999999</v>
      </c>
      <c r="N2630" t="s">
        <v>647</v>
      </c>
      <c r="O2630" t="s">
        <v>1202</v>
      </c>
      <c r="P2630" s="7">
        <v>42542</v>
      </c>
      <c r="Q2630" s="7" t="s">
        <v>2463</v>
      </c>
      <c r="R2630" s="7">
        <v>3.8921000000000001</v>
      </c>
    </row>
    <row r="2631" spans="1:18" hidden="1">
      <c r="A2631" t="s">
        <v>506</v>
      </c>
      <c r="B2631" t="s">
        <v>609</v>
      </c>
      <c r="C2631" s="7">
        <v>42265</v>
      </c>
      <c r="D2631" t="s">
        <v>2452</v>
      </c>
      <c r="E2631">
        <v>13101001</v>
      </c>
      <c r="F2631" t="s">
        <v>2481</v>
      </c>
      <c r="G2631" s="7">
        <v>42643</v>
      </c>
      <c r="H2631" t="s">
        <v>533</v>
      </c>
      <c r="I2631">
        <v>23010</v>
      </c>
      <c r="J2631">
        <v>0</v>
      </c>
      <c r="K2631">
        <v>23010</v>
      </c>
      <c r="L2631">
        <v>3.3835000000000002</v>
      </c>
      <c r="M2631">
        <v>77854.335000000006</v>
      </c>
      <c r="N2631" t="s">
        <v>647</v>
      </c>
      <c r="O2631" t="s">
        <v>1202</v>
      </c>
      <c r="P2631" s="7">
        <v>42542</v>
      </c>
      <c r="Q2631" s="7" t="s">
        <v>2482</v>
      </c>
      <c r="R2631" s="7">
        <v>3.8921000000000001</v>
      </c>
    </row>
    <row r="2632" spans="1:18" hidden="1">
      <c r="A2632" t="s">
        <v>506</v>
      </c>
      <c r="B2632" t="s">
        <v>548</v>
      </c>
      <c r="C2632" s="7">
        <v>42264</v>
      </c>
      <c r="D2632" t="s">
        <v>2452</v>
      </c>
      <c r="E2632">
        <v>13101001</v>
      </c>
      <c r="F2632" t="s">
        <v>2807</v>
      </c>
      <c r="G2632" s="7">
        <v>42643</v>
      </c>
      <c r="H2632" t="s">
        <v>533</v>
      </c>
      <c r="I2632">
        <v>80142</v>
      </c>
      <c r="J2632">
        <v>0</v>
      </c>
      <c r="K2632">
        <v>80142</v>
      </c>
      <c r="L2632">
        <v>3.3835000000000002</v>
      </c>
      <c r="M2632">
        <v>271160.45699999999</v>
      </c>
      <c r="N2632" t="s">
        <v>647</v>
      </c>
      <c r="O2632" t="s">
        <v>1202</v>
      </c>
      <c r="P2632" s="7">
        <v>42542</v>
      </c>
      <c r="Q2632" s="7" t="s">
        <v>2469</v>
      </c>
      <c r="R2632" s="7">
        <v>3.8368000000000002</v>
      </c>
    </row>
    <row r="2633" spans="1:18" hidden="1">
      <c r="A2633" t="s">
        <v>506</v>
      </c>
      <c r="B2633" t="s">
        <v>609</v>
      </c>
      <c r="C2633" s="7">
        <v>42327</v>
      </c>
      <c r="D2633" t="s">
        <v>2452</v>
      </c>
      <c r="E2633">
        <v>13101001</v>
      </c>
      <c r="F2633" t="s">
        <v>2731</v>
      </c>
      <c r="G2633" s="7">
        <v>42643</v>
      </c>
      <c r="H2633" t="s">
        <v>533</v>
      </c>
      <c r="I2633">
        <v>12870</v>
      </c>
      <c r="J2633">
        <v>0</v>
      </c>
      <c r="K2633">
        <v>12870</v>
      </c>
      <c r="L2633">
        <v>3.3835000000000002</v>
      </c>
      <c r="M2633">
        <v>43545.644999999997</v>
      </c>
      <c r="N2633" t="s">
        <v>647</v>
      </c>
      <c r="O2633" t="s">
        <v>2732</v>
      </c>
      <c r="P2633" s="7">
        <v>42542</v>
      </c>
      <c r="Q2633" s="7" t="s">
        <v>2733</v>
      </c>
      <c r="R2633" s="7">
        <v>3.7921</v>
      </c>
    </row>
    <row r="2634" spans="1:18" hidden="1">
      <c r="A2634" t="s">
        <v>506</v>
      </c>
      <c r="B2634" t="s">
        <v>639</v>
      </c>
      <c r="C2634" s="7">
        <v>42265</v>
      </c>
      <c r="D2634" t="s">
        <v>2452</v>
      </c>
      <c r="E2634">
        <v>13101001</v>
      </c>
      <c r="F2634" t="s">
        <v>2702</v>
      </c>
      <c r="G2634" s="7">
        <v>42643</v>
      </c>
      <c r="H2634" t="s">
        <v>533</v>
      </c>
      <c r="I2634">
        <v>5284</v>
      </c>
      <c r="J2634">
        <v>0</v>
      </c>
      <c r="K2634">
        <v>5284</v>
      </c>
      <c r="L2634">
        <v>3.3835000000000002</v>
      </c>
      <c r="M2634">
        <v>17878.414000000001</v>
      </c>
      <c r="N2634" t="s">
        <v>647</v>
      </c>
      <c r="O2634" t="s">
        <v>2703</v>
      </c>
      <c r="P2634" s="7">
        <v>42542</v>
      </c>
      <c r="Q2634" s="7" t="s">
        <v>2704</v>
      </c>
      <c r="R2634" s="7">
        <v>3.8921000000000001</v>
      </c>
    </row>
    <row r="2635" spans="1:18" hidden="1">
      <c r="A2635" t="s">
        <v>506</v>
      </c>
      <c r="B2635" t="s">
        <v>639</v>
      </c>
      <c r="C2635" s="7">
        <v>42419</v>
      </c>
      <c r="D2635" t="s">
        <v>2452</v>
      </c>
      <c r="E2635">
        <v>13101001</v>
      </c>
      <c r="F2635" t="s">
        <v>3154</v>
      </c>
      <c r="G2635" s="7">
        <v>42643</v>
      </c>
      <c r="H2635" t="s">
        <v>533</v>
      </c>
      <c r="I2635">
        <v>12250</v>
      </c>
      <c r="J2635">
        <v>0</v>
      </c>
      <c r="K2635">
        <v>12250</v>
      </c>
      <c r="L2635">
        <v>3.3835000000000002</v>
      </c>
      <c r="M2635">
        <v>41447.875</v>
      </c>
      <c r="N2635" t="s">
        <v>647</v>
      </c>
      <c r="O2635" t="s">
        <v>651</v>
      </c>
      <c r="P2635" s="7">
        <v>42542</v>
      </c>
      <c r="Q2635" s="7" t="s">
        <v>3155</v>
      </c>
      <c r="R2635" s="7">
        <v>4.0091000000000001</v>
      </c>
    </row>
    <row r="2636" spans="1:18" hidden="1">
      <c r="A2636" t="s">
        <v>506</v>
      </c>
      <c r="B2636" t="s">
        <v>548</v>
      </c>
      <c r="C2636" s="7">
        <v>42265</v>
      </c>
      <c r="D2636" t="s">
        <v>2452</v>
      </c>
      <c r="E2636">
        <v>13101001</v>
      </c>
      <c r="F2636" t="s">
        <v>2453</v>
      </c>
      <c r="G2636" s="7">
        <v>42643</v>
      </c>
      <c r="H2636" t="s">
        <v>533</v>
      </c>
      <c r="I2636">
        <v>228450</v>
      </c>
      <c r="J2636">
        <v>0</v>
      </c>
      <c r="K2636">
        <v>228450</v>
      </c>
      <c r="L2636">
        <v>3.3835000000000002</v>
      </c>
      <c r="M2636">
        <v>772960.57499999995</v>
      </c>
      <c r="N2636" t="s">
        <v>647</v>
      </c>
      <c r="O2636" t="s">
        <v>1202</v>
      </c>
      <c r="P2636" s="7">
        <v>42542</v>
      </c>
      <c r="Q2636" s="7" t="s">
        <v>2454</v>
      </c>
      <c r="R2636" s="7">
        <v>3.8921000000000001</v>
      </c>
    </row>
    <row r="2637" spans="1:18" hidden="1">
      <c r="A2637" t="s">
        <v>506</v>
      </c>
      <c r="B2637" t="s">
        <v>548</v>
      </c>
      <c r="C2637" s="7">
        <v>42327</v>
      </c>
      <c r="D2637" t="s">
        <v>2452</v>
      </c>
      <c r="E2637">
        <v>13101001</v>
      </c>
      <c r="F2637" t="s">
        <v>2760</v>
      </c>
      <c r="G2637" s="7">
        <v>42643</v>
      </c>
      <c r="H2637" t="s">
        <v>533</v>
      </c>
      <c r="I2637">
        <v>4290</v>
      </c>
      <c r="J2637">
        <v>0</v>
      </c>
      <c r="K2637">
        <v>4290</v>
      </c>
      <c r="L2637">
        <v>3.3835000000000002</v>
      </c>
      <c r="M2637">
        <v>14515.215</v>
      </c>
      <c r="N2637" t="s">
        <v>647</v>
      </c>
      <c r="O2637" t="s">
        <v>2732</v>
      </c>
      <c r="P2637" s="7">
        <v>42542</v>
      </c>
      <c r="Q2637" s="7" t="s">
        <v>2761</v>
      </c>
      <c r="R2637" s="7">
        <v>3.7921</v>
      </c>
    </row>
    <row r="2638" spans="1:18" hidden="1">
      <c r="A2638" t="s">
        <v>506</v>
      </c>
      <c r="B2638" t="s">
        <v>663</v>
      </c>
      <c r="C2638" s="7">
        <v>42265</v>
      </c>
      <c r="D2638" t="s">
        <v>2452</v>
      </c>
      <c r="E2638">
        <v>13101001</v>
      </c>
      <c r="F2638" t="s">
        <v>2798</v>
      </c>
      <c r="G2638" s="7">
        <v>42643</v>
      </c>
      <c r="H2638" t="s">
        <v>533</v>
      </c>
      <c r="I2638">
        <v>6605</v>
      </c>
      <c r="J2638">
        <v>0</v>
      </c>
      <c r="K2638">
        <v>6605</v>
      </c>
      <c r="L2638">
        <v>3.3835000000000002</v>
      </c>
      <c r="M2638">
        <v>22348.017500000002</v>
      </c>
      <c r="N2638" t="s">
        <v>647</v>
      </c>
      <c r="O2638" t="s">
        <v>2703</v>
      </c>
      <c r="P2638" s="7">
        <v>42542</v>
      </c>
      <c r="Q2638" s="7" t="s">
        <v>2799</v>
      </c>
      <c r="R2638" s="7">
        <v>3.8921000000000001</v>
      </c>
    </row>
    <row r="2639" spans="1:18" hidden="1">
      <c r="A2639" t="s">
        <v>506</v>
      </c>
      <c r="B2639" t="s">
        <v>609</v>
      </c>
      <c r="C2639" s="7">
        <v>42265</v>
      </c>
      <c r="D2639" t="s">
        <v>2452</v>
      </c>
      <c r="E2639">
        <v>13101001</v>
      </c>
      <c r="F2639" t="s">
        <v>2800</v>
      </c>
      <c r="G2639" s="7">
        <v>42643</v>
      </c>
      <c r="H2639" t="s">
        <v>533</v>
      </c>
      <c r="I2639">
        <v>3170.4</v>
      </c>
      <c r="J2639">
        <v>0</v>
      </c>
      <c r="K2639">
        <v>3170.4</v>
      </c>
      <c r="L2639">
        <v>3.3835000000000002</v>
      </c>
      <c r="M2639">
        <v>10727.0484</v>
      </c>
      <c r="N2639" t="s">
        <v>647</v>
      </c>
      <c r="O2639" t="s">
        <v>2703</v>
      </c>
      <c r="P2639" s="7">
        <v>42542</v>
      </c>
      <c r="Q2639" s="7" t="s">
        <v>2801</v>
      </c>
      <c r="R2639" s="7">
        <v>3.8921000000000001</v>
      </c>
    </row>
    <row r="2640" spans="1:18" hidden="1">
      <c r="A2640" t="s">
        <v>506</v>
      </c>
      <c r="B2640" t="s">
        <v>548</v>
      </c>
      <c r="C2640" s="7">
        <v>42327</v>
      </c>
      <c r="D2640" t="s">
        <v>2452</v>
      </c>
      <c r="E2640">
        <v>13101001</v>
      </c>
      <c r="F2640" t="s">
        <v>2468</v>
      </c>
      <c r="G2640" s="7">
        <v>42643</v>
      </c>
      <c r="H2640" t="s">
        <v>533</v>
      </c>
      <c r="I2640">
        <v>85000</v>
      </c>
      <c r="J2640">
        <v>0</v>
      </c>
      <c r="K2640">
        <v>85000</v>
      </c>
      <c r="L2640">
        <v>3.3835000000000002</v>
      </c>
      <c r="M2640">
        <v>287597.5</v>
      </c>
      <c r="N2640" t="s">
        <v>647</v>
      </c>
      <c r="O2640" t="s">
        <v>2732</v>
      </c>
      <c r="P2640" s="7">
        <v>42542</v>
      </c>
      <c r="Q2640" s="7" t="s">
        <v>2775</v>
      </c>
      <c r="R2640" s="7">
        <v>3.7921</v>
      </c>
    </row>
    <row r="2641" spans="1:18" hidden="1">
      <c r="A2641" t="s">
        <v>506</v>
      </c>
      <c r="B2641" t="s">
        <v>663</v>
      </c>
      <c r="C2641" s="7">
        <v>42348</v>
      </c>
      <c r="D2641" t="s">
        <v>2452</v>
      </c>
      <c r="E2641">
        <v>13101001</v>
      </c>
      <c r="F2641" t="s">
        <v>2812</v>
      </c>
      <c r="G2641" s="7">
        <v>42643</v>
      </c>
      <c r="H2641" t="s">
        <v>533</v>
      </c>
      <c r="I2641">
        <v>15390</v>
      </c>
      <c r="J2641">
        <v>0</v>
      </c>
      <c r="K2641">
        <v>15390</v>
      </c>
      <c r="L2641">
        <v>3.3835000000000002</v>
      </c>
      <c r="M2641">
        <v>52072.065000000002</v>
      </c>
      <c r="N2641" t="s">
        <v>647</v>
      </c>
      <c r="O2641" t="s">
        <v>1202</v>
      </c>
      <c r="P2641" s="7">
        <v>42542</v>
      </c>
      <c r="Q2641" s="7" t="s">
        <v>2813</v>
      </c>
      <c r="R2641" s="7">
        <v>3.758</v>
      </c>
    </row>
    <row r="2642" spans="1:18" hidden="1">
      <c r="A2642" t="s">
        <v>506</v>
      </c>
      <c r="B2642" t="s">
        <v>639</v>
      </c>
      <c r="C2642" s="7">
        <v>42528</v>
      </c>
      <c r="D2642" t="s">
        <v>4459</v>
      </c>
      <c r="E2642">
        <v>13115026</v>
      </c>
      <c r="F2642" t="s">
        <v>3462</v>
      </c>
      <c r="G2642" s="7">
        <v>42551</v>
      </c>
      <c r="H2642" t="s">
        <v>503</v>
      </c>
      <c r="I2642">
        <v>900</v>
      </c>
      <c r="J2642">
        <v>0</v>
      </c>
      <c r="K2642">
        <v>900</v>
      </c>
      <c r="L2642">
        <v>1</v>
      </c>
      <c r="M2642">
        <v>900</v>
      </c>
      <c r="N2642" t="s">
        <v>647</v>
      </c>
      <c r="O2642" t="s">
        <v>4460</v>
      </c>
      <c r="P2642" s="7">
        <v>42542</v>
      </c>
      <c r="Q2642" s="7" t="s">
        <v>4461</v>
      </c>
      <c r="R2642" s="7">
        <v>3.5097999999999998</v>
      </c>
    </row>
    <row r="2643" spans="1:18" hidden="1">
      <c r="A2643" t="s">
        <v>506</v>
      </c>
      <c r="B2643" t="s">
        <v>548</v>
      </c>
      <c r="C2643" s="7">
        <v>42290</v>
      </c>
      <c r="D2643" t="s">
        <v>2606</v>
      </c>
      <c r="E2643">
        <v>13101001</v>
      </c>
      <c r="F2643" t="s">
        <v>2607</v>
      </c>
      <c r="G2643" s="7">
        <v>42643</v>
      </c>
      <c r="H2643" t="s">
        <v>533</v>
      </c>
      <c r="I2643">
        <v>57960</v>
      </c>
      <c r="J2643">
        <v>0</v>
      </c>
      <c r="K2643">
        <v>57960</v>
      </c>
      <c r="L2643">
        <v>3.3835000000000002</v>
      </c>
      <c r="M2643">
        <v>196107.66</v>
      </c>
      <c r="N2643" t="s">
        <v>647</v>
      </c>
      <c r="O2643" t="s">
        <v>2608</v>
      </c>
      <c r="P2643" s="7">
        <v>42542</v>
      </c>
      <c r="Q2643" s="7" t="s">
        <v>2609</v>
      </c>
      <c r="R2643" s="7">
        <v>3.7385999999999999</v>
      </c>
    </row>
    <row r="2644" spans="1:18" hidden="1">
      <c r="A2644" t="s">
        <v>506</v>
      </c>
      <c r="B2644" t="s">
        <v>548</v>
      </c>
      <c r="C2644" s="7">
        <v>42317</v>
      </c>
      <c r="D2644" t="s">
        <v>2696</v>
      </c>
      <c r="E2644">
        <v>13115024</v>
      </c>
      <c r="F2644" t="s">
        <v>2697</v>
      </c>
      <c r="G2644" s="7">
        <v>42352</v>
      </c>
      <c r="H2644" t="s">
        <v>503</v>
      </c>
      <c r="I2644">
        <v>388.7</v>
      </c>
      <c r="J2644">
        <v>0</v>
      </c>
      <c r="K2644">
        <v>388.7</v>
      </c>
      <c r="L2644">
        <v>1</v>
      </c>
      <c r="M2644">
        <v>388.7</v>
      </c>
      <c r="N2644" t="s">
        <v>647</v>
      </c>
      <c r="O2644" t="s">
        <v>2698</v>
      </c>
      <c r="P2644" s="7">
        <v>42542</v>
      </c>
      <c r="Q2644" s="7" t="s">
        <v>2699</v>
      </c>
      <c r="R2644" s="7">
        <v>3.8058999999999998</v>
      </c>
    </row>
    <row r="2645" spans="1:18" hidden="1">
      <c r="A2645" t="s">
        <v>506</v>
      </c>
      <c r="B2645" t="s">
        <v>548</v>
      </c>
      <c r="C2645" s="7">
        <v>42318</v>
      </c>
      <c r="D2645" t="s">
        <v>2696</v>
      </c>
      <c r="E2645">
        <v>13115024</v>
      </c>
      <c r="F2645" t="s">
        <v>2762</v>
      </c>
      <c r="G2645" s="7">
        <v>42352</v>
      </c>
      <c r="H2645" t="s">
        <v>503</v>
      </c>
      <c r="I2645">
        <v>3503.43</v>
      </c>
      <c r="J2645">
        <v>0</v>
      </c>
      <c r="K2645">
        <v>3503.43</v>
      </c>
      <c r="L2645">
        <v>1</v>
      </c>
      <c r="M2645">
        <v>3503.43</v>
      </c>
      <c r="N2645" t="s">
        <v>2763</v>
      </c>
      <c r="O2645" t="s">
        <v>2764</v>
      </c>
      <c r="P2645" s="7">
        <v>42542</v>
      </c>
      <c r="Q2645" s="7" t="s">
        <v>2765</v>
      </c>
      <c r="R2645" s="7">
        <v>3.7928000000000002</v>
      </c>
    </row>
    <row r="2646" spans="1:18" hidden="1">
      <c r="A2646" t="s">
        <v>1037</v>
      </c>
      <c r="B2646" t="s">
        <v>501</v>
      </c>
      <c r="C2646" s="7">
        <v>42383</v>
      </c>
      <c r="D2646" t="s">
        <v>2787</v>
      </c>
      <c r="E2646">
        <v>13130004</v>
      </c>
      <c r="F2646" t="s">
        <v>2993</v>
      </c>
      <c r="G2646" s="7">
        <v>42414</v>
      </c>
      <c r="H2646" t="s">
        <v>503</v>
      </c>
      <c r="I2646">
        <v>31257.38</v>
      </c>
      <c r="J2646">
        <v>0</v>
      </c>
      <c r="K2646">
        <v>31257.38</v>
      </c>
      <c r="L2646">
        <v>1</v>
      </c>
      <c r="M2646">
        <v>31257.38</v>
      </c>
      <c r="N2646" t="s">
        <v>647</v>
      </c>
      <c r="O2646" t="s">
        <v>2994</v>
      </c>
      <c r="P2646" s="7">
        <v>42542</v>
      </c>
      <c r="Q2646" s="7" t="s">
        <v>2995</v>
      </c>
      <c r="R2646" s="7">
        <v>3.9863</v>
      </c>
    </row>
    <row r="2647" spans="1:18" hidden="1">
      <c r="A2647" t="s">
        <v>506</v>
      </c>
      <c r="B2647" t="s">
        <v>548</v>
      </c>
      <c r="C2647" s="7">
        <v>42531</v>
      </c>
      <c r="D2647" t="s">
        <v>3272</v>
      </c>
      <c r="E2647">
        <v>13115016</v>
      </c>
      <c r="F2647" t="s">
        <v>4227</v>
      </c>
      <c r="G2647" s="7">
        <v>42548</v>
      </c>
      <c r="H2647" t="s">
        <v>503</v>
      </c>
      <c r="I2647">
        <v>681.34</v>
      </c>
      <c r="J2647">
        <v>0</v>
      </c>
      <c r="K2647">
        <v>681.34</v>
      </c>
      <c r="L2647">
        <v>1</v>
      </c>
      <c r="M2647">
        <v>681.34</v>
      </c>
      <c r="N2647" t="s">
        <v>647</v>
      </c>
      <c r="O2647" t="s">
        <v>4228</v>
      </c>
      <c r="P2647" s="7">
        <v>42542</v>
      </c>
      <c r="Q2647" s="7" t="s">
        <v>4229</v>
      </c>
      <c r="R2647" s="7">
        <v>3.3816999999999999</v>
      </c>
    </row>
    <row r="2648" spans="1:18" hidden="1">
      <c r="A2648" t="s">
        <v>506</v>
      </c>
      <c r="B2648" t="s">
        <v>548</v>
      </c>
      <c r="C2648" s="7">
        <v>42531</v>
      </c>
      <c r="D2648" t="s">
        <v>2753</v>
      </c>
      <c r="E2648">
        <v>13115016</v>
      </c>
      <c r="F2648" t="s">
        <v>3699</v>
      </c>
      <c r="G2648" s="7">
        <v>42545</v>
      </c>
      <c r="H2648" t="s">
        <v>503</v>
      </c>
      <c r="I2648">
        <v>1267.96</v>
      </c>
      <c r="J2648">
        <v>0</v>
      </c>
      <c r="K2648">
        <v>1267.96</v>
      </c>
      <c r="L2648">
        <v>1</v>
      </c>
      <c r="M2648">
        <v>1267.96</v>
      </c>
      <c r="N2648" t="s">
        <v>647</v>
      </c>
      <c r="O2648" t="s">
        <v>3700</v>
      </c>
      <c r="P2648" s="7">
        <v>42542</v>
      </c>
      <c r="Q2648" s="7" t="s">
        <v>3701</v>
      </c>
      <c r="R2648" s="7">
        <v>3.3816999999999999</v>
      </c>
    </row>
    <row r="2649" spans="1:18" hidden="1">
      <c r="A2649" t="s">
        <v>506</v>
      </c>
      <c r="B2649" t="s">
        <v>641</v>
      </c>
      <c r="C2649" s="7">
        <v>42542</v>
      </c>
      <c r="D2649" t="s">
        <v>2753</v>
      </c>
      <c r="E2649">
        <v>13115016</v>
      </c>
      <c r="F2649" t="s">
        <v>4708</v>
      </c>
      <c r="G2649" s="7">
        <v>42549</v>
      </c>
      <c r="H2649" t="s">
        <v>503</v>
      </c>
      <c r="I2649">
        <v>126</v>
      </c>
      <c r="J2649">
        <v>0</v>
      </c>
      <c r="K2649">
        <v>126</v>
      </c>
      <c r="L2649">
        <v>1</v>
      </c>
      <c r="M2649">
        <v>126</v>
      </c>
      <c r="N2649" t="s">
        <v>647</v>
      </c>
      <c r="O2649" t="s">
        <v>4709</v>
      </c>
      <c r="P2649" s="7">
        <v>42542</v>
      </c>
      <c r="Q2649" s="7" t="s">
        <v>4710</v>
      </c>
      <c r="R2649" s="7">
        <v>3.3835000000000002</v>
      </c>
    </row>
    <row r="2650" spans="1:18" hidden="1">
      <c r="A2650" t="s">
        <v>506</v>
      </c>
      <c r="B2650" t="s">
        <v>641</v>
      </c>
      <c r="C2650" s="7">
        <v>42529</v>
      </c>
      <c r="D2650" t="s">
        <v>2753</v>
      </c>
      <c r="E2650">
        <v>13115020</v>
      </c>
      <c r="F2650" t="s">
        <v>5290</v>
      </c>
      <c r="G2650" s="7">
        <v>42551</v>
      </c>
      <c r="H2650" t="s">
        <v>503</v>
      </c>
      <c r="I2650">
        <v>142.5</v>
      </c>
      <c r="J2650">
        <v>0</v>
      </c>
      <c r="K2650">
        <v>142.5</v>
      </c>
      <c r="L2650">
        <v>1</v>
      </c>
      <c r="M2650">
        <v>142.5</v>
      </c>
      <c r="N2650" t="s">
        <v>647</v>
      </c>
      <c r="O2650" t="s">
        <v>5291</v>
      </c>
      <c r="P2650" s="7">
        <v>42542</v>
      </c>
      <c r="Q2650" s="7" t="s">
        <v>5292</v>
      </c>
      <c r="R2650" s="7">
        <v>3.4744999999999999</v>
      </c>
    </row>
    <row r="2651" spans="1:18" hidden="1">
      <c r="A2651" t="s">
        <v>506</v>
      </c>
      <c r="B2651" t="s">
        <v>641</v>
      </c>
      <c r="C2651" s="7">
        <v>42542</v>
      </c>
      <c r="D2651" t="s">
        <v>2753</v>
      </c>
      <c r="E2651">
        <v>13115016</v>
      </c>
      <c r="F2651" t="s">
        <v>5503</v>
      </c>
      <c r="G2651" s="7">
        <v>42551</v>
      </c>
      <c r="H2651" t="s">
        <v>503</v>
      </c>
      <c r="I2651">
        <v>466.65</v>
      </c>
      <c r="J2651">
        <v>0</v>
      </c>
      <c r="K2651">
        <v>466.65</v>
      </c>
      <c r="L2651">
        <v>1</v>
      </c>
      <c r="M2651">
        <v>466.65</v>
      </c>
      <c r="N2651" t="s">
        <v>647</v>
      </c>
      <c r="O2651" t="s">
        <v>4709</v>
      </c>
      <c r="P2651" s="7">
        <v>42542</v>
      </c>
      <c r="Q2651" s="7" t="s">
        <v>5504</v>
      </c>
      <c r="R2651" s="7">
        <v>3.3835000000000002</v>
      </c>
    </row>
    <row r="2652" spans="1:18" hidden="1">
      <c r="A2652" t="s">
        <v>506</v>
      </c>
      <c r="B2652" t="s">
        <v>548</v>
      </c>
      <c r="C2652" s="7">
        <v>42529</v>
      </c>
      <c r="D2652" t="s">
        <v>2753</v>
      </c>
      <c r="E2652">
        <v>13115020</v>
      </c>
      <c r="F2652" t="s">
        <v>5678</v>
      </c>
      <c r="G2652" s="7">
        <v>42547</v>
      </c>
      <c r="H2652" t="s">
        <v>503</v>
      </c>
      <c r="I2652">
        <v>646</v>
      </c>
      <c r="J2652">
        <v>0</v>
      </c>
      <c r="K2652">
        <v>646</v>
      </c>
      <c r="L2652">
        <v>1</v>
      </c>
      <c r="M2652">
        <v>646</v>
      </c>
      <c r="N2652" t="s">
        <v>647</v>
      </c>
      <c r="O2652" t="s">
        <v>5679</v>
      </c>
      <c r="P2652" s="7">
        <v>42542</v>
      </c>
      <c r="Q2652" s="7" t="s">
        <v>5680</v>
      </c>
      <c r="R2652" s="7">
        <v>3.4744999999999999</v>
      </c>
    </row>
    <row r="2653" spans="1:18" hidden="1">
      <c r="A2653" t="s">
        <v>506</v>
      </c>
      <c r="B2653" t="s">
        <v>641</v>
      </c>
      <c r="C2653" s="7">
        <v>42542</v>
      </c>
      <c r="D2653" t="s">
        <v>2753</v>
      </c>
      <c r="E2653">
        <v>13115020</v>
      </c>
      <c r="F2653" t="s">
        <v>6561</v>
      </c>
      <c r="G2653" s="7">
        <v>42552</v>
      </c>
      <c r="H2653" t="s">
        <v>503</v>
      </c>
      <c r="I2653">
        <v>266</v>
      </c>
      <c r="J2653">
        <v>0</v>
      </c>
      <c r="K2653">
        <v>266</v>
      </c>
      <c r="L2653">
        <v>1</v>
      </c>
      <c r="M2653">
        <v>266</v>
      </c>
      <c r="N2653" t="s">
        <v>647</v>
      </c>
      <c r="O2653" t="s">
        <v>6562</v>
      </c>
      <c r="P2653" s="7">
        <v>42542</v>
      </c>
      <c r="Q2653" s="7" t="s">
        <v>6563</v>
      </c>
      <c r="R2653" s="7">
        <v>3.3835000000000002</v>
      </c>
    </row>
    <row r="2654" spans="1:18" hidden="1">
      <c r="A2654" t="s">
        <v>506</v>
      </c>
      <c r="B2654" t="s">
        <v>663</v>
      </c>
      <c r="C2654" s="7">
        <v>42520</v>
      </c>
      <c r="D2654" t="s">
        <v>4957</v>
      </c>
      <c r="E2654">
        <v>13115026</v>
      </c>
      <c r="F2654" t="s">
        <v>4958</v>
      </c>
      <c r="G2654" s="7">
        <v>42548</v>
      </c>
      <c r="H2654" t="s">
        <v>503</v>
      </c>
      <c r="I2654">
        <v>2000</v>
      </c>
      <c r="J2654">
        <v>0</v>
      </c>
      <c r="K2654">
        <v>2000</v>
      </c>
      <c r="L2654">
        <v>1</v>
      </c>
      <c r="M2654">
        <v>2000</v>
      </c>
      <c r="N2654" t="s">
        <v>647</v>
      </c>
      <c r="O2654" t="s">
        <v>4959</v>
      </c>
      <c r="P2654" s="7">
        <v>42542</v>
      </c>
      <c r="Q2654" s="7" t="s">
        <v>4960</v>
      </c>
      <c r="R2654" s="7">
        <v>3.6168</v>
      </c>
    </row>
    <row r="2655" spans="1:18" hidden="1">
      <c r="A2655" t="s">
        <v>482</v>
      </c>
      <c r="B2655" t="s">
        <v>501</v>
      </c>
      <c r="C2655" s="7">
        <v>41303</v>
      </c>
      <c r="D2655" t="s">
        <v>455</v>
      </c>
      <c r="E2655">
        <v>15101001</v>
      </c>
      <c r="F2655" t="s">
        <v>472</v>
      </c>
      <c r="G2655" s="7">
        <v>42824</v>
      </c>
      <c r="H2655" t="s">
        <v>503</v>
      </c>
      <c r="I2655">
        <v>1000000</v>
      </c>
      <c r="J2655"/>
      <c r="K2655">
        <v>1000000</v>
      </c>
      <c r="L2655">
        <v>1</v>
      </c>
      <c r="M2655">
        <v>1000000</v>
      </c>
      <c r="N2655" t="s">
        <v>2694</v>
      </c>
      <c r="O2655" t="s">
        <v>688</v>
      </c>
      <c r="P2655" s="7">
        <v>42542</v>
      </c>
      <c r="Q2655" s="7" t="s">
        <v>1718</v>
      </c>
      <c r="R2655" s="7">
        <v>2.0240999999999998</v>
      </c>
    </row>
    <row r="2656" spans="1:18" hidden="1">
      <c r="A2656" t="s">
        <v>506</v>
      </c>
      <c r="B2656" t="s">
        <v>501</v>
      </c>
      <c r="C2656" s="7">
        <v>42374</v>
      </c>
      <c r="D2656" t="s">
        <v>455</v>
      </c>
      <c r="E2656">
        <v>13130017</v>
      </c>
      <c r="F2656" t="s">
        <v>2728</v>
      </c>
      <c r="G2656" s="7">
        <v>42587</v>
      </c>
      <c r="H2656" t="s">
        <v>503</v>
      </c>
      <c r="I2656">
        <v>709.2</v>
      </c>
      <c r="J2656"/>
      <c r="K2656">
        <v>709.2</v>
      </c>
      <c r="L2656">
        <v>1</v>
      </c>
      <c r="M2656">
        <v>709.2</v>
      </c>
      <c r="N2656" t="s">
        <v>661</v>
      </c>
      <c r="O2656" t="s">
        <v>2729</v>
      </c>
      <c r="P2656" s="7">
        <v>42542</v>
      </c>
      <c r="Q2656" s="7" t="s">
        <v>2795</v>
      </c>
      <c r="R2656" s="7">
        <v>4.0387000000000004</v>
      </c>
    </row>
    <row r="2657" spans="1:18" hidden="1">
      <c r="A2657" t="s">
        <v>506</v>
      </c>
      <c r="B2657" t="s">
        <v>501</v>
      </c>
      <c r="C2657" s="7">
        <v>42374</v>
      </c>
      <c r="D2657" t="s">
        <v>455</v>
      </c>
      <c r="E2657">
        <v>13130017</v>
      </c>
      <c r="F2657" t="s">
        <v>2728</v>
      </c>
      <c r="G2657" s="7">
        <v>42648</v>
      </c>
      <c r="H2657" t="s">
        <v>503</v>
      </c>
      <c r="I2657">
        <v>709.2</v>
      </c>
      <c r="J2657"/>
      <c r="K2657">
        <v>709.2</v>
      </c>
      <c r="L2657">
        <v>1</v>
      </c>
      <c r="M2657">
        <v>709.2</v>
      </c>
      <c r="N2657" t="s">
        <v>661</v>
      </c>
      <c r="O2657" t="s">
        <v>2729</v>
      </c>
      <c r="P2657" s="7">
        <v>42542</v>
      </c>
      <c r="Q2657" s="7" t="s">
        <v>2796</v>
      </c>
      <c r="R2657" s="7">
        <v>4.0387000000000004</v>
      </c>
    </row>
    <row r="2658" spans="1:18" hidden="1">
      <c r="A2658" t="s">
        <v>506</v>
      </c>
      <c r="B2658" t="s">
        <v>501</v>
      </c>
      <c r="C2658" s="7">
        <v>42374</v>
      </c>
      <c r="D2658" t="s">
        <v>455</v>
      </c>
      <c r="E2658">
        <v>13130017</v>
      </c>
      <c r="F2658" t="s">
        <v>2728</v>
      </c>
      <c r="G2658" s="7">
        <v>42679</v>
      </c>
      <c r="H2658" t="s">
        <v>503</v>
      </c>
      <c r="I2658">
        <v>709.2</v>
      </c>
      <c r="J2658"/>
      <c r="K2658">
        <v>709.2</v>
      </c>
      <c r="L2658">
        <v>1</v>
      </c>
      <c r="M2658">
        <v>709.2</v>
      </c>
      <c r="N2658" t="s">
        <v>661</v>
      </c>
      <c r="O2658" t="s">
        <v>2729</v>
      </c>
      <c r="P2658" s="7">
        <v>42542</v>
      </c>
      <c r="Q2658" s="7" t="s">
        <v>2818</v>
      </c>
      <c r="R2658" s="7">
        <v>4.0387000000000004</v>
      </c>
    </row>
    <row r="2659" spans="1:18" hidden="1">
      <c r="A2659" t="s">
        <v>506</v>
      </c>
      <c r="B2659" t="s">
        <v>501</v>
      </c>
      <c r="C2659" s="7">
        <v>42374</v>
      </c>
      <c r="D2659" t="s">
        <v>455</v>
      </c>
      <c r="E2659">
        <v>13130017</v>
      </c>
      <c r="F2659" t="s">
        <v>2728</v>
      </c>
      <c r="G2659" s="7">
        <v>42618</v>
      </c>
      <c r="H2659" t="s">
        <v>503</v>
      </c>
      <c r="I2659">
        <v>709.2</v>
      </c>
      <c r="J2659"/>
      <c r="K2659">
        <v>709.2</v>
      </c>
      <c r="L2659">
        <v>1</v>
      </c>
      <c r="M2659">
        <v>709.2</v>
      </c>
      <c r="N2659" t="s">
        <v>661</v>
      </c>
      <c r="O2659" t="s">
        <v>2729</v>
      </c>
      <c r="P2659" s="7">
        <v>42542</v>
      </c>
      <c r="Q2659" s="7" t="s">
        <v>2773</v>
      </c>
      <c r="R2659" s="7">
        <v>4.0387000000000004</v>
      </c>
    </row>
    <row r="2660" spans="1:18" hidden="1">
      <c r="A2660" t="s">
        <v>506</v>
      </c>
      <c r="B2660" t="s">
        <v>501</v>
      </c>
      <c r="C2660" s="7">
        <v>42374</v>
      </c>
      <c r="D2660" t="s">
        <v>455</v>
      </c>
      <c r="E2660">
        <v>13130017</v>
      </c>
      <c r="F2660" t="s">
        <v>2728</v>
      </c>
      <c r="G2660" s="7">
        <v>42556</v>
      </c>
      <c r="H2660" t="s">
        <v>503</v>
      </c>
      <c r="I2660">
        <v>709.2</v>
      </c>
      <c r="J2660"/>
      <c r="K2660">
        <v>709.2</v>
      </c>
      <c r="L2660">
        <v>1</v>
      </c>
      <c r="M2660">
        <v>709.2</v>
      </c>
      <c r="N2660" t="s">
        <v>661</v>
      </c>
      <c r="O2660" t="s">
        <v>2729</v>
      </c>
      <c r="P2660" s="7">
        <v>42542</v>
      </c>
      <c r="Q2660" s="7" t="s">
        <v>2794</v>
      </c>
      <c r="R2660" s="7">
        <v>4.0387000000000004</v>
      </c>
    </row>
    <row r="2661" spans="1:18" hidden="1">
      <c r="A2661" t="s">
        <v>506</v>
      </c>
      <c r="B2661" t="s">
        <v>501</v>
      </c>
      <c r="C2661" s="7">
        <v>42374</v>
      </c>
      <c r="D2661" t="s">
        <v>455</v>
      </c>
      <c r="E2661">
        <v>13130017</v>
      </c>
      <c r="F2661" t="s">
        <v>2728</v>
      </c>
      <c r="G2661" s="7">
        <v>42709</v>
      </c>
      <c r="H2661" t="s">
        <v>503</v>
      </c>
      <c r="I2661">
        <v>709.2</v>
      </c>
      <c r="J2661"/>
      <c r="K2661">
        <v>709.2</v>
      </c>
      <c r="L2661">
        <v>1</v>
      </c>
      <c r="M2661">
        <v>709.2</v>
      </c>
      <c r="N2661" t="s">
        <v>661</v>
      </c>
      <c r="O2661" t="s">
        <v>2729</v>
      </c>
      <c r="P2661" s="7">
        <v>42542</v>
      </c>
      <c r="Q2661" s="7" t="s">
        <v>2748</v>
      </c>
      <c r="R2661" s="7">
        <v>4.0387000000000004</v>
      </c>
    </row>
    <row r="2662" spans="1:18" hidden="1">
      <c r="A2662" t="s">
        <v>506</v>
      </c>
      <c r="B2662" t="s">
        <v>548</v>
      </c>
      <c r="C2662" s="7">
        <v>42496</v>
      </c>
      <c r="D2662" t="s">
        <v>2910</v>
      </c>
      <c r="E2662">
        <v>13101012</v>
      </c>
      <c r="F2662" t="s">
        <v>3560</v>
      </c>
      <c r="G2662" s="7">
        <v>42545</v>
      </c>
      <c r="H2662" t="s">
        <v>503</v>
      </c>
      <c r="I2662">
        <v>26.96</v>
      </c>
      <c r="J2662">
        <v>0</v>
      </c>
      <c r="K2662">
        <v>26.96</v>
      </c>
      <c r="L2662">
        <v>1</v>
      </c>
      <c r="M2662">
        <v>26.96</v>
      </c>
      <c r="N2662" t="s">
        <v>647</v>
      </c>
      <c r="O2662" t="s">
        <v>3561</v>
      </c>
      <c r="P2662" s="7">
        <v>42542</v>
      </c>
      <c r="Q2662" s="7" t="s">
        <v>3562</v>
      </c>
      <c r="R2662" s="7">
        <v>3.5295999999999998</v>
      </c>
    </row>
    <row r="2663" spans="1:18" hidden="1">
      <c r="A2663" t="s">
        <v>506</v>
      </c>
      <c r="B2663" t="s">
        <v>548</v>
      </c>
      <c r="C2663" s="7">
        <v>42538</v>
      </c>
      <c r="D2663" t="s">
        <v>2910</v>
      </c>
      <c r="E2663">
        <v>13101012</v>
      </c>
      <c r="F2663" t="s">
        <v>3787</v>
      </c>
      <c r="G2663" s="7">
        <v>42548</v>
      </c>
      <c r="H2663" t="s">
        <v>503</v>
      </c>
      <c r="I2663">
        <v>26.85</v>
      </c>
      <c r="J2663">
        <v>0</v>
      </c>
      <c r="K2663">
        <v>26.85</v>
      </c>
      <c r="L2663">
        <v>1</v>
      </c>
      <c r="M2663">
        <v>26.85</v>
      </c>
      <c r="N2663" t="s">
        <v>647</v>
      </c>
      <c r="O2663" t="s">
        <v>3788</v>
      </c>
      <c r="P2663" s="7">
        <v>42542</v>
      </c>
      <c r="Q2663" s="7" t="s">
        <v>3789</v>
      </c>
      <c r="R2663" s="7">
        <v>3.4904000000000002</v>
      </c>
    </row>
    <row r="2664" spans="1:18" hidden="1">
      <c r="A2664" t="s">
        <v>506</v>
      </c>
      <c r="B2664" t="s">
        <v>548</v>
      </c>
      <c r="C2664" s="7">
        <v>42538</v>
      </c>
      <c r="D2664" t="s">
        <v>2910</v>
      </c>
      <c r="E2664">
        <v>13101012</v>
      </c>
      <c r="F2664" t="s">
        <v>3790</v>
      </c>
      <c r="G2664" s="7">
        <v>42548</v>
      </c>
      <c r="H2664" t="s">
        <v>503</v>
      </c>
      <c r="I2664">
        <v>29.12</v>
      </c>
      <c r="J2664">
        <v>0</v>
      </c>
      <c r="K2664">
        <v>29.12</v>
      </c>
      <c r="L2664">
        <v>1</v>
      </c>
      <c r="M2664">
        <v>29.12</v>
      </c>
      <c r="N2664" t="s">
        <v>647</v>
      </c>
      <c r="O2664" t="s">
        <v>3791</v>
      </c>
      <c r="P2664" s="7">
        <v>42542</v>
      </c>
      <c r="Q2664" s="7" t="s">
        <v>3792</v>
      </c>
      <c r="R2664" s="7">
        <v>3.4904000000000002</v>
      </c>
    </row>
    <row r="2665" spans="1:18" hidden="1">
      <c r="A2665" t="s">
        <v>506</v>
      </c>
      <c r="B2665" t="s">
        <v>548</v>
      </c>
      <c r="C2665" s="7">
        <v>42538</v>
      </c>
      <c r="D2665" t="s">
        <v>2910</v>
      </c>
      <c r="E2665">
        <v>13101012</v>
      </c>
      <c r="F2665" t="s">
        <v>3793</v>
      </c>
      <c r="G2665" s="7">
        <v>42548</v>
      </c>
      <c r="H2665" t="s">
        <v>503</v>
      </c>
      <c r="I2665">
        <v>61.28</v>
      </c>
      <c r="J2665">
        <v>0</v>
      </c>
      <c r="K2665">
        <v>61.28</v>
      </c>
      <c r="L2665">
        <v>1</v>
      </c>
      <c r="M2665">
        <v>61.28</v>
      </c>
      <c r="N2665" t="s">
        <v>647</v>
      </c>
      <c r="O2665" t="s">
        <v>3794</v>
      </c>
      <c r="P2665" s="7">
        <v>42542</v>
      </c>
      <c r="Q2665" s="7" t="s">
        <v>3795</v>
      </c>
      <c r="R2665" s="7">
        <v>3.4904000000000002</v>
      </c>
    </row>
    <row r="2666" spans="1:18" hidden="1">
      <c r="A2666" t="s">
        <v>506</v>
      </c>
      <c r="B2666" t="s">
        <v>548</v>
      </c>
      <c r="C2666" s="7">
        <v>42538</v>
      </c>
      <c r="D2666" t="s">
        <v>2910</v>
      </c>
      <c r="E2666">
        <v>13101012</v>
      </c>
      <c r="F2666" t="s">
        <v>3796</v>
      </c>
      <c r="G2666" s="7">
        <v>42548</v>
      </c>
      <c r="H2666" t="s">
        <v>503</v>
      </c>
      <c r="I2666">
        <v>35.68</v>
      </c>
      <c r="J2666">
        <v>0</v>
      </c>
      <c r="K2666">
        <v>35.68</v>
      </c>
      <c r="L2666">
        <v>1</v>
      </c>
      <c r="M2666">
        <v>35.68</v>
      </c>
      <c r="N2666" t="s">
        <v>647</v>
      </c>
      <c r="O2666" t="s">
        <v>3797</v>
      </c>
      <c r="P2666" s="7">
        <v>42542</v>
      </c>
      <c r="Q2666" s="7" t="s">
        <v>3798</v>
      </c>
      <c r="R2666" s="7">
        <v>3.4904000000000002</v>
      </c>
    </row>
    <row r="2667" spans="1:18" hidden="1">
      <c r="A2667" t="s">
        <v>506</v>
      </c>
      <c r="B2667" t="s">
        <v>548</v>
      </c>
      <c r="C2667" s="7">
        <v>42538</v>
      </c>
      <c r="D2667" t="s">
        <v>2910</v>
      </c>
      <c r="E2667">
        <v>13101012</v>
      </c>
      <c r="F2667" t="s">
        <v>3799</v>
      </c>
      <c r="G2667" s="7">
        <v>42548</v>
      </c>
      <c r="H2667" t="s">
        <v>503</v>
      </c>
      <c r="I2667">
        <v>32.24</v>
      </c>
      <c r="J2667">
        <v>0</v>
      </c>
      <c r="K2667">
        <v>32.24</v>
      </c>
      <c r="L2667">
        <v>1</v>
      </c>
      <c r="M2667">
        <v>32.24</v>
      </c>
      <c r="N2667" t="s">
        <v>647</v>
      </c>
      <c r="O2667" t="s">
        <v>3800</v>
      </c>
      <c r="P2667" s="7">
        <v>42542</v>
      </c>
      <c r="Q2667" s="7" t="s">
        <v>3801</v>
      </c>
      <c r="R2667" s="7">
        <v>3.4904000000000002</v>
      </c>
    </row>
    <row r="2668" spans="1:18" hidden="1">
      <c r="A2668" t="s">
        <v>506</v>
      </c>
      <c r="B2668" t="s">
        <v>548</v>
      </c>
      <c r="C2668" s="7">
        <v>42538</v>
      </c>
      <c r="D2668" t="s">
        <v>2910</v>
      </c>
      <c r="E2668">
        <v>13101012</v>
      </c>
      <c r="F2668" t="s">
        <v>4258</v>
      </c>
      <c r="G2668" s="7">
        <v>42548</v>
      </c>
      <c r="H2668" t="s">
        <v>503</v>
      </c>
      <c r="I2668">
        <v>35.590000000000003</v>
      </c>
      <c r="J2668">
        <v>0</v>
      </c>
      <c r="K2668">
        <v>35.590000000000003</v>
      </c>
      <c r="L2668">
        <v>1</v>
      </c>
      <c r="M2668">
        <v>35.590000000000003</v>
      </c>
      <c r="N2668" t="s">
        <v>647</v>
      </c>
      <c r="O2668" t="s">
        <v>4259</v>
      </c>
      <c r="P2668" s="7">
        <v>42542</v>
      </c>
      <c r="Q2668" s="7" t="s">
        <v>4260</v>
      </c>
      <c r="R2668" s="7">
        <v>3.4904000000000002</v>
      </c>
    </row>
    <row r="2669" spans="1:18" hidden="1">
      <c r="A2669" t="s">
        <v>506</v>
      </c>
      <c r="B2669" t="s">
        <v>548</v>
      </c>
      <c r="C2669" s="7">
        <v>42538</v>
      </c>
      <c r="D2669" t="s">
        <v>2910</v>
      </c>
      <c r="E2669">
        <v>13101012</v>
      </c>
      <c r="F2669" t="s">
        <v>4261</v>
      </c>
      <c r="G2669" s="7">
        <v>42548</v>
      </c>
      <c r="H2669" t="s">
        <v>503</v>
      </c>
      <c r="I2669">
        <v>26.66</v>
      </c>
      <c r="J2669">
        <v>0</v>
      </c>
      <c r="K2669">
        <v>26.66</v>
      </c>
      <c r="L2669">
        <v>1</v>
      </c>
      <c r="M2669">
        <v>26.66</v>
      </c>
      <c r="N2669" t="s">
        <v>647</v>
      </c>
      <c r="O2669" t="s">
        <v>4262</v>
      </c>
      <c r="P2669" s="7">
        <v>42542</v>
      </c>
      <c r="Q2669" s="7" t="s">
        <v>4263</v>
      </c>
      <c r="R2669" s="7">
        <v>3.4904000000000002</v>
      </c>
    </row>
    <row r="2670" spans="1:18" hidden="1">
      <c r="A2670" t="s">
        <v>506</v>
      </c>
      <c r="B2670" t="s">
        <v>548</v>
      </c>
      <c r="C2670" s="7">
        <v>42538</v>
      </c>
      <c r="D2670" t="s">
        <v>2910</v>
      </c>
      <c r="E2670">
        <v>13101012</v>
      </c>
      <c r="F2670" t="s">
        <v>4264</v>
      </c>
      <c r="G2670" s="7">
        <v>42548</v>
      </c>
      <c r="H2670" t="s">
        <v>503</v>
      </c>
      <c r="I2670">
        <v>28.4</v>
      </c>
      <c r="J2670">
        <v>0</v>
      </c>
      <c r="K2670">
        <v>28.4</v>
      </c>
      <c r="L2670">
        <v>1</v>
      </c>
      <c r="M2670">
        <v>28.4</v>
      </c>
      <c r="N2670" t="s">
        <v>647</v>
      </c>
      <c r="O2670" t="s">
        <v>4265</v>
      </c>
      <c r="P2670" s="7">
        <v>42542</v>
      </c>
      <c r="Q2670" s="7" t="s">
        <v>4266</v>
      </c>
      <c r="R2670" s="7">
        <v>3.4904000000000002</v>
      </c>
    </row>
    <row r="2671" spans="1:18" hidden="1">
      <c r="A2671" t="s">
        <v>506</v>
      </c>
      <c r="B2671" t="s">
        <v>548</v>
      </c>
      <c r="C2671" s="7">
        <v>42538</v>
      </c>
      <c r="D2671" t="s">
        <v>2910</v>
      </c>
      <c r="E2671">
        <v>13101012</v>
      </c>
      <c r="F2671" t="s">
        <v>4267</v>
      </c>
      <c r="G2671" s="7">
        <v>42548</v>
      </c>
      <c r="H2671" t="s">
        <v>503</v>
      </c>
      <c r="I2671">
        <v>29.91</v>
      </c>
      <c r="J2671">
        <v>0</v>
      </c>
      <c r="K2671">
        <v>29.91</v>
      </c>
      <c r="L2671">
        <v>1</v>
      </c>
      <c r="M2671">
        <v>29.91</v>
      </c>
      <c r="N2671" t="s">
        <v>647</v>
      </c>
      <c r="O2671" t="s">
        <v>4268</v>
      </c>
      <c r="P2671" s="7">
        <v>42542</v>
      </c>
      <c r="Q2671" s="7" t="s">
        <v>4269</v>
      </c>
      <c r="R2671" s="7">
        <v>3.4904000000000002</v>
      </c>
    </row>
    <row r="2672" spans="1:18" hidden="1">
      <c r="A2672" t="s">
        <v>506</v>
      </c>
      <c r="B2672" t="s">
        <v>548</v>
      </c>
      <c r="C2672" s="7">
        <v>42538</v>
      </c>
      <c r="D2672" t="s">
        <v>2910</v>
      </c>
      <c r="E2672">
        <v>13101012</v>
      </c>
      <c r="F2672" t="s">
        <v>4270</v>
      </c>
      <c r="G2672" s="7">
        <v>42548</v>
      </c>
      <c r="H2672" t="s">
        <v>503</v>
      </c>
      <c r="I2672">
        <v>29.19</v>
      </c>
      <c r="J2672">
        <v>0</v>
      </c>
      <c r="K2672">
        <v>29.19</v>
      </c>
      <c r="L2672">
        <v>1</v>
      </c>
      <c r="M2672">
        <v>29.19</v>
      </c>
      <c r="N2672" t="s">
        <v>647</v>
      </c>
      <c r="O2672" t="s">
        <v>4271</v>
      </c>
      <c r="P2672" s="7">
        <v>42542</v>
      </c>
      <c r="Q2672" s="7" t="s">
        <v>4272</v>
      </c>
      <c r="R2672" s="7">
        <v>3.4904000000000002</v>
      </c>
    </row>
    <row r="2673" spans="1:18" hidden="1">
      <c r="A2673" t="s">
        <v>506</v>
      </c>
      <c r="B2673" t="s">
        <v>548</v>
      </c>
      <c r="C2673" s="7">
        <v>42538</v>
      </c>
      <c r="D2673" t="s">
        <v>2910</v>
      </c>
      <c r="E2673">
        <v>13101012</v>
      </c>
      <c r="F2673" t="s">
        <v>4273</v>
      </c>
      <c r="G2673" s="7">
        <v>42548</v>
      </c>
      <c r="H2673" t="s">
        <v>503</v>
      </c>
      <c r="I2673">
        <v>30.49</v>
      </c>
      <c r="J2673">
        <v>0</v>
      </c>
      <c r="K2673">
        <v>30.49</v>
      </c>
      <c r="L2673">
        <v>1</v>
      </c>
      <c r="M2673">
        <v>30.49</v>
      </c>
      <c r="N2673" t="s">
        <v>647</v>
      </c>
      <c r="O2673" t="s">
        <v>4274</v>
      </c>
      <c r="P2673" s="7">
        <v>42542</v>
      </c>
      <c r="Q2673" s="7" t="s">
        <v>4275</v>
      </c>
      <c r="R2673" s="7">
        <v>3.4904000000000002</v>
      </c>
    </row>
    <row r="2674" spans="1:18" hidden="1">
      <c r="A2674" t="s">
        <v>506</v>
      </c>
      <c r="B2674" t="s">
        <v>548</v>
      </c>
      <c r="C2674" s="7">
        <v>42538</v>
      </c>
      <c r="D2674" t="s">
        <v>2910</v>
      </c>
      <c r="E2674">
        <v>13101012</v>
      </c>
      <c r="F2674" t="s">
        <v>4651</v>
      </c>
      <c r="G2674" s="7">
        <v>42548</v>
      </c>
      <c r="H2674" t="s">
        <v>503</v>
      </c>
      <c r="I2674">
        <v>74.599999999999994</v>
      </c>
      <c r="J2674">
        <v>0</v>
      </c>
      <c r="K2674">
        <v>74.599999999999994</v>
      </c>
      <c r="L2674">
        <v>1</v>
      </c>
      <c r="M2674">
        <v>74.599999999999994</v>
      </c>
      <c r="N2674" t="s">
        <v>647</v>
      </c>
      <c r="O2674" t="s">
        <v>4652</v>
      </c>
      <c r="P2674" s="7">
        <v>42542</v>
      </c>
      <c r="Q2674" s="7" t="s">
        <v>4653</v>
      </c>
      <c r="R2674" s="7">
        <v>3.4904000000000002</v>
      </c>
    </row>
    <row r="2675" spans="1:18" hidden="1">
      <c r="A2675" t="s">
        <v>506</v>
      </c>
      <c r="B2675" t="s">
        <v>548</v>
      </c>
      <c r="C2675" s="7">
        <v>42538</v>
      </c>
      <c r="D2675" t="s">
        <v>2910</v>
      </c>
      <c r="E2675">
        <v>13101012</v>
      </c>
      <c r="F2675" t="s">
        <v>4654</v>
      </c>
      <c r="G2675" s="7">
        <v>42548</v>
      </c>
      <c r="H2675" t="s">
        <v>503</v>
      </c>
      <c r="I2675">
        <v>28.42</v>
      </c>
      <c r="J2675">
        <v>0</v>
      </c>
      <c r="K2675">
        <v>28.42</v>
      </c>
      <c r="L2675">
        <v>1</v>
      </c>
      <c r="M2675">
        <v>28.42</v>
      </c>
      <c r="N2675" t="s">
        <v>647</v>
      </c>
      <c r="O2675" t="s">
        <v>4655</v>
      </c>
      <c r="P2675" s="7">
        <v>42542</v>
      </c>
      <c r="Q2675" s="7" t="s">
        <v>4656</v>
      </c>
      <c r="R2675" s="7">
        <v>3.4904000000000002</v>
      </c>
    </row>
    <row r="2676" spans="1:18" hidden="1">
      <c r="A2676" t="s">
        <v>506</v>
      </c>
      <c r="B2676" t="s">
        <v>548</v>
      </c>
      <c r="C2676" s="7">
        <v>42538</v>
      </c>
      <c r="D2676" t="s">
        <v>2910</v>
      </c>
      <c r="E2676">
        <v>13101012</v>
      </c>
      <c r="F2676" t="s">
        <v>5078</v>
      </c>
      <c r="G2676" s="7">
        <v>42548</v>
      </c>
      <c r="H2676" t="s">
        <v>503</v>
      </c>
      <c r="I2676">
        <v>32.979999999999997</v>
      </c>
      <c r="J2676">
        <v>0</v>
      </c>
      <c r="K2676">
        <v>32.979999999999997</v>
      </c>
      <c r="L2676">
        <v>1</v>
      </c>
      <c r="M2676">
        <v>32.979999999999997</v>
      </c>
      <c r="N2676" t="s">
        <v>647</v>
      </c>
      <c r="O2676" t="s">
        <v>5079</v>
      </c>
      <c r="P2676" s="7">
        <v>42542</v>
      </c>
      <c r="Q2676" s="7" t="s">
        <v>5080</v>
      </c>
      <c r="R2676" s="7">
        <v>3.4904000000000002</v>
      </c>
    </row>
    <row r="2677" spans="1:18" hidden="1">
      <c r="A2677" t="s">
        <v>506</v>
      </c>
      <c r="B2677" t="s">
        <v>548</v>
      </c>
      <c r="C2677" s="7">
        <v>42538</v>
      </c>
      <c r="D2677" t="s">
        <v>2910</v>
      </c>
      <c r="E2677">
        <v>13101012</v>
      </c>
      <c r="F2677" t="s">
        <v>5081</v>
      </c>
      <c r="G2677" s="7">
        <v>42548</v>
      </c>
      <c r="H2677" t="s">
        <v>503</v>
      </c>
      <c r="I2677">
        <v>33.450000000000003</v>
      </c>
      <c r="J2677">
        <v>0</v>
      </c>
      <c r="K2677">
        <v>33.450000000000003</v>
      </c>
      <c r="L2677">
        <v>1</v>
      </c>
      <c r="M2677">
        <v>33.450000000000003</v>
      </c>
      <c r="N2677" t="s">
        <v>647</v>
      </c>
      <c r="O2677" t="s">
        <v>5082</v>
      </c>
      <c r="P2677" s="7">
        <v>42542</v>
      </c>
      <c r="Q2677" s="7" t="s">
        <v>5083</v>
      </c>
      <c r="R2677" s="7">
        <v>3.4904000000000002</v>
      </c>
    </row>
    <row r="2678" spans="1:18" hidden="1">
      <c r="A2678" t="s">
        <v>506</v>
      </c>
      <c r="B2678" t="s">
        <v>548</v>
      </c>
      <c r="C2678" s="7">
        <v>42538</v>
      </c>
      <c r="D2678" t="s">
        <v>2910</v>
      </c>
      <c r="E2678">
        <v>13101012</v>
      </c>
      <c r="F2678" t="s">
        <v>5084</v>
      </c>
      <c r="G2678" s="7">
        <v>42548</v>
      </c>
      <c r="H2678" t="s">
        <v>503</v>
      </c>
      <c r="I2678">
        <v>28.16</v>
      </c>
      <c r="J2678">
        <v>0</v>
      </c>
      <c r="K2678">
        <v>28.16</v>
      </c>
      <c r="L2678">
        <v>1</v>
      </c>
      <c r="M2678">
        <v>28.16</v>
      </c>
      <c r="N2678" t="s">
        <v>647</v>
      </c>
      <c r="O2678" t="s">
        <v>5085</v>
      </c>
      <c r="P2678" s="7">
        <v>42542</v>
      </c>
      <c r="Q2678" s="7" t="s">
        <v>5086</v>
      </c>
      <c r="R2678" s="7">
        <v>3.4904000000000002</v>
      </c>
    </row>
    <row r="2679" spans="1:18" hidden="1">
      <c r="A2679" t="s">
        <v>506</v>
      </c>
      <c r="B2679" t="s">
        <v>548</v>
      </c>
      <c r="C2679" s="7">
        <v>42538</v>
      </c>
      <c r="D2679" t="s">
        <v>2910</v>
      </c>
      <c r="E2679">
        <v>13101012</v>
      </c>
      <c r="F2679" t="s">
        <v>5808</v>
      </c>
      <c r="G2679" s="7">
        <v>42548</v>
      </c>
      <c r="H2679" t="s">
        <v>503</v>
      </c>
      <c r="I2679">
        <v>321.14</v>
      </c>
      <c r="J2679">
        <v>0</v>
      </c>
      <c r="K2679">
        <v>321.14</v>
      </c>
      <c r="L2679">
        <v>1</v>
      </c>
      <c r="M2679">
        <v>321.14</v>
      </c>
      <c r="N2679" t="s">
        <v>647</v>
      </c>
      <c r="O2679" t="s">
        <v>5809</v>
      </c>
      <c r="P2679" s="7">
        <v>42542</v>
      </c>
      <c r="Q2679" s="7" t="s">
        <v>5810</v>
      </c>
      <c r="R2679" s="7">
        <v>3.4904000000000002</v>
      </c>
    </row>
    <row r="2680" spans="1:18" hidden="1">
      <c r="A2680" t="s">
        <v>506</v>
      </c>
      <c r="B2680" t="s">
        <v>548</v>
      </c>
      <c r="C2680" s="7">
        <v>42538</v>
      </c>
      <c r="D2680" t="s">
        <v>2910</v>
      </c>
      <c r="E2680">
        <v>13101012</v>
      </c>
      <c r="F2680" t="s">
        <v>5811</v>
      </c>
      <c r="G2680" s="7">
        <v>42548</v>
      </c>
      <c r="H2680" t="s">
        <v>503</v>
      </c>
      <c r="I2680">
        <v>45.44</v>
      </c>
      <c r="J2680">
        <v>0</v>
      </c>
      <c r="K2680">
        <v>45.44</v>
      </c>
      <c r="L2680">
        <v>1</v>
      </c>
      <c r="M2680">
        <v>45.44</v>
      </c>
      <c r="N2680" t="s">
        <v>647</v>
      </c>
      <c r="O2680" t="s">
        <v>5812</v>
      </c>
      <c r="P2680" s="7">
        <v>42542</v>
      </c>
      <c r="Q2680" s="7" t="s">
        <v>5813</v>
      </c>
      <c r="R2680" s="7">
        <v>3.4904000000000002</v>
      </c>
    </row>
    <row r="2681" spans="1:18" hidden="1">
      <c r="A2681" t="s">
        <v>506</v>
      </c>
      <c r="B2681" t="s">
        <v>548</v>
      </c>
      <c r="C2681" s="7">
        <v>42538</v>
      </c>
      <c r="D2681" t="s">
        <v>2910</v>
      </c>
      <c r="E2681">
        <v>13101012</v>
      </c>
      <c r="F2681" t="s">
        <v>5814</v>
      </c>
      <c r="G2681" s="7">
        <v>42548</v>
      </c>
      <c r="H2681" s="8" t="s">
        <v>503</v>
      </c>
      <c r="I2681" s="8">
        <v>32.119999999999997</v>
      </c>
      <c r="J2681" s="8">
        <v>0</v>
      </c>
      <c r="K2681" s="8">
        <v>32.119999999999997</v>
      </c>
      <c r="L2681" s="8">
        <v>1</v>
      </c>
      <c r="M2681" s="8">
        <v>32.119999999999997</v>
      </c>
      <c r="N2681" t="s">
        <v>647</v>
      </c>
      <c r="O2681" t="s">
        <v>5815</v>
      </c>
      <c r="P2681" s="7">
        <v>42542</v>
      </c>
      <c r="Q2681" s="7" t="s">
        <v>5816</v>
      </c>
      <c r="R2681" s="7">
        <v>3.4904000000000002</v>
      </c>
    </row>
    <row r="2682" spans="1:18" hidden="1">
      <c r="A2682" t="s">
        <v>506</v>
      </c>
      <c r="B2682" t="s">
        <v>548</v>
      </c>
      <c r="C2682" s="7">
        <v>42538</v>
      </c>
      <c r="D2682" t="s">
        <v>2910</v>
      </c>
      <c r="E2682">
        <v>13101012</v>
      </c>
      <c r="F2682" t="s">
        <v>5817</v>
      </c>
      <c r="G2682" s="7">
        <v>42548</v>
      </c>
      <c r="H2682" t="s">
        <v>503</v>
      </c>
      <c r="I2682">
        <v>169.98</v>
      </c>
      <c r="J2682">
        <v>0</v>
      </c>
      <c r="K2682">
        <v>169.98</v>
      </c>
      <c r="L2682">
        <v>1</v>
      </c>
      <c r="M2682">
        <v>169.98</v>
      </c>
      <c r="N2682" t="s">
        <v>647</v>
      </c>
      <c r="O2682" t="s">
        <v>5818</v>
      </c>
      <c r="P2682" s="7">
        <v>42542</v>
      </c>
      <c r="Q2682" s="7" t="s">
        <v>5819</v>
      </c>
      <c r="R2682" s="7">
        <v>3.4904000000000002</v>
      </c>
    </row>
    <row r="2683" spans="1:18" hidden="1">
      <c r="A2683" t="s">
        <v>506</v>
      </c>
      <c r="B2683" t="s">
        <v>548</v>
      </c>
      <c r="C2683" s="7">
        <v>42538</v>
      </c>
      <c r="D2683" t="s">
        <v>2910</v>
      </c>
      <c r="E2683">
        <v>13101012</v>
      </c>
      <c r="F2683" t="s">
        <v>6174</v>
      </c>
      <c r="G2683" s="7">
        <v>42548</v>
      </c>
      <c r="H2683" t="s">
        <v>503</v>
      </c>
      <c r="I2683">
        <v>68.7</v>
      </c>
      <c r="J2683">
        <v>0</v>
      </c>
      <c r="K2683">
        <v>68.7</v>
      </c>
      <c r="L2683">
        <v>1</v>
      </c>
      <c r="M2683">
        <v>68.7</v>
      </c>
      <c r="N2683" t="s">
        <v>647</v>
      </c>
      <c r="O2683" t="s">
        <v>6175</v>
      </c>
      <c r="P2683" s="7">
        <v>42542</v>
      </c>
      <c r="Q2683" s="7" t="s">
        <v>6176</v>
      </c>
      <c r="R2683" s="7">
        <v>3.4904000000000002</v>
      </c>
    </row>
    <row r="2684" spans="1:18" hidden="1">
      <c r="A2684" t="s">
        <v>506</v>
      </c>
      <c r="B2684" t="s">
        <v>548</v>
      </c>
      <c r="C2684" s="7">
        <v>42538</v>
      </c>
      <c r="D2684" t="s">
        <v>2910</v>
      </c>
      <c r="E2684">
        <v>13101012</v>
      </c>
      <c r="F2684" t="s">
        <v>6177</v>
      </c>
      <c r="G2684" s="7">
        <v>42548</v>
      </c>
      <c r="H2684" t="s">
        <v>503</v>
      </c>
      <c r="I2684">
        <v>31.93</v>
      </c>
      <c r="J2684">
        <v>0</v>
      </c>
      <c r="K2684">
        <v>31.93</v>
      </c>
      <c r="L2684">
        <v>1</v>
      </c>
      <c r="M2684">
        <v>31.93</v>
      </c>
      <c r="N2684" t="s">
        <v>647</v>
      </c>
      <c r="O2684" t="s">
        <v>6178</v>
      </c>
      <c r="P2684" s="7">
        <v>42542</v>
      </c>
      <c r="Q2684" s="7" t="s">
        <v>6179</v>
      </c>
      <c r="R2684" s="7">
        <v>3.4904000000000002</v>
      </c>
    </row>
    <row r="2685" spans="1:18" hidden="1">
      <c r="A2685" t="s">
        <v>506</v>
      </c>
      <c r="B2685" t="s">
        <v>548</v>
      </c>
      <c r="C2685" s="7">
        <v>42538</v>
      </c>
      <c r="D2685" t="s">
        <v>2910</v>
      </c>
      <c r="E2685">
        <v>13101012</v>
      </c>
      <c r="F2685" t="s">
        <v>6516</v>
      </c>
      <c r="G2685" s="7">
        <v>42548</v>
      </c>
      <c r="H2685" t="s">
        <v>503</v>
      </c>
      <c r="I2685">
        <v>112.96</v>
      </c>
      <c r="J2685">
        <v>0</v>
      </c>
      <c r="K2685">
        <v>112.96</v>
      </c>
      <c r="L2685">
        <v>1</v>
      </c>
      <c r="M2685">
        <v>112.96</v>
      </c>
      <c r="N2685" t="s">
        <v>647</v>
      </c>
      <c r="O2685" t="s">
        <v>6517</v>
      </c>
      <c r="P2685" s="7">
        <v>42542</v>
      </c>
      <c r="Q2685" s="7" t="s">
        <v>6518</v>
      </c>
      <c r="R2685" s="7">
        <v>3.4904000000000002</v>
      </c>
    </row>
    <row r="2686" spans="1:18" hidden="1">
      <c r="A2686" t="s">
        <v>506</v>
      </c>
      <c r="B2686" t="s">
        <v>548</v>
      </c>
      <c r="C2686" s="7">
        <v>42538</v>
      </c>
      <c r="D2686" t="s">
        <v>2910</v>
      </c>
      <c r="E2686">
        <v>13101012</v>
      </c>
      <c r="F2686" t="s">
        <v>6519</v>
      </c>
      <c r="G2686" s="7">
        <v>42548</v>
      </c>
      <c r="H2686" t="s">
        <v>503</v>
      </c>
      <c r="I2686">
        <v>34.25</v>
      </c>
      <c r="J2686">
        <v>0</v>
      </c>
      <c r="K2686">
        <v>34.25</v>
      </c>
      <c r="L2686">
        <v>1</v>
      </c>
      <c r="M2686">
        <v>34.25</v>
      </c>
      <c r="N2686" t="s">
        <v>647</v>
      </c>
      <c r="O2686" t="s">
        <v>6520</v>
      </c>
      <c r="P2686" s="7">
        <v>42542</v>
      </c>
      <c r="Q2686" s="7" t="s">
        <v>6521</v>
      </c>
      <c r="R2686" s="7">
        <v>3.4904000000000002</v>
      </c>
    </row>
    <row r="2687" spans="1:18" hidden="1">
      <c r="A2687" t="s">
        <v>506</v>
      </c>
      <c r="B2687" t="s">
        <v>548</v>
      </c>
      <c r="C2687" s="7">
        <v>42297</v>
      </c>
      <c r="D2687" t="s">
        <v>1101</v>
      </c>
      <c r="E2687">
        <v>13101001</v>
      </c>
      <c r="F2687" t="s">
        <v>2539</v>
      </c>
      <c r="G2687" s="7">
        <v>42633</v>
      </c>
      <c r="H2687" t="s">
        <v>533</v>
      </c>
      <c r="I2687">
        <v>79500</v>
      </c>
      <c r="J2687">
        <v>0</v>
      </c>
      <c r="K2687">
        <v>79500</v>
      </c>
      <c r="L2687">
        <v>3.3835000000000002</v>
      </c>
      <c r="M2687">
        <v>268988.25</v>
      </c>
      <c r="N2687" t="s">
        <v>647</v>
      </c>
      <c r="O2687" t="s">
        <v>2540</v>
      </c>
      <c r="P2687" s="7">
        <v>42542</v>
      </c>
      <c r="Q2687" s="7" t="s">
        <v>2541</v>
      </c>
      <c r="R2687" s="7">
        <v>3.9015</v>
      </c>
    </row>
    <row r="2688" spans="1:18" hidden="1">
      <c r="A2688" t="s">
        <v>506</v>
      </c>
      <c r="B2688" t="s">
        <v>548</v>
      </c>
      <c r="C2688" s="7">
        <v>42297</v>
      </c>
      <c r="D2688" t="s">
        <v>1101</v>
      </c>
      <c r="E2688">
        <v>13101001</v>
      </c>
      <c r="F2688" t="s">
        <v>2730</v>
      </c>
      <c r="G2688" s="7">
        <v>42633</v>
      </c>
      <c r="H2688" t="s">
        <v>533</v>
      </c>
      <c r="I2688">
        <v>161850</v>
      </c>
      <c r="J2688">
        <v>0</v>
      </c>
      <c r="K2688">
        <v>161850</v>
      </c>
      <c r="L2688">
        <v>3.3835000000000002</v>
      </c>
      <c r="M2688">
        <v>547619.47499999998</v>
      </c>
      <c r="N2688" t="s">
        <v>647</v>
      </c>
      <c r="O2688" t="s">
        <v>2597</v>
      </c>
      <c r="P2688" s="7">
        <v>42542</v>
      </c>
      <c r="Q2688" s="7" t="s">
        <v>2611</v>
      </c>
      <c r="R2688" s="7">
        <v>3.9015</v>
      </c>
    </row>
    <row r="2689" spans="1:18" hidden="1">
      <c r="A2689" t="s">
        <v>506</v>
      </c>
      <c r="B2689" t="s">
        <v>663</v>
      </c>
      <c r="C2689" s="7">
        <v>42297</v>
      </c>
      <c r="D2689" t="s">
        <v>1101</v>
      </c>
      <c r="E2689">
        <v>13101001</v>
      </c>
      <c r="F2689" t="s">
        <v>2593</v>
      </c>
      <c r="G2689" s="7">
        <v>42633</v>
      </c>
      <c r="H2689" t="s">
        <v>533</v>
      </c>
      <c r="I2689">
        <v>26500</v>
      </c>
      <c r="J2689">
        <v>0</v>
      </c>
      <c r="K2689">
        <v>26500</v>
      </c>
      <c r="L2689">
        <v>3.3835000000000002</v>
      </c>
      <c r="M2689">
        <v>89662.75</v>
      </c>
      <c r="N2689" t="s">
        <v>647</v>
      </c>
      <c r="O2689" t="s">
        <v>2594</v>
      </c>
      <c r="P2689" s="7">
        <v>42542</v>
      </c>
      <c r="Q2689" s="7" t="s">
        <v>2595</v>
      </c>
      <c r="R2689" s="7">
        <v>3.9015</v>
      </c>
    </row>
    <row r="2690" spans="1:18" hidden="1">
      <c r="A2690" t="s">
        <v>506</v>
      </c>
      <c r="B2690" t="s">
        <v>663</v>
      </c>
      <c r="C2690" s="7">
        <v>42297</v>
      </c>
      <c r="D2690" t="s">
        <v>1101</v>
      </c>
      <c r="E2690">
        <v>13101001</v>
      </c>
      <c r="F2690" t="s">
        <v>2596</v>
      </c>
      <c r="G2690" s="7">
        <v>42633</v>
      </c>
      <c r="H2690" t="s">
        <v>533</v>
      </c>
      <c r="I2690">
        <v>162500</v>
      </c>
      <c r="J2690">
        <v>0</v>
      </c>
      <c r="K2690">
        <v>162500</v>
      </c>
      <c r="L2690">
        <v>3.3835000000000002</v>
      </c>
      <c r="M2690">
        <v>549818.75</v>
      </c>
      <c r="N2690" t="s">
        <v>647</v>
      </c>
      <c r="O2690" t="s">
        <v>2597</v>
      </c>
      <c r="P2690" s="7">
        <v>42542</v>
      </c>
      <c r="Q2690" s="7" t="s">
        <v>2598</v>
      </c>
      <c r="R2690" s="7">
        <v>3.9015</v>
      </c>
    </row>
    <row r="2691" spans="1:18" hidden="1">
      <c r="A2691" t="s">
        <v>506</v>
      </c>
      <c r="B2691" t="s">
        <v>548</v>
      </c>
      <c r="C2691" s="7">
        <v>42538</v>
      </c>
      <c r="D2691" t="s">
        <v>2968</v>
      </c>
      <c r="E2691">
        <v>13115016</v>
      </c>
      <c r="F2691" t="s">
        <v>3856</v>
      </c>
      <c r="G2691" s="7">
        <v>42552</v>
      </c>
      <c r="H2691" t="s">
        <v>503</v>
      </c>
      <c r="I2691">
        <v>1139.1600000000001</v>
      </c>
      <c r="J2691">
        <v>0</v>
      </c>
      <c r="K2691">
        <v>1139.1600000000001</v>
      </c>
      <c r="L2691">
        <v>1</v>
      </c>
      <c r="M2691">
        <v>1139.1600000000001</v>
      </c>
      <c r="N2691" t="s">
        <v>647</v>
      </c>
      <c r="O2691" t="s">
        <v>1029</v>
      </c>
      <c r="P2691" s="7">
        <v>42542</v>
      </c>
      <c r="Q2691" s="7" t="s">
        <v>3857</v>
      </c>
      <c r="R2691" s="7">
        <v>3.4904000000000002</v>
      </c>
    </row>
    <row r="2692" spans="1:18" hidden="1">
      <c r="A2692" t="s">
        <v>506</v>
      </c>
      <c r="B2692" t="s">
        <v>548</v>
      </c>
      <c r="C2692" s="7">
        <v>42524</v>
      </c>
      <c r="D2692" t="s">
        <v>2968</v>
      </c>
      <c r="E2692">
        <v>13115016</v>
      </c>
      <c r="F2692" t="s">
        <v>5391</v>
      </c>
      <c r="G2692" s="7">
        <v>42546</v>
      </c>
      <c r="H2692" t="s">
        <v>503</v>
      </c>
      <c r="I2692">
        <v>1444.85</v>
      </c>
      <c r="J2692">
        <v>247.35</v>
      </c>
      <c r="K2692">
        <v>1197.5</v>
      </c>
      <c r="L2692">
        <v>1</v>
      </c>
      <c r="M2692">
        <v>1197.5</v>
      </c>
      <c r="N2692" t="s">
        <v>647</v>
      </c>
      <c r="O2692" t="s">
        <v>1029</v>
      </c>
      <c r="P2692" s="7">
        <v>42542</v>
      </c>
      <c r="Q2692" s="7" t="s">
        <v>5392</v>
      </c>
      <c r="R2692" s="7">
        <v>3.5960999999999999</v>
      </c>
    </row>
    <row r="2693" spans="1:18" hidden="1">
      <c r="A2693" t="s">
        <v>506</v>
      </c>
      <c r="B2693" t="s">
        <v>548</v>
      </c>
      <c r="C2693" s="7">
        <v>42530</v>
      </c>
      <c r="D2693" t="s">
        <v>2968</v>
      </c>
      <c r="E2693">
        <v>13115016</v>
      </c>
      <c r="F2693" t="s">
        <v>6120</v>
      </c>
      <c r="G2693" s="7">
        <v>42548</v>
      </c>
      <c r="H2693" t="s">
        <v>503</v>
      </c>
      <c r="I2693">
        <v>747.06</v>
      </c>
      <c r="J2693">
        <v>0</v>
      </c>
      <c r="K2693">
        <v>747.06</v>
      </c>
      <c r="L2693">
        <v>1</v>
      </c>
      <c r="M2693">
        <v>747.06</v>
      </c>
      <c r="N2693" t="s">
        <v>647</v>
      </c>
      <c r="O2693" t="s">
        <v>6121</v>
      </c>
      <c r="P2693" s="7">
        <v>42542</v>
      </c>
      <c r="Q2693" s="7" t="s">
        <v>6122</v>
      </c>
      <c r="R2693" s="7">
        <v>3.3898000000000001</v>
      </c>
    </row>
    <row r="2694" spans="1:18" hidden="1">
      <c r="A2694" t="s">
        <v>506</v>
      </c>
      <c r="B2694" t="s">
        <v>548</v>
      </c>
      <c r="C2694" s="7">
        <v>42537</v>
      </c>
      <c r="D2694" t="s">
        <v>2968</v>
      </c>
      <c r="E2694">
        <v>13115016</v>
      </c>
      <c r="F2694" t="s">
        <v>6243</v>
      </c>
      <c r="G2694" s="7">
        <v>42557</v>
      </c>
      <c r="H2694" t="s">
        <v>503</v>
      </c>
      <c r="I2694">
        <v>134.37</v>
      </c>
      <c r="J2694">
        <v>0</v>
      </c>
      <c r="K2694">
        <v>134.37</v>
      </c>
      <c r="L2694">
        <v>1</v>
      </c>
      <c r="M2694">
        <v>134.37</v>
      </c>
      <c r="N2694" t="s">
        <v>647</v>
      </c>
      <c r="O2694" t="s">
        <v>3758</v>
      </c>
      <c r="P2694" s="7">
        <v>42542</v>
      </c>
      <c r="Q2694" s="7" t="s">
        <v>6244</v>
      </c>
      <c r="R2694" s="7">
        <v>3.4767999999999999</v>
      </c>
    </row>
    <row r="2695" spans="1:18" hidden="1">
      <c r="A2695" t="s">
        <v>506</v>
      </c>
      <c r="B2695" t="s">
        <v>548</v>
      </c>
      <c r="C2695" s="7">
        <v>42530</v>
      </c>
      <c r="D2695" t="s">
        <v>2968</v>
      </c>
      <c r="E2695">
        <v>13115016</v>
      </c>
      <c r="F2695" t="s">
        <v>6457</v>
      </c>
      <c r="G2695" s="7">
        <v>42548</v>
      </c>
      <c r="H2695" t="s">
        <v>503</v>
      </c>
      <c r="I2695">
        <v>175.01</v>
      </c>
      <c r="J2695">
        <v>0</v>
      </c>
      <c r="K2695">
        <v>175.01</v>
      </c>
      <c r="L2695">
        <v>1</v>
      </c>
      <c r="M2695">
        <v>175.01</v>
      </c>
      <c r="N2695" t="s">
        <v>647</v>
      </c>
      <c r="O2695" t="s">
        <v>6121</v>
      </c>
      <c r="P2695" s="7">
        <v>42542</v>
      </c>
      <c r="Q2695" s="7" t="s">
        <v>6458</v>
      </c>
      <c r="R2695" s="7">
        <v>3.3898000000000001</v>
      </c>
    </row>
    <row r="2696" spans="1:18" hidden="1">
      <c r="A2696" t="s">
        <v>506</v>
      </c>
      <c r="B2696" t="s">
        <v>609</v>
      </c>
      <c r="C2696" s="7">
        <v>42541</v>
      </c>
      <c r="D2696" t="s">
        <v>3182</v>
      </c>
      <c r="E2696">
        <v>13115026</v>
      </c>
      <c r="F2696" t="s">
        <v>5584</v>
      </c>
      <c r="G2696" s="7">
        <v>42551</v>
      </c>
      <c r="H2696" t="s">
        <v>503</v>
      </c>
      <c r="I2696">
        <v>150</v>
      </c>
      <c r="J2696">
        <v>0</v>
      </c>
      <c r="K2696">
        <v>150</v>
      </c>
      <c r="L2696">
        <v>1</v>
      </c>
      <c r="M2696">
        <v>150</v>
      </c>
      <c r="N2696" t="s">
        <v>647</v>
      </c>
      <c r="O2696" t="s">
        <v>5585</v>
      </c>
      <c r="P2696" s="7">
        <v>42542</v>
      </c>
      <c r="Q2696" s="7" t="s">
        <v>5586</v>
      </c>
      <c r="R2696" s="7">
        <v>3.4371999999999998</v>
      </c>
    </row>
    <row r="2697" spans="1:18" hidden="1">
      <c r="A2697" t="s">
        <v>506</v>
      </c>
      <c r="B2697" t="s">
        <v>501</v>
      </c>
      <c r="C2697" s="7">
        <v>42379</v>
      </c>
      <c r="D2697" t="s">
        <v>2877</v>
      </c>
      <c r="E2697">
        <v>13130024</v>
      </c>
      <c r="F2697" t="s">
        <v>2878</v>
      </c>
      <c r="G2697" s="7">
        <v>42684</v>
      </c>
      <c r="H2697" t="s">
        <v>503</v>
      </c>
      <c r="I2697">
        <v>200</v>
      </c>
      <c r="J2697"/>
      <c r="K2697">
        <v>200</v>
      </c>
      <c r="L2697">
        <v>1</v>
      </c>
      <c r="M2697">
        <v>200</v>
      </c>
      <c r="N2697" t="s">
        <v>657</v>
      </c>
      <c r="O2697" t="s">
        <v>2879</v>
      </c>
      <c r="P2697" s="7">
        <v>42542</v>
      </c>
      <c r="Q2697" s="7" t="s">
        <v>2880</v>
      </c>
      <c r="R2697" s="7">
        <v>4.0250000000000004</v>
      </c>
    </row>
    <row r="2698" spans="1:18" hidden="1">
      <c r="A2698" t="s">
        <v>506</v>
      </c>
      <c r="B2698" t="s">
        <v>501</v>
      </c>
      <c r="C2698" s="7">
        <v>42379</v>
      </c>
      <c r="D2698" t="s">
        <v>2877</v>
      </c>
      <c r="E2698">
        <v>13130024</v>
      </c>
      <c r="F2698" t="s">
        <v>2878</v>
      </c>
      <c r="G2698" s="7">
        <v>42561</v>
      </c>
      <c r="H2698" t="s">
        <v>503</v>
      </c>
      <c r="I2698">
        <v>200</v>
      </c>
      <c r="J2698"/>
      <c r="K2698">
        <v>200</v>
      </c>
      <c r="L2698">
        <v>1</v>
      </c>
      <c r="M2698">
        <v>200</v>
      </c>
      <c r="N2698" t="s">
        <v>657</v>
      </c>
      <c r="O2698" t="s">
        <v>2879</v>
      </c>
      <c r="P2698" s="7">
        <v>42542</v>
      </c>
      <c r="Q2698" s="7" t="s">
        <v>2934</v>
      </c>
      <c r="R2698" s="7">
        <v>4.0250000000000004</v>
      </c>
    </row>
    <row r="2699" spans="1:18" hidden="1">
      <c r="A2699" t="s">
        <v>506</v>
      </c>
      <c r="B2699" t="s">
        <v>501</v>
      </c>
      <c r="C2699" s="7">
        <v>42379</v>
      </c>
      <c r="D2699" t="s">
        <v>2877</v>
      </c>
      <c r="E2699">
        <v>13130024</v>
      </c>
      <c r="F2699" t="s">
        <v>2878</v>
      </c>
      <c r="G2699" s="7">
        <v>42592</v>
      </c>
      <c r="H2699" t="s">
        <v>503</v>
      </c>
      <c r="I2699">
        <v>200</v>
      </c>
      <c r="J2699"/>
      <c r="K2699">
        <v>200</v>
      </c>
      <c r="L2699">
        <v>1</v>
      </c>
      <c r="M2699">
        <v>200</v>
      </c>
      <c r="N2699" t="s">
        <v>657</v>
      </c>
      <c r="O2699" t="s">
        <v>2879</v>
      </c>
      <c r="P2699" s="7">
        <v>42542</v>
      </c>
      <c r="Q2699" s="7" t="s">
        <v>2986</v>
      </c>
      <c r="R2699" s="7">
        <v>4.0250000000000004</v>
      </c>
    </row>
    <row r="2700" spans="1:18" hidden="1">
      <c r="A2700" t="s">
        <v>506</v>
      </c>
      <c r="B2700" t="s">
        <v>501</v>
      </c>
      <c r="C2700" s="7">
        <v>42379</v>
      </c>
      <c r="D2700" t="s">
        <v>2877</v>
      </c>
      <c r="E2700">
        <v>13130024</v>
      </c>
      <c r="F2700" t="s">
        <v>2878</v>
      </c>
      <c r="G2700" s="7">
        <v>42714</v>
      </c>
      <c r="H2700" t="s">
        <v>503</v>
      </c>
      <c r="I2700">
        <v>200</v>
      </c>
      <c r="J2700"/>
      <c r="K2700">
        <v>200</v>
      </c>
      <c r="L2700">
        <v>1</v>
      </c>
      <c r="M2700">
        <v>200</v>
      </c>
      <c r="N2700" t="s">
        <v>657</v>
      </c>
      <c r="O2700" t="s">
        <v>2879</v>
      </c>
      <c r="P2700" s="7">
        <v>42542</v>
      </c>
      <c r="Q2700" s="7" t="s">
        <v>3021</v>
      </c>
      <c r="R2700" s="7">
        <v>4.0250000000000004</v>
      </c>
    </row>
    <row r="2701" spans="1:18" hidden="1">
      <c r="A2701" t="s">
        <v>506</v>
      </c>
      <c r="B2701" t="s">
        <v>501</v>
      </c>
      <c r="C2701" s="7">
        <v>42379</v>
      </c>
      <c r="D2701" t="s">
        <v>2877</v>
      </c>
      <c r="E2701">
        <v>13130024</v>
      </c>
      <c r="F2701" t="s">
        <v>2878</v>
      </c>
      <c r="G2701" s="7">
        <v>42623</v>
      </c>
      <c r="H2701" t="s">
        <v>503</v>
      </c>
      <c r="I2701">
        <v>200</v>
      </c>
      <c r="J2701"/>
      <c r="K2701">
        <v>200</v>
      </c>
      <c r="L2701">
        <v>1</v>
      </c>
      <c r="M2701">
        <v>200</v>
      </c>
      <c r="N2701" t="s">
        <v>657</v>
      </c>
      <c r="O2701" t="s">
        <v>2879</v>
      </c>
      <c r="P2701" s="7">
        <v>42542</v>
      </c>
      <c r="Q2701" s="7" t="s">
        <v>3054</v>
      </c>
      <c r="R2701" s="7">
        <v>4.0250000000000004</v>
      </c>
    </row>
    <row r="2702" spans="1:18" hidden="1">
      <c r="A2702" t="s">
        <v>506</v>
      </c>
      <c r="B2702" t="s">
        <v>501</v>
      </c>
      <c r="C2702" s="7">
        <v>42379</v>
      </c>
      <c r="D2702" t="s">
        <v>2877</v>
      </c>
      <c r="E2702">
        <v>13130024</v>
      </c>
      <c r="F2702" t="s">
        <v>2878</v>
      </c>
      <c r="G2702" s="7">
        <v>42653</v>
      </c>
      <c r="H2702" t="s">
        <v>503</v>
      </c>
      <c r="I2702">
        <v>200</v>
      </c>
      <c r="J2702"/>
      <c r="K2702">
        <v>200</v>
      </c>
      <c r="L2702">
        <v>1</v>
      </c>
      <c r="M2702">
        <v>200</v>
      </c>
      <c r="N2702" t="s">
        <v>657</v>
      </c>
      <c r="O2702" t="s">
        <v>2879</v>
      </c>
      <c r="P2702" s="7">
        <v>42542</v>
      </c>
      <c r="Q2702" s="7" t="s">
        <v>3055</v>
      </c>
      <c r="R2702" s="7">
        <v>4.0250000000000004</v>
      </c>
    </row>
    <row r="2703" spans="1:18" hidden="1">
      <c r="A2703" t="s">
        <v>506</v>
      </c>
      <c r="B2703" t="s">
        <v>548</v>
      </c>
      <c r="C2703" s="7">
        <v>42524</v>
      </c>
      <c r="D2703" t="s">
        <v>436</v>
      </c>
      <c r="E2703">
        <v>13115016</v>
      </c>
      <c r="F2703" t="s">
        <v>4147</v>
      </c>
      <c r="G2703" s="7">
        <v>42551</v>
      </c>
      <c r="H2703" t="s">
        <v>503</v>
      </c>
      <c r="I2703">
        <v>344</v>
      </c>
      <c r="J2703">
        <v>0</v>
      </c>
      <c r="K2703">
        <v>344</v>
      </c>
      <c r="L2703">
        <v>1</v>
      </c>
      <c r="M2703">
        <v>344</v>
      </c>
      <c r="N2703" t="s">
        <v>647</v>
      </c>
      <c r="O2703" t="s">
        <v>1029</v>
      </c>
      <c r="P2703" s="7">
        <v>42542</v>
      </c>
      <c r="Q2703" s="7" t="s">
        <v>4148</v>
      </c>
      <c r="R2703" s="7">
        <v>3.5960999999999999</v>
      </c>
    </row>
    <row r="2704" spans="1:18" hidden="1">
      <c r="A2704" t="s">
        <v>506</v>
      </c>
      <c r="B2704" t="s">
        <v>548</v>
      </c>
      <c r="C2704" s="7">
        <v>42524</v>
      </c>
      <c r="D2704" t="s">
        <v>436</v>
      </c>
      <c r="E2704">
        <v>13115016</v>
      </c>
      <c r="F2704" t="s">
        <v>4149</v>
      </c>
      <c r="G2704" s="7">
        <v>42551</v>
      </c>
      <c r="H2704" t="s">
        <v>503</v>
      </c>
      <c r="I2704">
        <v>220</v>
      </c>
      <c r="J2704">
        <v>0</v>
      </c>
      <c r="K2704">
        <v>220</v>
      </c>
      <c r="L2704">
        <v>1</v>
      </c>
      <c r="M2704">
        <v>220</v>
      </c>
      <c r="N2704" t="s">
        <v>647</v>
      </c>
      <c r="O2704" t="s">
        <v>4150</v>
      </c>
      <c r="P2704" s="7">
        <v>42542</v>
      </c>
      <c r="Q2704" s="7" t="s">
        <v>4151</v>
      </c>
      <c r="R2704" s="7">
        <v>3.5960999999999999</v>
      </c>
    </row>
    <row r="2705" spans="1:18" hidden="1">
      <c r="A2705" t="s">
        <v>506</v>
      </c>
      <c r="B2705" t="s">
        <v>553</v>
      </c>
      <c r="C2705" s="7">
        <v>42535</v>
      </c>
      <c r="D2705" t="s">
        <v>394</v>
      </c>
      <c r="E2705">
        <v>13130006</v>
      </c>
      <c r="F2705" t="s">
        <v>4296</v>
      </c>
      <c r="G2705" s="7">
        <v>42545</v>
      </c>
      <c r="H2705" t="s">
        <v>503</v>
      </c>
      <c r="I2705">
        <v>5.95</v>
      </c>
      <c r="J2705">
        <v>0</v>
      </c>
      <c r="K2705">
        <v>5.95</v>
      </c>
      <c r="L2705">
        <v>1</v>
      </c>
      <c r="M2705">
        <v>5.95</v>
      </c>
      <c r="N2705" t="s">
        <v>647</v>
      </c>
      <c r="O2705" t="s">
        <v>2802</v>
      </c>
      <c r="P2705" s="7">
        <v>42542</v>
      </c>
      <c r="Q2705" s="7" t="s">
        <v>4297</v>
      </c>
      <c r="R2705" s="7">
        <v>3.4533</v>
      </c>
    </row>
    <row r="2706" spans="1:18" hidden="1">
      <c r="A2706" t="s">
        <v>506</v>
      </c>
      <c r="B2706" t="s">
        <v>553</v>
      </c>
      <c r="C2706" s="7">
        <v>42537</v>
      </c>
      <c r="D2706" t="s">
        <v>394</v>
      </c>
      <c r="E2706">
        <v>13115002</v>
      </c>
      <c r="F2706" t="s">
        <v>4328</v>
      </c>
      <c r="G2706" s="7">
        <v>42565</v>
      </c>
      <c r="H2706" t="s">
        <v>503</v>
      </c>
      <c r="I2706">
        <v>472.82</v>
      </c>
      <c r="J2706">
        <v>0</v>
      </c>
      <c r="K2706">
        <v>472.82</v>
      </c>
      <c r="L2706">
        <v>1</v>
      </c>
      <c r="M2706">
        <v>472.82</v>
      </c>
      <c r="N2706" t="s">
        <v>647</v>
      </c>
      <c r="O2706" t="s">
        <v>4329</v>
      </c>
      <c r="P2706" s="7">
        <v>42542</v>
      </c>
      <c r="Q2706" s="7" t="s">
        <v>4330</v>
      </c>
      <c r="R2706" s="7">
        <v>3.4767999999999999</v>
      </c>
    </row>
    <row r="2707" spans="1:18" hidden="1">
      <c r="A2707" t="s">
        <v>506</v>
      </c>
      <c r="B2707" t="s">
        <v>553</v>
      </c>
      <c r="C2707" s="7">
        <v>42538</v>
      </c>
      <c r="D2707" t="s">
        <v>394</v>
      </c>
      <c r="E2707">
        <v>13115002</v>
      </c>
      <c r="F2707" t="s">
        <v>5567</v>
      </c>
      <c r="G2707" s="7">
        <v>42550</v>
      </c>
      <c r="H2707" t="s">
        <v>503</v>
      </c>
      <c r="I2707">
        <v>382.3</v>
      </c>
      <c r="J2707">
        <v>0</v>
      </c>
      <c r="K2707">
        <v>382.3</v>
      </c>
      <c r="L2707">
        <v>1</v>
      </c>
      <c r="M2707">
        <v>382.3</v>
      </c>
      <c r="N2707" t="s">
        <v>647</v>
      </c>
      <c r="O2707" t="s">
        <v>678</v>
      </c>
      <c r="P2707" s="7">
        <v>42542</v>
      </c>
      <c r="Q2707" s="7" t="s">
        <v>5568</v>
      </c>
      <c r="R2707" s="7">
        <v>3.4904000000000002</v>
      </c>
    </row>
    <row r="2708" spans="1:18" hidden="1">
      <c r="A2708" t="s">
        <v>506</v>
      </c>
      <c r="B2708" t="s">
        <v>553</v>
      </c>
      <c r="C2708" s="7">
        <v>42522</v>
      </c>
      <c r="D2708" t="s">
        <v>394</v>
      </c>
      <c r="E2708">
        <v>13130006</v>
      </c>
      <c r="F2708" t="s">
        <v>6405</v>
      </c>
      <c r="G2708" s="7">
        <v>42551</v>
      </c>
      <c r="H2708" t="s">
        <v>503</v>
      </c>
      <c r="I2708">
        <v>3.28</v>
      </c>
      <c r="J2708">
        <v>0</v>
      </c>
      <c r="K2708">
        <v>3.28</v>
      </c>
      <c r="L2708">
        <v>1</v>
      </c>
      <c r="M2708">
        <v>3.28</v>
      </c>
      <c r="N2708" t="s">
        <v>647</v>
      </c>
      <c r="O2708" t="s">
        <v>2802</v>
      </c>
      <c r="P2708" s="7">
        <v>42542</v>
      </c>
      <c r="Q2708" s="7" t="s">
        <v>6406</v>
      </c>
      <c r="R2708" s="7">
        <v>3.5951</v>
      </c>
    </row>
    <row r="2709" spans="1:18" hidden="1">
      <c r="A2709" t="s">
        <v>506</v>
      </c>
      <c r="B2709" t="s">
        <v>553</v>
      </c>
      <c r="C2709" s="7">
        <v>42542</v>
      </c>
      <c r="D2709" t="s">
        <v>394</v>
      </c>
      <c r="E2709">
        <v>13130006</v>
      </c>
      <c r="F2709" t="s">
        <v>6636</v>
      </c>
      <c r="G2709" s="7">
        <v>42571</v>
      </c>
      <c r="H2709" t="s">
        <v>503</v>
      </c>
      <c r="I2709">
        <v>41.6</v>
      </c>
      <c r="J2709">
        <v>0</v>
      </c>
      <c r="K2709">
        <v>41.6</v>
      </c>
      <c r="L2709">
        <v>1</v>
      </c>
      <c r="M2709">
        <v>41.6</v>
      </c>
      <c r="N2709" t="s">
        <v>647</v>
      </c>
      <c r="O2709" t="s">
        <v>2802</v>
      </c>
      <c r="P2709" s="7">
        <v>42542</v>
      </c>
      <c r="Q2709" s="7" t="s">
        <v>6637</v>
      </c>
      <c r="R2709" s="7">
        <v>3.3835000000000002</v>
      </c>
    </row>
    <row r="2710" spans="1:18" hidden="1">
      <c r="A2710" t="s">
        <v>506</v>
      </c>
      <c r="B2710" t="s">
        <v>674</v>
      </c>
      <c r="C2710" s="7">
        <v>42174</v>
      </c>
      <c r="D2710" t="s">
        <v>1039</v>
      </c>
      <c r="E2710">
        <v>13103006</v>
      </c>
      <c r="F2710" t="s">
        <v>1115</v>
      </c>
      <c r="G2710" s="7">
        <v>42579</v>
      </c>
      <c r="H2710" t="s">
        <v>503</v>
      </c>
      <c r="I2710">
        <v>1560</v>
      </c>
      <c r="J2710"/>
      <c r="K2710">
        <v>1560</v>
      </c>
      <c r="L2710">
        <v>1</v>
      </c>
      <c r="M2710">
        <v>1560</v>
      </c>
      <c r="N2710" t="s">
        <v>647</v>
      </c>
      <c r="O2710" t="s">
        <v>1116</v>
      </c>
      <c r="P2710" s="7">
        <v>42542</v>
      </c>
      <c r="Q2710" s="7" t="s">
        <v>2424</v>
      </c>
      <c r="R2710" s="7">
        <v>3.0472000000000001</v>
      </c>
    </row>
    <row r="2711" spans="1:18" hidden="1">
      <c r="A2711" t="s">
        <v>506</v>
      </c>
      <c r="B2711" t="s">
        <v>674</v>
      </c>
      <c r="C2711" s="7">
        <v>42174</v>
      </c>
      <c r="D2711" t="s">
        <v>1039</v>
      </c>
      <c r="E2711">
        <v>13103006</v>
      </c>
      <c r="F2711" t="s">
        <v>1115</v>
      </c>
      <c r="G2711" s="7">
        <v>42549</v>
      </c>
      <c r="H2711" t="s">
        <v>503</v>
      </c>
      <c r="I2711">
        <v>1560</v>
      </c>
      <c r="J2711"/>
      <c r="K2711">
        <v>1560</v>
      </c>
      <c r="L2711">
        <v>1</v>
      </c>
      <c r="M2711">
        <v>1560</v>
      </c>
      <c r="N2711" t="s">
        <v>647</v>
      </c>
      <c r="O2711" t="s">
        <v>1116</v>
      </c>
      <c r="P2711" s="7">
        <v>42542</v>
      </c>
      <c r="Q2711" s="7" t="s">
        <v>2271</v>
      </c>
      <c r="R2711" s="7">
        <v>3.0472000000000001</v>
      </c>
    </row>
    <row r="2712" spans="1:18" hidden="1">
      <c r="A2712" t="s">
        <v>506</v>
      </c>
      <c r="B2712" t="s">
        <v>548</v>
      </c>
      <c r="C2712" s="7">
        <v>42529</v>
      </c>
      <c r="D2712" t="s">
        <v>419</v>
      </c>
      <c r="E2712">
        <v>13115023</v>
      </c>
      <c r="F2712" t="s">
        <v>4901</v>
      </c>
      <c r="G2712" s="7">
        <v>42546</v>
      </c>
      <c r="H2712" t="s">
        <v>503</v>
      </c>
      <c r="I2712">
        <v>228</v>
      </c>
      <c r="J2712">
        <v>0</v>
      </c>
      <c r="K2712">
        <v>228</v>
      </c>
      <c r="L2712">
        <v>1</v>
      </c>
      <c r="M2712">
        <v>228</v>
      </c>
      <c r="N2712" t="s">
        <v>647</v>
      </c>
      <c r="O2712" t="s">
        <v>4902</v>
      </c>
      <c r="P2712" s="7">
        <v>42542</v>
      </c>
      <c r="Q2712" s="7" t="s">
        <v>4903</v>
      </c>
      <c r="R2712" s="7">
        <v>3.4744999999999999</v>
      </c>
    </row>
    <row r="2713" spans="1:18" hidden="1">
      <c r="A2713" t="s">
        <v>506</v>
      </c>
      <c r="B2713" t="s">
        <v>553</v>
      </c>
      <c r="C2713" s="7">
        <v>42531</v>
      </c>
      <c r="D2713" t="s">
        <v>393</v>
      </c>
      <c r="E2713">
        <v>13115026</v>
      </c>
      <c r="F2713" t="s">
        <v>3578</v>
      </c>
      <c r="G2713" s="7">
        <v>42551</v>
      </c>
      <c r="H2713" t="s">
        <v>503</v>
      </c>
      <c r="I2713">
        <v>60</v>
      </c>
      <c r="J2713">
        <v>0</v>
      </c>
      <c r="K2713">
        <v>60</v>
      </c>
      <c r="L2713">
        <v>1</v>
      </c>
      <c r="M2713">
        <v>60</v>
      </c>
      <c r="N2713" t="s">
        <v>647</v>
      </c>
      <c r="O2713" t="s">
        <v>3579</v>
      </c>
      <c r="P2713" s="7">
        <v>42542</v>
      </c>
      <c r="Q2713" s="7" t="s">
        <v>3580</v>
      </c>
      <c r="R2713" s="7">
        <v>3.3816999999999999</v>
      </c>
    </row>
    <row r="2714" spans="1:18" hidden="1">
      <c r="A2714" t="s">
        <v>506</v>
      </c>
      <c r="B2714" t="s">
        <v>553</v>
      </c>
      <c r="C2714" s="7">
        <v>42534</v>
      </c>
      <c r="D2714" t="s">
        <v>393</v>
      </c>
      <c r="E2714">
        <v>13115016</v>
      </c>
      <c r="F2714" t="s">
        <v>3591</v>
      </c>
      <c r="G2714" s="7">
        <v>42558</v>
      </c>
      <c r="H2714" t="s">
        <v>503</v>
      </c>
      <c r="I2714">
        <v>255.34</v>
      </c>
      <c r="J2714">
        <v>0</v>
      </c>
      <c r="K2714">
        <v>255.34</v>
      </c>
      <c r="L2714">
        <v>1</v>
      </c>
      <c r="M2714">
        <v>255.34</v>
      </c>
      <c r="N2714" t="s">
        <v>647</v>
      </c>
      <c r="O2714" t="s">
        <v>3592</v>
      </c>
      <c r="P2714" s="7">
        <v>42542</v>
      </c>
      <c r="Q2714" s="7" t="s">
        <v>3593</v>
      </c>
      <c r="R2714" s="7">
        <v>3.4260999999999999</v>
      </c>
    </row>
    <row r="2715" spans="1:18" hidden="1">
      <c r="A2715" t="s">
        <v>506</v>
      </c>
      <c r="B2715" t="s">
        <v>609</v>
      </c>
      <c r="C2715" s="7">
        <v>42530</v>
      </c>
      <c r="D2715" t="s">
        <v>393</v>
      </c>
      <c r="E2715">
        <v>13115016</v>
      </c>
      <c r="F2715" t="s">
        <v>3619</v>
      </c>
      <c r="G2715" s="7">
        <v>42547</v>
      </c>
      <c r="H2715" t="s">
        <v>503</v>
      </c>
      <c r="I2715">
        <v>335</v>
      </c>
      <c r="J2715">
        <v>0</v>
      </c>
      <c r="K2715">
        <v>335</v>
      </c>
      <c r="L2715">
        <v>1</v>
      </c>
      <c r="M2715">
        <v>335</v>
      </c>
      <c r="N2715" t="s">
        <v>647</v>
      </c>
      <c r="O2715" t="s">
        <v>3620</v>
      </c>
      <c r="P2715" s="7">
        <v>42542</v>
      </c>
      <c r="Q2715" s="7" t="s">
        <v>3621</v>
      </c>
      <c r="R2715" s="7">
        <v>3.3898000000000001</v>
      </c>
    </row>
    <row r="2716" spans="1:18" hidden="1">
      <c r="A2716" t="s">
        <v>506</v>
      </c>
      <c r="B2716" t="s">
        <v>609</v>
      </c>
      <c r="C2716" s="7">
        <v>42541</v>
      </c>
      <c r="D2716" t="s">
        <v>393</v>
      </c>
      <c r="E2716">
        <v>13115016</v>
      </c>
      <c r="F2716" t="s">
        <v>3933</v>
      </c>
      <c r="G2716" s="7">
        <v>42565</v>
      </c>
      <c r="H2716" t="s">
        <v>503</v>
      </c>
      <c r="I2716">
        <v>1375</v>
      </c>
      <c r="J2716">
        <v>0</v>
      </c>
      <c r="K2716">
        <v>1375</v>
      </c>
      <c r="L2716">
        <v>1</v>
      </c>
      <c r="M2716">
        <v>1375</v>
      </c>
      <c r="N2716" t="s">
        <v>647</v>
      </c>
      <c r="O2716" t="s">
        <v>761</v>
      </c>
      <c r="P2716" s="7">
        <v>42542</v>
      </c>
      <c r="Q2716" s="7" t="s">
        <v>3934</v>
      </c>
      <c r="R2716" s="7">
        <v>3.4371999999999998</v>
      </c>
    </row>
    <row r="2717" spans="1:18" hidden="1">
      <c r="A2717" t="s">
        <v>506</v>
      </c>
      <c r="B2717" t="s">
        <v>553</v>
      </c>
      <c r="C2717" s="7">
        <v>42529</v>
      </c>
      <c r="D2717" t="s">
        <v>393</v>
      </c>
      <c r="E2717">
        <v>13115016</v>
      </c>
      <c r="F2717" t="s">
        <v>4068</v>
      </c>
      <c r="G2717" s="7">
        <v>42603</v>
      </c>
      <c r="H2717" t="s">
        <v>503</v>
      </c>
      <c r="I2717">
        <v>1365</v>
      </c>
      <c r="J2717"/>
      <c r="K2717">
        <v>1365</v>
      </c>
      <c r="L2717">
        <v>1</v>
      </c>
      <c r="M2717">
        <v>1365</v>
      </c>
      <c r="N2717" t="s">
        <v>647</v>
      </c>
      <c r="O2717" t="s">
        <v>4069</v>
      </c>
      <c r="P2717" s="7">
        <v>42542</v>
      </c>
      <c r="Q2717" s="7" t="s">
        <v>4070</v>
      </c>
      <c r="R2717" s="7">
        <v>3.4744999999999999</v>
      </c>
    </row>
    <row r="2718" spans="1:18" hidden="1">
      <c r="A2718" t="s">
        <v>506</v>
      </c>
      <c r="B2718" t="s">
        <v>609</v>
      </c>
      <c r="C2718" s="7">
        <v>42541</v>
      </c>
      <c r="D2718" t="s">
        <v>393</v>
      </c>
      <c r="E2718">
        <v>13115016</v>
      </c>
      <c r="F2718" t="s">
        <v>4366</v>
      </c>
      <c r="G2718" s="7">
        <v>42559</v>
      </c>
      <c r="H2718" t="s">
        <v>503</v>
      </c>
      <c r="I2718">
        <v>520</v>
      </c>
      <c r="J2718">
        <v>0</v>
      </c>
      <c r="K2718">
        <v>520</v>
      </c>
      <c r="L2718">
        <v>1</v>
      </c>
      <c r="M2718">
        <v>520</v>
      </c>
      <c r="N2718" t="s">
        <v>647</v>
      </c>
      <c r="O2718" t="s">
        <v>761</v>
      </c>
      <c r="P2718" s="7">
        <v>42542</v>
      </c>
      <c r="Q2718" s="7" t="s">
        <v>4367</v>
      </c>
      <c r="R2718" s="7">
        <v>3.4371999999999998</v>
      </c>
    </row>
    <row r="2719" spans="1:18" hidden="1">
      <c r="A2719" t="s">
        <v>506</v>
      </c>
      <c r="B2719" t="s">
        <v>639</v>
      </c>
      <c r="C2719" s="7">
        <v>42531</v>
      </c>
      <c r="D2719" t="s">
        <v>393</v>
      </c>
      <c r="E2719">
        <v>13115016</v>
      </c>
      <c r="F2719" t="s">
        <v>4908</v>
      </c>
      <c r="G2719" s="7">
        <v>42558</v>
      </c>
      <c r="H2719" t="s">
        <v>503</v>
      </c>
      <c r="I2719">
        <v>71.87</v>
      </c>
      <c r="J2719">
        <v>0</v>
      </c>
      <c r="K2719">
        <v>71.87</v>
      </c>
      <c r="L2719">
        <v>1</v>
      </c>
      <c r="M2719">
        <v>71.87</v>
      </c>
      <c r="N2719" t="s">
        <v>647</v>
      </c>
      <c r="O2719" t="s">
        <v>3408</v>
      </c>
      <c r="P2719" s="7">
        <v>42542</v>
      </c>
      <c r="Q2719" s="7" t="s">
        <v>4909</v>
      </c>
      <c r="R2719" s="7">
        <v>3.3816999999999999</v>
      </c>
    </row>
    <row r="2720" spans="1:18" hidden="1">
      <c r="A2720" t="s">
        <v>506</v>
      </c>
      <c r="B2720" t="s">
        <v>609</v>
      </c>
      <c r="C2720" s="7">
        <v>42530</v>
      </c>
      <c r="D2720" t="s">
        <v>393</v>
      </c>
      <c r="E2720">
        <v>13115026</v>
      </c>
      <c r="F2720" t="s">
        <v>4944</v>
      </c>
      <c r="G2720" s="7">
        <v>42547</v>
      </c>
      <c r="H2720" t="s">
        <v>503</v>
      </c>
      <c r="I2720">
        <v>120</v>
      </c>
      <c r="J2720">
        <v>0</v>
      </c>
      <c r="K2720">
        <v>120</v>
      </c>
      <c r="L2720">
        <v>1</v>
      </c>
      <c r="M2720">
        <v>120</v>
      </c>
      <c r="N2720" t="s">
        <v>647</v>
      </c>
      <c r="O2720" t="s">
        <v>4945</v>
      </c>
      <c r="P2720" s="7">
        <v>42542</v>
      </c>
      <c r="Q2720" s="7" t="s">
        <v>4946</v>
      </c>
      <c r="R2720" s="7">
        <v>3.3898000000000001</v>
      </c>
    </row>
    <row r="2721" spans="1:18" hidden="1">
      <c r="A2721" t="s">
        <v>506</v>
      </c>
      <c r="B2721" t="s">
        <v>553</v>
      </c>
      <c r="C2721" s="7">
        <v>42531</v>
      </c>
      <c r="D2721" t="s">
        <v>393</v>
      </c>
      <c r="E2721">
        <v>13115026</v>
      </c>
      <c r="F2721" t="s">
        <v>5261</v>
      </c>
      <c r="G2721" s="7">
        <v>42551</v>
      </c>
      <c r="H2721" t="s">
        <v>503</v>
      </c>
      <c r="I2721">
        <v>30</v>
      </c>
      <c r="J2721">
        <v>0</v>
      </c>
      <c r="K2721">
        <v>30</v>
      </c>
      <c r="L2721">
        <v>1</v>
      </c>
      <c r="M2721">
        <v>30</v>
      </c>
      <c r="N2721" t="s">
        <v>647</v>
      </c>
      <c r="O2721" t="s">
        <v>5262</v>
      </c>
      <c r="P2721" s="7">
        <v>42542</v>
      </c>
      <c r="Q2721" s="7" t="s">
        <v>5263</v>
      </c>
      <c r="R2721" s="7">
        <v>3.3816999999999999</v>
      </c>
    </row>
    <row r="2722" spans="1:18" hidden="1">
      <c r="A2722" t="s">
        <v>506</v>
      </c>
      <c r="B2722" t="s">
        <v>553</v>
      </c>
      <c r="C2722" s="7">
        <v>42537</v>
      </c>
      <c r="D2722" t="s">
        <v>393</v>
      </c>
      <c r="E2722">
        <v>13115016</v>
      </c>
      <c r="F2722" t="s">
        <v>5477</v>
      </c>
      <c r="G2722" s="7">
        <v>42559</v>
      </c>
      <c r="H2722" t="s">
        <v>503</v>
      </c>
      <c r="I2722">
        <v>615.64</v>
      </c>
      <c r="J2722">
        <v>0</v>
      </c>
      <c r="K2722">
        <v>615.64</v>
      </c>
      <c r="L2722">
        <v>1</v>
      </c>
      <c r="M2722">
        <v>615.64</v>
      </c>
      <c r="N2722" t="s">
        <v>647</v>
      </c>
      <c r="O2722" t="s">
        <v>5478</v>
      </c>
      <c r="P2722" s="7">
        <v>42542</v>
      </c>
      <c r="Q2722" s="7" t="s">
        <v>5479</v>
      </c>
      <c r="R2722" s="7">
        <v>3.4767999999999999</v>
      </c>
    </row>
    <row r="2723" spans="1:18" hidden="1">
      <c r="A2723" t="s">
        <v>506</v>
      </c>
      <c r="B2723" t="s">
        <v>609</v>
      </c>
      <c r="C2723" s="7">
        <v>42475</v>
      </c>
      <c r="D2723" t="s">
        <v>393</v>
      </c>
      <c r="E2723">
        <v>13115016</v>
      </c>
      <c r="F2723" t="s">
        <v>5625</v>
      </c>
      <c r="G2723" s="7">
        <v>42556</v>
      </c>
      <c r="H2723" t="s">
        <v>503</v>
      </c>
      <c r="I2723">
        <v>920.66</v>
      </c>
      <c r="J2723"/>
      <c r="K2723">
        <v>920.66</v>
      </c>
      <c r="L2723">
        <v>1</v>
      </c>
      <c r="M2723">
        <v>920.66</v>
      </c>
      <c r="N2723" t="s">
        <v>647</v>
      </c>
      <c r="O2723" t="s">
        <v>5626</v>
      </c>
      <c r="P2723" s="7">
        <v>42542</v>
      </c>
      <c r="Q2723" s="7" t="s">
        <v>5627</v>
      </c>
      <c r="R2723" s="7">
        <v>3.5125999999999999</v>
      </c>
    </row>
    <row r="2724" spans="1:18" hidden="1">
      <c r="A2724" t="s">
        <v>506</v>
      </c>
      <c r="B2724" t="s">
        <v>609</v>
      </c>
      <c r="C2724" s="7">
        <v>42530</v>
      </c>
      <c r="D2724" t="s">
        <v>393</v>
      </c>
      <c r="E2724">
        <v>13115016</v>
      </c>
      <c r="F2724" t="s">
        <v>5697</v>
      </c>
      <c r="G2724" s="7">
        <v>42550</v>
      </c>
      <c r="H2724" t="s">
        <v>503</v>
      </c>
      <c r="I2724">
        <v>104</v>
      </c>
      <c r="J2724">
        <v>0</v>
      </c>
      <c r="K2724">
        <v>104</v>
      </c>
      <c r="L2724">
        <v>1</v>
      </c>
      <c r="M2724">
        <v>104</v>
      </c>
      <c r="N2724" t="s">
        <v>647</v>
      </c>
      <c r="O2724" t="s">
        <v>4350</v>
      </c>
      <c r="P2724" s="7">
        <v>42542</v>
      </c>
      <c r="Q2724" s="7" t="s">
        <v>5698</v>
      </c>
      <c r="R2724" s="7">
        <v>3.3898000000000001</v>
      </c>
    </row>
    <row r="2725" spans="1:18" hidden="1">
      <c r="A2725" t="s">
        <v>506</v>
      </c>
      <c r="B2725" t="s">
        <v>609</v>
      </c>
      <c r="C2725" s="7">
        <v>42541</v>
      </c>
      <c r="D2725" t="s">
        <v>393</v>
      </c>
      <c r="E2725">
        <v>13115016</v>
      </c>
      <c r="F2725" t="s">
        <v>3933</v>
      </c>
      <c r="G2725" s="7">
        <v>42595</v>
      </c>
      <c r="H2725" t="s">
        <v>503</v>
      </c>
      <c r="I2725">
        <v>1375</v>
      </c>
      <c r="J2725"/>
      <c r="K2725">
        <v>1375</v>
      </c>
      <c r="L2725">
        <v>1</v>
      </c>
      <c r="M2725">
        <v>1375</v>
      </c>
      <c r="N2725" t="s">
        <v>647</v>
      </c>
      <c r="O2725" t="s">
        <v>761</v>
      </c>
      <c r="P2725" s="7">
        <v>42542</v>
      </c>
      <c r="Q2725" s="7" t="s">
        <v>5900</v>
      </c>
      <c r="R2725" s="7">
        <v>3.4371999999999998</v>
      </c>
    </row>
    <row r="2726" spans="1:18" hidden="1">
      <c r="A2726" t="s">
        <v>506</v>
      </c>
      <c r="B2726" t="s">
        <v>652</v>
      </c>
      <c r="C2726" s="7">
        <v>42542</v>
      </c>
      <c r="D2726" t="s">
        <v>393</v>
      </c>
      <c r="E2726">
        <v>13115016</v>
      </c>
      <c r="F2726" t="s">
        <v>6256</v>
      </c>
      <c r="G2726" s="7">
        <v>42566</v>
      </c>
      <c r="H2726" t="s">
        <v>503</v>
      </c>
      <c r="I2726">
        <v>77.209999999999994</v>
      </c>
      <c r="J2726">
        <v>0</v>
      </c>
      <c r="K2726">
        <v>77.209999999999994</v>
      </c>
      <c r="L2726">
        <v>1</v>
      </c>
      <c r="M2726">
        <v>77.209999999999994</v>
      </c>
      <c r="N2726" t="s">
        <v>647</v>
      </c>
      <c r="O2726" t="s">
        <v>677</v>
      </c>
      <c r="P2726" s="7">
        <v>42542</v>
      </c>
      <c r="Q2726" s="7" t="s">
        <v>6257</v>
      </c>
      <c r="R2726" s="7">
        <v>3.3835000000000002</v>
      </c>
    </row>
    <row r="2727" spans="1:18" hidden="1">
      <c r="A2727" t="s">
        <v>506</v>
      </c>
      <c r="B2727" t="s">
        <v>548</v>
      </c>
      <c r="C2727" s="7">
        <v>42538</v>
      </c>
      <c r="D2727" t="s">
        <v>6204</v>
      </c>
      <c r="E2727">
        <v>13115014</v>
      </c>
      <c r="F2727" t="s">
        <v>6205</v>
      </c>
      <c r="G2727" s="7">
        <v>42565</v>
      </c>
      <c r="H2727" s="8" t="s">
        <v>503</v>
      </c>
      <c r="I2727" s="8">
        <v>90</v>
      </c>
      <c r="J2727" s="8">
        <v>0</v>
      </c>
      <c r="K2727" s="8">
        <v>90</v>
      </c>
      <c r="L2727" s="8">
        <v>1</v>
      </c>
      <c r="M2727" s="8">
        <v>90</v>
      </c>
      <c r="N2727" t="s">
        <v>647</v>
      </c>
      <c r="O2727" t="s">
        <v>6206</v>
      </c>
      <c r="P2727" s="7">
        <v>42542</v>
      </c>
      <c r="Q2727" s="7" t="s">
        <v>6207</v>
      </c>
      <c r="R2727" s="7">
        <v>3.4904000000000002</v>
      </c>
    </row>
    <row r="2728" spans="1:18" hidden="1">
      <c r="A2728" t="s">
        <v>506</v>
      </c>
      <c r="B2728" t="s">
        <v>501</v>
      </c>
      <c r="C2728" s="7">
        <v>42217</v>
      </c>
      <c r="D2728" t="s">
        <v>1198</v>
      </c>
      <c r="E2728">
        <v>13130024</v>
      </c>
      <c r="F2728" t="s">
        <v>472</v>
      </c>
      <c r="G2728" s="7">
        <v>42583</v>
      </c>
      <c r="H2728" t="s">
        <v>503</v>
      </c>
      <c r="I2728">
        <v>30000</v>
      </c>
      <c r="J2728">
        <v>0</v>
      </c>
      <c r="K2728">
        <v>30000</v>
      </c>
      <c r="L2728">
        <v>1</v>
      </c>
      <c r="M2728">
        <v>30000</v>
      </c>
      <c r="N2728" t="s">
        <v>657</v>
      </c>
      <c r="O2728" t="s">
        <v>1199</v>
      </c>
      <c r="P2728" s="7">
        <v>42542</v>
      </c>
      <c r="Q2728" s="7" t="s">
        <v>2009</v>
      </c>
      <c r="R2728" s="7">
        <v>3.3940000000000001</v>
      </c>
    </row>
    <row r="2729" spans="1:18" hidden="1">
      <c r="A2729" t="s">
        <v>506</v>
      </c>
      <c r="B2729" t="s">
        <v>501</v>
      </c>
      <c r="C2729" s="7">
        <v>42217</v>
      </c>
      <c r="D2729" t="s">
        <v>1198</v>
      </c>
      <c r="E2729">
        <v>13130024</v>
      </c>
      <c r="F2729" t="s">
        <v>472</v>
      </c>
      <c r="G2729" s="7">
        <v>42552</v>
      </c>
      <c r="H2729" t="s">
        <v>503</v>
      </c>
      <c r="I2729">
        <v>30000</v>
      </c>
      <c r="J2729"/>
      <c r="K2729">
        <v>30000</v>
      </c>
      <c r="L2729">
        <v>1</v>
      </c>
      <c r="M2729">
        <v>30000</v>
      </c>
      <c r="N2729" t="s">
        <v>657</v>
      </c>
      <c r="O2729" t="s">
        <v>1199</v>
      </c>
      <c r="P2729" s="7">
        <v>42542</v>
      </c>
      <c r="Q2729" s="7" t="s">
        <v>1550</v>
      </c>
      <c r="R2729" s="7">
        <v>3.3940000000000001</v>
      </c>
    </row>
    <row r="2730" spans="1:18" hidden="1">
      <c r="A2730" t="s">
        <v>506</v>
      </c>
      <c r="B2730" t="s">
        <v>548</v>
      </c>
      <c r="C2730" s="7">
        <v>42542</v>
      </c>
      <c r="D2730" t="s">
        <v>5101</v>
      </c>
      <c r="E2730">
        <v>13115001</v>
      </c>
      <c r="F2730" t="s">
        <v>5102</v>
      </c>
      <c r="G2730" s="7">
        <v>42551</v>
      </c>
      <c r="H2730" t="s">
        <v>503</v>
      </c>
      <c r="I2730">
        <v>2325.34</v>
      </c>
      <c r="J2730">
        <v>0</v>
      </c>
      <c r="K2730">
        <v>2325.34</v>
      </c>
      <c r="L2730">
        <v>1</v>
      </c>
      <c r="M2730">
        <v>2325.34</v>
      </c>
      <c r="N2730" t="s">
        <v>647</v>
      </c>
      <c r="O2730" t="s">
        <v>5103</v>
      </c>
      <c r="P2730" s="7">
        <v>42542</v>
      </c>
      <c r="Q2730" s="7" t="s">
        <v>5104</v>
      </c>
      <c r="R2730" s="7">
        <v>3.3835000000000002</v>
      </c>
    </row>
    <row r="2731" spans="1:18" hidden="1">
      <c r="A2731" t="s">
        <v>506</v>
      </c>
      <c r="B2731" t="s">
        <v>609</v>
      </c>
      <c r="C2731" s="7">
        <v>42514</v>
      </c>
      <c r="D2731" t="s">
        <v>2952</v>
      </c>
      <c r="E2731">
        <v>15101003</v>
      </c>
      <c r="F2731" t="s">
        <v>6003</v>
      </c>
      <c r="G2731" s="7">
        <v>42562</v>
      </c>
      <c r="H2731" t="s">
        <v>503</v>
      </c>
      <c r="I2731">
        <v>1081.47</v>
      </c>
      <c r="J2731"/>
      <c r="K2731">
        <v>1081.47</v>
      </c>
      <c r="L2731">
        <v>1</v>
      </c>
      <c r="M2731">
        <v>1081.47</v>
      </c>
      <c r="N2731" t="s">
        <v>647</v>
      </c>
      <c r="O2731" t="s">
        <v>3931</v>
      </c>
      <c r="P2731" s="7">
        <v>42542</v>
      </c>
      <c r="Q2731" s="7" t="s">
        <v>6004</v>
      </c>
      <c r="R2731" s="7">
        <v>3.5659999999999998</v>
      </c>
    </row>
    <row r="2732" spans="1:18" hidden="1">
      <c r="A2732" t="s">
        <v>506</v>
      </c>
      <c r="B2732" t="s">
        <v>609</v>
      </c>
      <c r="C2732" s="7">
        <v>42514</v>
      </c>
      <c r="D2732" t="s">
        <v>2952</v>
      </c>
      <c r="E2732">
        <v>15101003</v>
      </c>
      <c r="F2732" t="s">
        <v>3346</v>
      </c>
      <c r="G2732" s="7">
        <v>42562</v>
      </c>
      <c r="H2732" t="s">
        <v>503</v>
      </c>
      <c r="I2732">
        <v>418.53</v>
      </c>
      <c r="J2732"/>
      <c r="K2732">
        <v>418.53</v>
      </c>
      <c r="L2732">
        <v>1</v>
      </c>
      <c r="M2732">
        <v>418.53</v>
      </c>
      <c r="N2732" t="s">
        <v>647</v>
      </c>
      <c r="O2732" t="s">
        <v>3931</v>
      </c>
      <c r="P2732" s="7">
        <v>42542</v>
      </c>
      <c r="Q2732" s="7" t="s">
        <v>6005</v>
      </c>
      <c r="R2732" s="7">
        <v>3.5659999999999998</v>
      </c>
    </row>
    <row r="2733" spans="1:18" hidden="1">
      <c r="A2733" t="s">
        <v>506</v>
      </c>
      <c r="B2733" t="s">
        <v>548</v>
      </c>
      <c r="C2733" s="7">
        <v>42529</v>
      </c>
      <c r="D2733" t="s">
        <v>5675</v>
      </c>
      <c r="E2733">
        <v>13115026</v>
      </c>
      <c r="F2733" t="s">
        <v>3364</v>
      </c>
      <c r="G2733" s="7">
        <v>42553</v>
      </c>
      <c r="H2733" t="s">
        <v>503</v>
      </c>
      <c r="I2733">
        <v>1397</v>
      </c>
      <c r="J2733">
        <v>0</v>
      </c>
      <c r="K2733">
        <v>1397</v>
      </c>
      <c r="L2733">
        <v>1</v>
      </c>
      <c r="M2733">
        <v>1397</v>
      </c>
      <c r="N2733" t="s">
        <v>647</v>
      </c>
      <c r="O2733" t="s">
        <v>5676</v>
      </c>
      <c r="P2733" s="7">
        <v>42542</v>
      </c>
      <c r="Q2733" s="7" t="s">
        <v>5677</v>
      </c>
      <c r="R2733" s="7">
        <v>3.4744999999999999</v>
      </c>
    </row>
    <row r="2734" spans="1:18" hidden="1">
      <c r="A2734" t="s">
        <v>506</v>
      </c>
      <c r="B2734" t="s">
        <v>548</v>
      </c>
      <c r="C2734" s="7">
        <v>42514</v>
      </c>
      <c r="D2734" t="s">
        <v>385</v>
      </c>
      <c r="E2734">
        <v>13101003</v>
      </c>
      <c r="F2734" t="s">
        <v>4173</v>
      </c>
      <c r="G2734" s="7">
        <v>42551</v>
      </c>
      <c r="H2734" t="s">
        <v>503</v>
      </c>
      <c r="I2734">
        <v>77000</v>
      </c>
      <c r="J2734">
        <v>0</v>
      </c>
      <c r="K2734">
        <v>77000</v>
      </c>
      <c r="L2734">
        <v>1</v>
      </c>
      <c r="M2734">
        <v>77000</v>
      </c>
      <c r="N2734" t="s">
        <v>647</v>
      </c>
      <c r="O2734" t="s">
        <v>3178</v>
      </c>
      <c r="P2734" s="7">
        <v>42542</v>
      </c>
      <c r="Q2734" s="7" t="s">
        <v>4174</v>
      </c>
      <c r="R2734" s="7">
        <v>3.5659999999999998</v>
      </c>
    </row>
    <row r="2735" spans="1:18" hidden="1">
      <c r="A2735" t="s">
        <v>506</v>
      </c>
      <c r="B2735" t="s">
        <v>548</v>
      </c>
      <c r="C2735" s="7">
        <v>42531</v>
      </c>
      <c r="D2735" t="s">
        <v>1391</v>
      </c>
      <c r="E2735">
        <v>13115016</v>
      </c>
      <c r="F2735" t="s">
        <v>3722</v>
      </c>
      <c r="G2735" s="7">
        <v>42557</v>
      </c>
      <c r="H2735" t="s">
        <v>503</v>
      </c>
      <c r="I2735">
        <v>344</v>
      </c>
      <c r="J2735">
        <v>0</v>
      </c>
      <c r="K2735">
        <v>344</v>
      </c>
      <c r="L2735">
        <v>1</v>
      </c>
      <c r="M2735">
        <v>344</v>
      </c>
      <c r="N2735" t="s">
        <v>647</v>
      </c>
      <c r="O2735" t="s">
        <v>3723</v>
      </c>
      <c r="P2735" s="7">
        <v>42542</v>
      </c>
      <c r="Q2735" s="7" t="s">
        <v>3724</v>
      </c>
      <c r="R2735" s="7">
        <v>3.3816999999999999</v>
      </c>
    </row>
    <row r="2736" spans="1:18" hidden="1">
      <c r="A2736" t="s">
        <v>506</v>
      </c>
      <c r="B2736" t="s">
        <v>548</v>
      </c>
      <c r="C2736" s="7">
        <v>42538</v>
      </c>
      <c r="D2736" t="s">
        <v>1391</v>
      </c>
      <c r="E2736">
        <v>13115017</v>
      </c>
      <c r="F2736" t="s">
        <v>6540</v>
      </c>
      <c r="G2736" s="7">
        <v>42564</v>
      </c>
      <c r="H2736" t="s">
        <v>503</v>
      </c>
      <c r="I2736">
        <v>1020</v>
      </c>
      <c r="J2736">
        <v>0</v>
      </c>
      <c r="K2736">
        <v>1020</v>
      </c>
      <c r="L2736">
        <v>1</v>
      </c>
      <c r="M2736">
        <v>1020</v>
      </c>
      <c r="N2736" t="s">
        <v>647</v>
      </c>
      <c r="O2736" t="s">
        <v>1029</v>
      </c>
      <c r="P2736" s="7">
        <v>42542</v>
      </c>
      <c r="Q2736" s="7" t="s">
        <v>6541</v>
      </c>
      <c r="R2736" s="7">
        <v>3.4904000000000002</v>
      </c>
    </row>
    <row r="2737" spans="1:18" hidden="1">
      <c r="A2737" t="s">
        <v>506</v>
      </c>
      <c r="B2737" t="s">
        <v>548</v>
      </c>
      <c r="C2737" s="7">
        <v>42538</v>
      </c>
      <c r="D2737" t="s">
        <v>1391</v>
      </c>
      <c r="E2737">
        <v>13115017</v>
      </c>
      <c r="F2737" t="s">
        <v>6556</v>
      </c>
      <c r="G2737" s="7">
        <v>42564</v>
      </c>
      <c r="H2737" t="s">
        <v>503</v>
      </c>
      <c r="I2737">
        <v>2510</v>
      </c>
      <c r="J2737">
        <v>0</v>
      </c>
      <c r="K2737">
        <v>2510</v>
      </c>
      <c r="L2737">
        <v>1</v>
      </c>
      <c r="M2737">
        <v>2510</v>
      </c>
      <c r="N2737" t="s">
        <v>647</v>
      </c>
      <c r="O2737" t="s">
        <v>6557</v>
      </c>
      <c r="P2737" s="7">
        <v>42542</v>
      </c>
      <c r="Q2737" s="7" t="s">
        <v>6558</v>
      </c>
      <c r="R2737" s="7">
        <v>3.4904000000000002</v>
      </c>
    </row>
    <row r="2738" spans="1:18" hidden="1">
      <c r="A2738" t="s">
        <v>506</v>
      </c>
      <c r="B2738" t="s">
        <v>548</v>
      </c>
      <c r="C2738" s="7">
        <v>42542</v>
      </c>
      <c r="D2738" t="s">
        <v>2516</v>
      </c>
      <c r="E2738">
        <v>13115016</v>
      </c>
      <c r="F2738" t="s">
        <v>7515</v>
      </c>
      <c r="G2738" s="7">
        <v>42561</v>
      </c>
      <c r="H2738" t="s">
        <v>503</v>
      </c>
      <c r="I2738">
        <v>8961</v>
      </c>
      <c r="J2738">
        <v>0</v>
      </c>
      <c r="K2738">
        <v>8961</v>
      </c>
      <c r="L2738">
        <v>1</v>
      </c>
      <c r="M2738">
        <v>8961</v>
      </c>
      <c r="N2738" t="s">
        <v>647</v>
      </c>
      <c r="O2738" t="s">
        <v>1029</v>
      </c>
      <c r="P2738" s="7">
        <v>42542</v>
      </c>
      <c r="Q2738" s="7" t="s">
        <v>7516</v>
      </c>
      <c r="R2738" s="7">
        <v>3.3835000000000002</v>
      </c>
    </row>
    <row r="2739" spans="1:18" hidden="1">
      <c r="A2739" t="s">
        <v>506</v>
      </c>
      <c r="B2739" t="s">
        <v>548</v>
      </c>
      <c r="C2739" s="7">
        <v>42538</v>
      </c>
      <c r="D2739" t="s">
        <v>2516</v>
      </c>
      <c r="E2739">
        <v>13115016</v>
      </c>
      <c r="F2739" t="s">
        <v>5839</v>
      </c>
      <c r="G2739" s="7">
        <v>42561</v>
      </c>
      <c r="H2739" t="s">
        <v>503</v>
      </c>
      <c r="I2739">
        <v>1780</v>
      </c>
      <c r="J2739">
        <v>0</v>
      </c>
      <c r="K2739">
        <v>1780</v>
      </c>
      <c r="L2739">
        <v>1</v>
      </c>
      <c r="M2739">
        <v>1780</v>
      </c>
      <c r="N2739" t="s">
        <v>647</v>
      </c>
      <c r="O2739" t="s">
        <v>1029</v>
      </c>
      <c r="P2739" s="7">
        <v>42542</v>
      </c>
      <c r="Q2739" s="7" t="s">
        <v>5840</v>
      </c>
      <c r="R2739" s="7">
        <v>3.4904000000000002</v>
      </c>
    </row>
    <row r="2740" spans="1:18" hidden="1">
      <c r="A2740" t="s">
        <v>506</v>
      </c>
      <c r="B2740" t="s">
        <v>548</v>
      </c>
      <c r="C2740" s="7">
        <v>42524</v>
      </c>
      <c r="D2740" t="s">
        <v>2516</v>
      </c>
      <c r="E2740">
        <v>13115016</v>
      </c>
      <c r="F2740" t="s">
        <v>6074</v>
      </c>
      <c r="G2740" s="7">
        <v>42551</v>
      </c>
      <c r="H2740" t="s">
        <v>503</v>
      </c>
      <c r="I2740">
        <v>432</v>
      </c>
      <c r="J2740">
        <v>0</v>
      </c>
      <c r="K2740">
        <v>432</v>
      </c>
      <c r="L2740">
        <v>1</v>
      </c>
      <c r="M2740">
        <v>432</v>
      </c>
      <c r="N2740" t="s">
        <v>647</v>
      </c>
      <c r="O2740" t="s">
        <v>1029</v>
      </c>
      <c r="P2740" s="7">
        <v>42542</v>
      </c>
      <c r="Q2740" s="7" t="s">
        <v>6075</v>
      </c>
      <c r="R2740" s="7">
        <v>3.5960999999999999</v>
      </c>
    </row>
    <row r="2741" spans="1:18" hidden="1">
      <c r="A2741" t="s">
        <v>506</v>
      </c>
      <c r="B2741" t="s">
        <v>501</v>
      </c>
      <c r="C2741" s="7">
        <v>42536</v>
      </c>
      <c r="D2741" t="s">
        <v>2876</v>
      </c>
      <c r="E2741">
        <v>19105014</v>
      </c>
      <c r="F2741" t="s">
        <v>5144</v>
      </c>
      <c r="G2741" s="7">
        <v>42565</v>
      </c>
      <c r="H2741" t="s">
        <v>503</v>
      </c>
      <c r="I2741">
        <v>960</v>
      </c>
      <c r="J2741">
        <v>0</v>
      </c>
      <c r="K2741">
        <v>960</v>
      </c>
      <c r="L2741">
        <v>1</v>
      </c>
      <c r="M2741">
        <v>960</v>
      </c>
      <c r="N2741" t="s">
        <v>4768</v>
      </c>
      <c r="O2741" t="s">
        <v>5145</v>
      </c>
      <c r="P2741" s="7">
        <v>42542</v>
      </c>
      <c r="Q2741" s="7" t="s">
        <v>5146</v>
      </c>
      <c r="R2741" s="7">
        <v>3.4839000000000002</v>
      </c>
    </row>
    <row r="2742" spans="1:18" hidden="1">
      <c r="A2742" t="s">
        <v>506</v>
      </c>
      <c r="B2742" t="s">
        <v>639</v>
      </c>
      <c r="C2742" s="7">
        <v>42531</v>
      </c>
      <c r="D2742" t="s">
        <v>2876</v>
      </c>
      <c r="E2742">
        <v>13115016</v>
      </c>
      <c r="F2742" t="s">
        <v>5288</v>
      </c>
      <c r="G2742" s="7">
        <v>42551</v>
      </c>
      <c r="H2742" t="s">
        <v>503</v>
      </c>
      <c r="I2742">
        <v>315.99</v>
      </c>
      <c r="J2742">
        <v>0</v>
      </c>
      <c r="K2742">
        <v>315.99</v>
      </c>
      <c r="L2742">
        <v>1</v>
      </c>
      <c r="M2742">
        <v>315.99</v>
      </c>
      <c r="N2742" t="s">
        <v>647</v>
      </c>
      <c r="O2742" t="s">
        <v>3408</v>
      </c>
      <c r="P2742" s="7">
        <v>42542</v>
      </c>
      <c r="Q2742" s="7" t="s">
        <v>5289</v>
      </c>
      <c r="R2742" s="7">
        <v>3.3816999999999999</v>
      </c>
    </row>
    <row r="2743" spans="1:18" hidden="1">
      <c r="A2743" t="s">
        <v>506</v>
      </c>
      <c r="B2743" t="s">
        <v>553</v>
      </c>
      <c r="C2743" s="7">
        <v>42527</v>
      </c>
      <c r="D2743" t="s">
        <v>2876</v>
      </c>
      <c r="E2743">
        <v>13115016</v>
      </c>
      <c r="F2743" t="s">
        <v>5304</v>
      </c>
      <c r="G2743" s="7">
        <v>42550</v>
      </c>
      <c r="H2743" t="s">
        <v>503</v>
      </c>
      <c r="I2743">
        <v>1153</v>
      </c>
      <c r="J2743">
        <v>0</v>
      </c>
      <c r="K2743">
        <v>1153</v>
      </c>
      <c r="L2743">
        <v>1</v>
      </c>
      <c r="M2743">
        <v>1153</v>
      </c>
      <c r="N2743" t="s">
        <v>647</v>
      </c>
      <c r="O2743" t="s">
        <v>745</v>
      </c>
      <c r="P2743" s="7">
        <v>42542</v>
      </c>
      <c r="Q2743" s="7" t="s">
        <v>5305</v>
      </c>
      <c r="R2743" s="7">
        <v>3.5409000000000002</v>
      </c>
    </row>
    <row r="2744" spans="1:18" hidden="1">
      <c r="A2744" t="s">
        <v>506</v>
      </c>
      <c r="B2744" t="s">
        <v>553</v>
      </c>
      <c r="C2744" s="7">
        <v>42530</v>
      </c>
      <c r="D2744" t="s">
        <v>2876</v>
      </c>
      <c r="E2744">
        <v>13115016</v>
      </c>
      <c r="F2744" t="s">
        <v>5752</v>
      </c>
      <c r="G2744" s="7">
        <v>42552</v>
      </c>
      <c r="H2744" t="s">
        <v>503</v>
      </c>
      <c r="I2744">
        <v>140</v>
      </c>
      <c r="J2744">
        <v>0</v>
      </c>
      <c r="K2744">
        <v>140</v>
      </c>
      <c r="L2744">
        <v>1</v>
      </c>
      <c r="M2744">
        <v>140</v>
      </c>
      <c r="N2744" t="s">
        <v>647</v>
      </c>
      <c r="O2744" t="s">
        <v>3250</v>
      </c>
      <c r="P2744" s="7">
        <v>42542</v>
      </c>
      <c r="Q2744" s="7" t="s">
        <v>5753</v>
      </c>
      <c r="R2744" s="7">
        <v>3.3898000000000001</v>
      </c>
    </row>
    <row r="2745" spans="1:18" hidden="1">
      <c r="A2745" t="s">
        <v>484</v>
      </c>
      <c r="B2745" t="s">
        <v>1193</v>
      </c>
      <c r="C2745" s="7">
        <v>42538</v>
      </c>
      <c r="D2745" t="s">
        <v>2876</v>
      </c>
      <c r="E2745">
        <v>13115016</v>
      </c>
      <c r="F2745" t="s">
        <v>6163</v>
      </c>
      <c r="G2745" s="7">
        <v>42565</v>
      </c>
      <c r="H2745" t="s">
        <v>503</v>
      </c>
      <c r="I2745">
        <v>960</v>
      </c>
      <c r="J2745">
        <v>0</v>
      </c>
      <c r="K2745">
        <v>960</v>
      </c>
      <c r="L2745">
        <v>1</v>
      </c>
      <c r="M2745">
        <v>960</v>
      </c>
      <c r="N2745" t="s">
        <v>647</v>
      </c>
      <c r="O2745" t="s">
        <v>6164</v>
      </c>
      <c r="P2745" s="7">
        <v>42542</v>
      </c>
      <c r="Q2745" s="7" t="s">
        <v>6165</v>
      </c>
      <c r="R2745" s="7">
        <v>3.4904000000000002</v>
      </c>
    </row>
    <row r="2746" spans="1:18" hidden="1">
      <c r="A2746" t="s">
        <v>506</v>
      </c>
      <c r="B2746" t="s">
        <v>553</v>
      </c>
      <c r="C2746" s="7">
        <v>42531</v>
      </c>
      <c r="D2746" t="s">
        <v>430</v>
      </c>
      <c r="E2746">
        <v>13115016</v>
      </c>
      <c r="F2746" t="s">
        <v>4135</v>
      </c>
      <c r="G2746" s="7">
        <v>42562</v>
      </c>
      <c r="H2746" t="s">
        <v>503</v>
      </c>
      <c r="I2746">
        <v>68.849999999999994</v>
      </c>
      <c r="J2746">
        <v>0</v>
      </c>
      <c r="K2746">
        <v>68.849999999999994</v>
      </c>
      <c r="L2746">
        <v>1</v>
      </c>
      <c r="M2746">
        <v>68.849999999999994</v>
      </c>
      <c r="N2746" t="s">
        <v>647</v>
      </c>
      <c r="O2746" t="s">
        <v>4136</v>
      </c>
      <c r="P2746" s="7">
        <v>42542</v>
      </c>
      <c r="Q2746" s="7" t="s">
        <v>4137</v>
      </c>
      <c r="R2746" s="7">
        <v>3.3816999999999999</v>
      </c>
    </row>
    <row r="2747" spans="1:18" hidden="1">
      <c r="A2747" t="s">
        <v>506</v>
      </c>
      <c r="B2747" t="s">
        <v>609</v>
      </c>
      <c r="C2747" s="7">
        <v>42536</v>
      </c>
      <c r="D2747" t="s">
        <v>3925</v>
      </c>
      <c r="E2747">
        <v>13115026</v>
      </c>
      <c r="F2747" t="s">
        <v>3926</v>
      </c>
      <c r="G2747" s="7">
        <v>42551</v>
      </c>
      <c r="H2747" t="s">
        <v>503</v>
      </c>
      <c r="I2747">
        <v>300</v>
      </c>
      <c r="J2747">
        <v>0</v>
      </c>
      <c r="K2747">
        <v>300</v>
      </c>
      <c r="L2747">
        <v>1</v>
      </c>
      <c r="M2747">
        <v>300</v>
      </c>
      <c r="N2747" t="s">
        <v>647</v>
      </c>
      <c r="O2747" t="s">
        <v>3927</v>
      </c>
      <c r="P2747" s="7">
        <v>42542</v>
      </c>
      <c r="Q2747" s="7" t="s">
        <v>3928</v>
      </c>
      <c r="R2747" s="7">
        <v>3.4839000000000002</v>
      </c>
    </row>
    <row r="2748" spans="1:18" hidden="1">
      <c r="A2748" t="s">
        <v>506</v>
      </c>
      <c r="B2748" t="s">
        <v>609</v>
      </c>
      <c r="C2748" s="7">
        <v>42536</v>
      </c>
      <c r="D2748" t="s">
        <v>3925</v>
      </c>
      <c r="E2748">
        <v>13115016</v>
      </c>
      <c r="F2748" t="s">
        <v>5169</v>
      </c>
      <c r="G2748" s="7">
        <v>42551</v>
      </c>
      <c r="H2748" t="s">
        <v>503</v>
      </c>
      <c r="I2748">
        <v>1472.9</v>
      </c>
      <c r="J2748">
        <v>0</v>
      </c>
      <c r="K2748">
        <v>1472.9</v>
      </c>
      <c r="L2748">
        <v>1</v>
      </c>
      <c r="M2748">
        <v>1472.9</v>
      </c>
      <c r="N2748" t="s">
        <v>647</v>
      </c>
      <c r="O2748" t="s">
        <v>4503</v>
      </c>
      <c r="P2748" s="7">
        <v>42542</v>
      </c>
      <c r="Q2748" s="7" t="s">
        <v>5170</v>
      </c>
      <c r="R2748" s="7">
        <v>3.4839000000000002</v>
      </c>
    </row>
    <row r="2749" spans="1:18" hidden="1">
      <c r="A2749" t="s">
        <v>506</v>
      </c>
      <c r="B2749" t="s">
        <v>609</v>
      </c>
      <c r="C2749" s="7">
        <v>42536</v>
      </c>
      <c r="D2749" t="s">
        <v>3925</v>
      </c>
      <c r="E2749">
        <v>13115026</v>
      </c>
      <c r="F2749" t="s">
        <v>3926</v>
      </c>
      <c r="G2749" s="7">
        <v>42581</v>
      </c>
      <c r="H2749" t="s">
        <v>503</v>
      </c>
      <c r="I2749">
        <v>300</v>
      </c>
      <c r="J2749"/>
      <c r="K2749">
        <v>300</v>
      </c>
      <c r="L2749">
        <v>1</v>
      </c>
      <c r="M2749">
        <v>300</v>
      </c>
      <c r="N2749" t="s">
        <v>647</v>
      </c>
      <c r="O2749" t="s">
        <v>3927</v>
      </c>
      <c r="P2749" s="7">
        <v>42542</v>
      </c>
      <c r="Q2749" s="7" t="s">
        <v>5171</v>
      </c>
      <c r="R2749" s="7">
        <v>3.4839000000000002</v>
      </c>
    </row>
    <row r="2750" spans="1:18" hidden="1">
      <c r="A2750" t="s">
        <v>506</v>
      </c>
      <c r="B2750" t="s">
        <v>609</v>
      </c>
      <c r="C2750" s="7">
        <v>42536</v>
      </c>
      <c r="D2750" t="s">
        <v>3925</v>
      </c>
      <c r="E2750">
        <v>13115016</v>
      </c>
      <c r="F2750" t="s">
        <v>5169</v>
      </c>
      <c r="G2750" s="7">
        <v>42581</v>
      </c>
      <c r="H2750" t="s">
        <v>503</v>
      </c>
      <c r="I2750">
        <v>1472.91</v>
      </c>
      <c r="J2750"/>
      <c r="K2750">
        <v>1472.91</v>
      </c>
      <c r="L2750">
        <v>1</v>
      </c>
      <c r="M2750">
        <v>1472.91</v>
      </c>
      <c r="N2750" t="s">
        <v>647</v>
      </c>
      <c r="O2750" t="s">
        <v>4503</v>
      </c>
      <c r="P2750" s="7">
        <v>42542</v>
      </c>
      <c r="Q2750" s="7" t="s">
        <v>6286</v>
      </c>
      <c r="R2750" s="7">
        <v>3.4839000000000002</v>
      </c>
    </row>
    <row r="2751" spans="1:18" hidden="1">
      <c r="A2751" t="s">
        <v>506</v>
      </c>
      <c r="B2751" t="s">
        <v>609</v>
      </c>
      <c r="C2751" s="7">
        <v>42538</v>
      </c>
      <c r="D2751" t="s">
        <v>3236</v>
      </c>
      <c r="E2751">
        <v>13115016</v>
      </c>
      <c r="F2751" t="s">
        <v>4356</v>
      </c>
      <c r="G2751" s="7">
        <v>42551</v>
      </c>
      <c r="H2751" t="s">
        <v>503</v>
      </c>
      <c r="I2751">
        <v>143.9</v>
      </c>
      <c r="J2751">
        <v>0</v>
      </c>
      <c r="K2751">
        <v>143.9</v>
      </c>
      <c r="L2751">
        <v>1</v>
      </c>
      <c r="M2751">
        <v>143.9</v>
      </c>
      <c r="N2751" t="s">
        <v>647</v>
      </c>
      <c r="O2751" t="s">
        <v>4357</v>
      </c>
      <c r="P2751" s="7">
        <v>42542</v>
      </c>
      <c r="Q2751" s="7" t="s">
        <v>4358</v>
      </c>
      <c r="R2751" s="7">
        <v>3.4904000000000002</v>
      </c>
    </row>
    <row r="2752" spans="1:18" hidden="1">
      <c r="A2752" t="s">
        <v>506</v>
      </c>
      <c r="B2752" t="s">
        <v>609</v>
      </c>
      <c r="C2752" s="7">
        <v>42538</v>
      </c>
      <c r="D2752" t="s">
        <v>3236</v>
      </c>
      <c r="E2752">
        <v>13115026</v>
      </c>
      <c r="F2752" t="s">
        <v>5162</v>
      </c>
      <c r="G2752" s="7">
        <v>42551</v>
      </c>
      <c r="H2752" t="s">
        <v>503</v>
      </c>
      <c r="I2752">
        <v>16</v>
      </c>
      <c r="J2752">
        <v>0</v>
      </c>
      <c r="K2752">
        <v>16</v>
      </c>
      <c r="L2752">
        <v>1</v>
      </c>
      <c r="M2752">
        <v>16</v>
      </c>
      <c r="N2752" t="s">
        <v>647</v>
      </c>
      <c r="O2752" t="s">
        <v>5163</v>
      </c>
      <c r="P2752" s="7">
        <v>42542</v>
      </c>
      <c r="Q2752" s="7" t="s">
        <v>5164</v>
      </c>
      <c r="R2752" s="7">
        <v>3.4904000000000002</v>
      </c>
    </row>
    <row r="2753" spans="1:18" hidden="1">
      <c r="A2753" t="s">
        <v>506</v>
      </c>
      <c r="B2753" t="s">
        <v>553</v>
      </c>
      <c r="C2753" s="7">
        <v>42502</v>
      </c>
      <c r="D2753" t="s">
        <v>3236</v>
      </c>
      <c r="E2753">
        <v>13115016</v>
      </c>
      <c r="F2753" t="s">
        <v>5643</v>
      </c>
      <c r="G2753" s="7">
        <v>42551</v>
      </c>
      <c r="H2753" t="s">
        <v>503</v>
      </c>
      <c r="I2753">
        <v>258.75</v>
      </c>
      <c r="J2753"/>
      <c r="K2753">
        <v>258.75</v>
      </c>
      <c r="L2753">
        <v>1</v>
      </c>
      <c r="M2753">
        <v>258.75</v>
      </c>
      <c r="N2753" t="s">
        <v>647</v>
      </c>
      <c r="O2753" t="s">
        <v>5644</v>
      </c>
      <c r="P2753" s="7">
        <v>42542</v>
      </c>
      <c r="Q2753" s="7" t="s">
        <v>5645</v>
      </c>
      <c r="R2753" s="7">
        <v>3.4645000000000001</v>
      </c>
    </row>
    <row r="2754" spans="1:18" hidden="1">
      <c r="A2754" t="s">
        <v>506</v>
      </c>
      <c r="B2754" t="s">
        <v>641</v>
      </c>
      <c r="C2754" s="7">
        <v>42538</v>
      </c>
      <c r="D2754" t="s">
        <v>6542</v>
      </c>
      <c r="E2754">
        <v>13103001</v>
      </c>
      <c r="F2754" t="s">
        <v>6543</v>
      </c>
      <c r="G2754" s="7">
        <v>42562</v>
      </c>
      <c r="H2754" t="s">
        <v>503</v>
      </c>
      <c r="I2754">
        <v>1908</v>
      </c>
      <c r="J2754">
        <v>0</v>
      </c>
      <c r="K2754">
        <v>1908</v>
      </c>
      <c r="L2754">
        <v>1</v>
      </c>
      <c r="M2754">
        <v>1908</v>
      </c>
      <c r="N2754" t="s">
        <v>647</v>
      </c>
      <c r="O2754" t="s">
        <v>3548</v>
      </c>
      <c r="P2754" s="7">
        <v>42542</v>
      </c>
      <c r="Q2754" s="7" t="s">
        <v>6544</v>
      </c>
      <c r="R2754" s="7">
        <v>3.4904000000000002</v>
      </c>
    </row>
    <row r="2755" spans="1:18" hidden="1">
      <c r="A2755" t="s">
        <v>506</v>
      </c>
      <c r="B2755" t="s">
        <v>501</v>
      </c>
      <c r="C2755" s="7">
        <v>42537</v>
      </c>
      <c r="D2755" t="s">
        <v>5150</v>
      </c>
      <c r="E2755">
        <v>13130029</v>
      </c>
      <c r="F2755" t="s">
        <v>5151</v>
      </c>
      <c r="G2755" s="7">
        <v>42548</v>
      </c>
      <c r="H2755" t="s">
        <v>503</v>
      </c>
      <c r="I2755">
        <v>1609.18</v>
      </c>
      <c r="J2755">
        <v>0</v>
      </c>
      <c r="K2755">
        <v>1609.18</v>
      </c>
      <c r="L2755">
        <v>1</v>
      </c>
      <c r="M2755">
        <v>1609.18</v>
      </c>
      <c r="N2755" t="s">
        <v>2455</v>
      </c>
      <c r="O2755" t="s">
        <v>5152</v>
      </c>
      <c r="P2755" s="7">
        <v>42542</v>
      </c>
      <c r="Q2755" s="7" t="s">
        <v>5153</v>
      </c>
      <c r="R2755" s="7">
        <v>3.4767999999999999</v>
      </c>
    </row>
    <row r="2756" spans="1:18" hidden="1">
      <c r="A2756" t="s">
        <v>506</v>
      </c>
      <c r="B2756" t="s">
        <v>501</v>
      </c>
      <c r="C2756" s="7">
        <v>42537</v>
      </c>
      <c r="D2756" t="s">
        <v>1177</v>
      </c>
      <c r="E2756">
        <v>13130025</v>
      </c>
      <c r="F2756" t="s">
        <v>4783</v>
      </c>
      <c r="G2756" s="7">
        <v>42566</v>
      </c>
      <c r="H2756" t="s">
        <v>503</v>
      </c>
      <c r="I2756">
        <v>1612.31</v>
      </c>
      <c r="J2756">
        <v>0</v>
      </c>
      <c r="K2756">
        <v>1612.31</v>
      </c>
      <c r="L2756">
        <v>1</v>
      </c>
      <c r="M2756">
        <v>1612.31</v>
      </c>
      <c r="N2756" t="s">
        <v>1178</v>
      </c>
      <c r="O2756" t="s">
        <v>4784</v>
      </c>
      <c r="P2756" s="7">
        <v>42542</v>
      </c>
      <c r="Q2756" s="7" t="s">
        <v>4785</v>
      </c>
      <c r="R2756" s="7">
        <v>3.4767999999999999</v>
      </c>
    </row>
    <row r="2757" spans="1:18" hidden="1">
      <c r="A2757" t="s">
        <v>484</v>
      </c>
      <c r="B2757" t="s">
        <v>1193</v>
      </c>
      <c r="C2757" s="7">
        <v>42404</v>
      </c>
      <c r="D2757" t="s">
        <v>443</v>
      </c>
      <c r="E2757">
        <v>15101003</v>
      </c>
      <c r="F2757" t="s">
        <v>3354</v>
      </c>
      <c r="G2757" s="7">
        <v>42420</v>
      </c>
      <c r="H2757" t="s">
        <v>503</v>
      </c>
      <c r="I2757">
        <v>930</v>
      </c>
      <c r="J2757">
        <v>0</v>
      </c>
      <c r="K2757">
        <v>930</v>
      </c>
      <c r="L2757">
        <v>1</v>
      </c>
      <c r="M2757">
        <v>930</v>
      </c>
      <c r="N2757" t="s">
        <v>647</v>
      </c>
      <c r="O2757" t="s">
        <v>2701</v>
      </c>
      <c r="P2757" s="7">
        <v>42542</v>
      </c>
      <c r="Q2757" s="7" t="s">
        <v>3355</v>
      </c>
      <c r="R2757" s="7">
        <v>3.9558</v>
      </c>
    </row>
    <row r="2758" spans="1:18" hidden="1">
      <c r="A2758" t="s">
        <v>506</v>
      </c>
      <c r="B2758" t="s">
        <v>609</v>
      </c>
      <c r="C2758" s="7">
        <v>42541</v>
      </c>
      <c r="D2758" t="s">
        <v>4798</v>
      </c>
      <c r="E2758">
        <v>13101010</v>
      </c>
      <c r="F2758" t="s">
        <v>3357</v>
      </c>
      <c r="G2758" s="7">
        <v>42546</v>
      </c>
      <c r="H2758" t="s">
        <v>503</v>
      </c>
      <c r="I2758">
        <v>5941</v>
      </c>
      <c r="J2758">
        <v>0</v>
      </c>
      <c r="K2758">
        <v>5941</v>
      </c>
      <c r="L2758">
        <v>1</v>
      </c>
      <c r="M2758">
        <v>5941</v>
      </c>
      <c r="N2758" t="s">
        <v>647</v>
      </c>
      <c r="O2758" t="s">
        <v>3851</v>
      </c>
      <c r="P2758" s="7">
        <v>42542</v>
      </c>
      <c r="Q2758" s="7" t="s">
        <v>4799</v>
      </c>
      <c r="R2758" s="7">
        <v>3.4371999999999998</v>
      </c>
    </row>
    <row r="2759" spans="1:18" hidden="1">
      <c r="A2759" t="s">
        <v>506</v>
      </c>
      <c r="B2759" t="s">
        <v>609</v>
      </c>
      <c r="C2759" s="7">
        <v>42541</v>
      </c>
      <c r="D2759" t="s">
        <v>4798</v>
      </c>
      <c r="E2759">
        <v>13101010</v>
      </c>
      <c r="F2759" t="s">
        <v>4547</v>
      </c>
      <c r="G2759" s="7">
        <v>42546</v>
      </c>
      <c r="H2759" t="s">
        <v>503</v>
      </c>
      <c r="I2759">
        <v>5837</v>
      </c>
      <c r="J2759">
        <v>0</v>
      </c>
      <c r="K2759">
        <v>5837</v>
      </c>
      <c r="L2759">
        <v>1</v>
      </c>
      <c r="M2759">
        <v>5837</v>
      </c>
      <c r="N2759" t="s">
        <v>647</v>
      </c>
      <c r="O2759" t="s">
        <v>3851</v>
      </c>
      <c r="P2759" s="7">
        <v>42542</v>
      </c>
      <c r="Q2759" s="7" t="s">
        <v>5183</v>
      </c>
      <c r="R2759" s="7">
        <v>3.4371999999999998</v>
      </c>
    </row>
    <row r="2760" spans="1:18" hidden="1">
      <c r="A2760" t="s">
        <v>506</v>
      </c>
      <c r="B2760" t="s">
        <v>548</v>
      </c>
      <c r="C2760" s="7">
        <v>42542</v>
      </c>
      <c r="D2760" t="s">
        <v>5505</v>
      </c>
      <c r="E2760">
        <v>13115020</v>
      </c>
      <c r="F2760" t="s">
        <v>5506</v>
      </c>
      <c r="G2760" s="7">
        <v>42551</v>
      </c>
      <c r="H2760" t="s">
        <v>503</v>
      </c>
      <c r="I2760">
        <v>220</v>
      </c>
      <c r="J2760">
        <v>0</v>
      </c>
      <c r="K2760">
        <v>220</v>
      </c>
      <c r="L2760">
        <v>1</v>
      </c>
      <c r="M2760">
        <v>220</v>
      </c>
      <c r="N2760" t="s">
        <v>647</v>
      </c>
      <c r="O2760" t="s">
        <v>5507</v>
      </c>
      <c r="P2760" s="7">
        <v>42542</v>
      </c>
      <c r="Q2760" s="7" t="s">
        <v>5508</v>
      </c>
      <c r="R2760" s="7">
        <v>3.3835000000000002</v>
      </c>
    </row>
    <row r="2761" spans="1:18" hidden="1">
      <c r="A2761" t="s">
        <v>506</v>
      </c>
      <c r="B2761" t="s">
        <v>548</v>
      </c>
      <c r="C2761" s="7">
        <v>42542</v>
      </c>
      <c r="D2761" t="s">
        <v>5505</v>
      </c>
      <c r="E2761">
        <v>13115020</v>
      </c>
      <c r="F2761" t="s">
        <v>5509</v>
      </c>
      <c r="G2761" s="7">
        <v>42551</v>
      </c>
      <c r="H2761" t="s">
        <v>503</v>
      </c>
      <c r="I2761">
        <v>220</v>
      </c>
      <c r="J2761">
        <v>0</v>
      </c>
      <c r="K2761">
        <v>220</v>
      </c>
      <c r="L2761">
        <v>1</v>
      </c>
      <c r="M2761">
        <v>220</v>
      </c>
      <c r="N2761" t="s">
        <v>647</v>
      </c>
      <c r="O2761" t="s">
        <v>5510</v>
      </c>
      <c r="P2761" s="7">
        <v>42542</v>
      </c>
      <c r="Q2761" s="7" t="s">
        <v>5511</v>
      </c>
      <c r="R2761" s="7">
        <v>3.3835000000000002</v>
      </c>
    </row>
    <row r="2762" spans="1:18" hidden="1">
      <c r="A2762" t="s">
        <v>506</v>
      </c>
      <c r="B2762" t="s">
        <v>548</v>
      </c>
      <c r="C2762" s="7">
        <v>42538</v>
      </c>
      <c r="D2762" t="s">
        <v>395</v>
      </c>
      <c r="E2762">
        <v>13115020</v>
      </c>
      <c r="F2762" t="s">
        <v>3829</v>
      </c>
      <c r="G2762" s="7">
        <v>42559</v>
      </c>
      <c r="H2762" t="s">
        <v>503</v>
      </c>
      <c r="I2762">
        <v>1444.52</v>
      </c>
      <c r="J2762">
        <v>0</v>
      </c>
      <c r="K2762">
        <v>1444.52</v>
      </c>
      <c r="L2762">
        <v>1</v>
      </c>
      <c r="M2762">
        <v>1444.52</v>
      </c>
      <c r="N2762" t="s">
        <v>647</v>
      </c>
      <c r="O2762" t="s">
        <v>3830</v>
      </c>
      <c r="P2762" s="7">
        <v>42542</v>
      </c>
      <c r="Q2762" s="7" t="s">
        <v>3831</v>
      </c>
      <c r="R2762" s="7">
        <v>3.4904000000000002</v>
      </c>
    </row>
    <row r="2763" spans="1:18" hidden="1">
      <c r="A2763" t="s">
        <v>506</v>
      </c>
      <c r="B2763" t="s">
        <v>548</v>
      </c>
      <c r="C2763" s="7">
        <v>42508</v>
      </c>
      <c r="D2763" t="s">
        <v>395</v>
      </c>
      <c r="E2763">
        <v>13115020</v>
      </c>
      <c r="F2763" t="s">
        <v>4095</v>
      </c>
      <c r="G2763" s="7">
        <v>42584</v>
      </c>
      <c r="H2763" t="s">
        <v>503</v>
      </c>
      <c r="I2763">
        <v>471.1</v>
      </c>
      <c r="J2763"/>
      <c r="K2763">
        <v>471.1</v>
      </c>
      <c r="L2763">
        <v>1</v>
      </c>
      <c r="M2763">
        <v>471.1</v>
      </c>
      <c r="N2763" t="s">
        <v>647</v>
      </c>
      <c r="O2763" t="s">
        <v>4096</v>
      </c>
      <c r="P2763" s="7">
        <v>42542</v>
      </c>
      <c r="Q2763" s="7" t="s">
        <v>4097</v>
      </c>
      <c r="R2763" s="7">
        <v>3.5036999999999998</v>
      </c>
    </row>
    <row r="2764" spans="1:18" hidden="1">
      <c r="A2764" t="s">
        <v>506</v>
      </c>
      <c r="B2764" t="s">
        <v>663</v>
      </c>
      <c r="C2764" s="7">
        <v>42529</v>
      </c>
      <c r="D2764" t="s">
        <v>395</v>
      </c>
      <c r="E2764">
        <v>13115026</v>
      </c>
      <c r="F2764" t="s">
        <v>5282</v>
      </c>
      <c r="G2764" s="7">
        <v>42545</v>
      </c>
      <c r="H2764" t="s">
        <v>503</v>
      </c>
      <c r="I2764">
        <v>2532.5</v>
      </c>
      <c r="J2764">
        <v>0</v>
      </c>
      <c r="K2764">
        <v>2532.5</v>
      </c>
      <c r="L2764">
        <v>1</v>
      </c>
      <c r="M2764">
        <v>2532.5</v>
      </c>
      <c r="N2764" t="s">
        <v>647</v>
      </c>
      <c r="O2764" t="s">
        <v>5283</v>
      </c>
      <c r="P2764" s="7">
        <v>42542</v>
      </c>
      <c r="Q2764" s="7" t="s">
        <v>5284</v>
      </c>
      <c r="R2764" s="7">
        <v>3.4744999999999999</v>
      </c>
    </row>
    <row r="2765" spans="1:18" hidden="1">
      <c r="A2765" t="s">
        <v>506</v>
      </c>
      <c r="B2765" t="s">
        <v>663</v>
      </c>
      <c r="C2765" s="7">
        <v>42529</v>
      </c>
      <c r="D2765" t="s">
        <v>395</v>
      </c>
      <c r="E2765">
        <v>13115026</v>
      </c>
      <c r="F2765" t="s">
        <v>5282</v>
      </c>
      <c r="G2765" s="7">
        <v>42575</v>
      </c>
      <c r="H2765" t="s">
        <v>503</v>
      </c>
      <c r="I2765">
        <v>2532.5</v>
      </c>
      <c r="J2765"/>
      <c r="K2765">
        <v>2532.5</v>
      </c>
      <c r="L2765">
        <v>1</v>
      </c>
      <c r="M2765">
        <v>2532.5</v>
      </c>
      <c r="N2765" t="s">
        <v>647</v>
      </c>
      <c r="O2765" t="s">
        <v>5283</v>
      </c>
      <c r="P2765" s="7">
        <v>42542</v>
      </c>
      <c r="Q2765" s="7" t="s">
        <v>5672</v>
      </c>
      <c r="R2765" s="7">
        <v>3.4744999999999999</v>
      </c>
    </row>
    <row r="2766" spans="1:18" hidden="1">
      <c r="A2766" t="s">
        <v>506</v>
      </c>
      <c r="B2766" t="s">
        <v>548</v>
      </c>
      <c r="C2766" s="7">
        <v>42538</v>
      </c>
      <c r="D2766" t="s">
        <v>395</v>
      </c>
      <c r="E2766">
        <v>13115020</v>
      </c>
      <c r="F2766" t="s">
        <v>3829</v>
      </c>
      <c r="G2766" s="7">
        <v>42619</v>
      </c>
      <c r="H2766" t="s">
        <v>503</v>
      </c>
      <c r="I2766">
        <v>1444.96</v>
      </c>
      <c r="J2766"/>
      <c r="K2766">
        <v>1444.96</v>
      </c>
      <c r="L2766">
        <v>1</v>
      </c>
      <c r="M2766">
        <v>1444.96</v>
      </c>
      <c r="N2766" t="s">
        <v>647</v>
      </c>
      <c r="O2766" t="s">
        <v>3830</v>
      </c>
      <c r="P2766" s="7">
        <v>42542</v>
      </c>
      <c r="Q2766" s="7" t="s">
        <v>5831</v>
      </c>
      <c r="R2766" s="7">
        <v>3.4904000000000002</v>
      </c>
    </row>
    <row r="2767" spans="1:18" hidden="1">
      <c r="A2767" t="s">
        <v>506</v>
      </c>
      <c r="B2767" t="s">
        <v>548</v>
      </c>
      <c r="C2767" s="7">
        <v>42508</v>
      </c>
      <c r="D2767" t="s">
        <v>395</v>
      </c>
      <c r="E2767">
        <v>13115020</v>
      </c>
      <c r="F2767" t="s">
        <v>4095</v>
      </c>
      <c r="G2767" s="7">
        <v>42554</v>
      </c>
      <c r="H2767" t="s">
        <v>503</v>
      </c>
      <c r="I2767">
        <v>470.95</v>
      </c>
      <c r="J2767"/>
      <c r="K2767">
        <v>470.95</v>
      </c>
      <c r="L2767">
        <v>1</v>
      </c>
      <c r="M2767">
        <v>470.95</v>
      </c>
      <c r="N2767" t="s">
        <v>647</v>
      </c>
      <c r="O2767" t="s">
        <v>4096</v>
      </c>
      <c r="P2767" s="7">
        <v>42542</v>
      </c>
      <c r="Q2767" s="7" t="s">
        <v>6377</v>
      </c>
      <c r="R2767" s="7">
        <v>3.5036999999999998</v>
      </c>
    </row>
    <row r="2768" spans="1:18" hidden="1">
      <c r="A2768" t="s">
        <v>506</v>
      </c>
      <c r="B2768" t="s">
        <v>548</v>
      </c>
      <c r="C2768" s="7">
        <v>42538</v>
      </c>
      <c r="D2768" t="s">
        <v>395</v>
      </c>
      <c r="E2768">
        <v>13115020</v>
      </c>
      <c r="F2768" t="s">
        <v>3829</v>
      </c>
      <c r="G2768" s="7">
        <v>42589</v>
      </c>
      <c r="H2768" t="s">
        <v>503</v>
      </c>
      <c r="I2768">
        <v>1444.52</v>
      </c>
      <c r="J2768"/>
      <c r="K2768">
        <v>1444.52</v>
      </c>
      <c r="L2768">
        <v>1</v>
      </c>
      <c r="M2768">
        <v>1444.52</v>
      </c>
      <c r="N2768" t="s">
        <v>647</v>
      </c>
      <c r="O2768" t="s">
        <v>3830</v>
      </c>
      <c r="P2768" s="7">
        <v>42542</v>
      </c>
      <c r="Q2768" s="7" t="s">
        <v>6532</v>
      </c>
      <c r="R2768" s="7">
        <v>3.4904000000000002</v>
      </c>
    </row>
    <row r="2769" spans="1:18" hidden="1">
      <c r="A2769" t="s">
        <v>506</v>
      </c>
      <c r="B2769" t="s">
        <v>548</v>
      </c>
      <c r="C2769" s="7">
        <v>42542</v>
      </c>
      <c r="D2769" t="s">
        <v>1016</v>
      </c>
      <c r="E2769">
        <v>13115016</v>
      </c>
      <c r="F2769" t="s">
        <v>7528</v>
      </c>
      <c r="G2769" s="7">
        <v>42564</v>
      </c>
      <c r="H2769" t="s">
        <v>503</v>
      </c>
      <c r="I2769">
        <v>308.5</v>
      </c>
      <c r="J2769">
        <v>0</v>
      </c>
      <c r="K2769">
        <v>308.5</v>
      </c>
      <c r="L2769">
        <v>1</v>
      </c>
      <c r="M2769">
        <v>308.5</v>
      </c>
      <c r="N2769" t="s">
        <v>647</v>
      </c>
      <c r="O2769" t="s">
        <v>1029</v>
      </c>
      <c r="P2769" s="7">
        <v>42542</v>
      </c>
      <c r="Q2769" s="7" t="s">
        <v>7529</v>
      </c>
      <c r="R2769" s="7">
        <v>3.3835000000000002</v>
      </c>
    </row>
    <row r="2770" spans="1:18" hidden="1">
      <c r="A2770" t="s">
        <v>506</v>
      </c>
      <c r="B2770" t="s">
        <v>548</v>
      </c>
      <c r="C2770" s="7">
        <v>42500</v>
      </c>
      <c r="D2770" t="s">
        <v>1016</v>
      </c>
      <c r="E2770">
        <v>13115016</v>
      </c>
      <c r="F2770" t="s">
        <v>5231</v>
      </c>
      <c r="G2770" s="7">
        <v>42524</v>
      </c>
      <c r="H2770" t="s">
        <v>503</v>
      </c>
      <c r="I2770">
        <v>1039.25</v>
      </c>
      <c r="J2770">
        <v>661.75</v>
      </c>
      <c r="K2770">
        <v>377.5</v>
      </c>
      <c r="L2770">
        <v>1</v>
      </c>
      <c r="M2770">
        <v>377.5</v>
      </c>
      <c r="N2770" t="s">
        <v>647</v>
      </c>
      <c r="O2770" t="s">
        <v>5232</v>
      </c>
      <c r="P2770" s="7">
        <v>42542</v>
      </c>
      <c r="Q2770" s="7" t="s">
        <v>5233</v>
      </c>
      <c r="R2770" s="7">
        <v>3.5387</v>
      </c>
    </row>
    <row r="2771" spans="1:18" hidden="1">
      <c r="A2771" t="s">
        <v>506</v>
      </c>
      <c r="B2771" t="s">
        <v>548</v>
      </c>
      <c r="C2771" s="7">
        <v>42527</v>
      </c>
      <c r="D2771" t="s">
        <v>1016</v>
      </c>
      <c r="E2771">
        <v>13115016</v>
      </c>
      <c r="F2771" t="s">
        <v>5730</v>
      </c>
      <c r="G2771" s="7">
        <v>42545</v>
      </c>
      <c r="H2771" t="s">
        <v>503</v>
      </c>
      <c r="I2771">
        <v>404.6</v>
      </c>
      <c r="J2771">
        <v>0</v>
      </c>
      <c r="K2771">
        <v>404.6</v>
      </c>
      <c r="L2771">
        <v>1</v>
      </c>
      <c r="M2771">
        <v>404.6</v>
      </c>
      <c r="N2771" t="s">
        <v>647</v>
      </c>
      <c r="O2771" t="s">
        <v>5232</v>
      </c>
      <c r="P2771" s="7">
        <v>42542</v>
      </c>
      <c r="Q2771" s="7" t="s">
        <v>5731</v>
      </c>
      <c r="R2771" s="7">
        <v>3.5409000000000002</v>
      </c>
    </row>
    <row r="2772" spans="1:18" hidden="1">
      <c r="A2772" t="s">
        <v>506</v>
      </c>
      <c r="B2772" t="s">
        <v>548</v>
      </c>
      <c r="C2772" s="7">
        <v>42527</v>
      </c>
      <c r="D2772" t="s">
        <v>1016</v>
      </c>
      <c r="E2772">
        <v>13115016</v>
      </c>
      <c r="F2772" t="s">
        <v>5732</v>
      </c>
      <c r="G2772" s="7">
        <v>42549</v>
      </c>
      <c r="H2772" t="s">
        <v>503</v>
      </c>
      <c r="I2772">
        <v>730</v>
      </c>
      <c r="J2772">
        <v>0</v>
      </c>
      <c r="K2772">
        <v>730</v>
      </c>
      <c r="L2772">
        <v>1</v>
      </c>
      <c r="M2772">
        <v>730</v>
      </c>
      <c r="N2772" t="s">
        <v>647</v>
      </c>
      <c r="O2772" t="s">
        <v>5232</v>
      </c>
      <c r="P2772" s="7">
        <v>42542</v>
      </c>
      <c r="Q2772" s="7" t="s">
        <v>5733</v>
      </c>
      <c r="R2772" s="7">
        <v>3.5409000000000002</v>
      </c>
    </row>
    <row r="2773" spans="1:18" hidden="1">
      <c r="A2773" t="s">
        <v>506</v>
      </c>
      <c r="B2773" t="s">
        <v>548</v>
      </c>
      <c r="C2773" s="7">
        <v>42531</v>
      </c>
      <c r="D2773" t="s">
        <v>1016</v>
      </c>
      <c r="E2773">
        <v>13115016</v>
      </c>
      <c r="F2773" t="s">
        <v>5734</v>
      </c>
      <c r="G2773" s="7">
        <v>42552</v>
      </c>
      <c r="H2773" t="s">
        <v>503</v>
      </c>
      <c r="I2773">
        <v>5075</v>
      </c>
      <c r="J2773">
        <v>0</v>
      </c>
      <c r="K2773">
        <v>5075</v>
      </c>
      <c r="L2773">
        <v>1</v>
      </c>
      <c r="M2773">
        <v>5075</v>
      </c>
      <c r="N2773" t="s">
        <v>647</v>
      </c>
      <c r="O2773" t="s">
        <v>5735</v>
      </c>
      <c r="P2773" s="7">
        <v>42542</v>
      </c>
      <c r="Q2773" s="7" t="s">
        <v>5736</v>
      </c>
      <c r="R2773" s="7">
        <v>3.3816999999999999</v>
      </c>
    </row>
    <row r="2774" spans="1:18" hidden="1">
      <c r="A2774" t="s">
        <v>506</v>
      </c>
      <c r="B2774" t="s">
        <v>548</v>
      </c>
      <c r="C2774" s="7">
        <v>42524</v>
      </c>
      <c r="D2774" t="s">
        <v>1016</v>
      </c>
      <c r="E2774">
        <v>13115016</v>
      </c>
      <c r="F2774" t="s">
        <v>6422</v>
      </c>
      <c r="G2774" s="7">
        <v>42550</v>
      </c>
      <c r="H2774" t="s">
        <v>503</v>
      </c>
      <c r="I2774">
        <v>7256</v>
      </c>
      <c r="J2774">
        <v>446</v>
      </c>
      <c r="K2774">
        <v>6810</v>
      </c>
      <c r="L2774">
        <v>1</v>
      </c>
      <c r="M2774">
        <v>6810</v>
      </c>
      <c r="N2774" t="s">
        <v>647</v>
      </c>
      <c r="O2774" t="s">
        <v>6423</v>
      </c>
      <c r="P2774" s="7">
        <v>42542</v>
      </c>
      <c r="Q2774" s="7" t="s">
        <v>6424</v>
      </c>
      <c r="R2774" s="7">
        <v>3.5960999999999999</v>
      </c>
    </row>
    <row r="2775" spans="1:18" hidden="1">
      <c r="A2775" t="s">
        <v>506</v>
      </c>
      <c r="B2775" t="s">
        <v>609</v>
      </c>
      <c r="C2775" s="7">
        <v>42541</v>
      </c>
      <c r="D2775" t="s">
        <v>4362</v>
      </c>
      <c r="E2775">
        <v>13115016</v>
      </c>
      <c r="F2775" t="s">
        <v>4363</v>
      </c>
      <c r="G2775" s="7">
        <v>42603</v>
      </c>
      <c r="H2775" t="s">
        <v>503</v>
      </c>
      <c r="I2775">
        <v>1633.34</v>
      </c>
      <c r="J2775"/>
      <c r="K2775">
        <v>1633.34</v>
      </c>
      <c r="L2775">
        <v>1</v>
      </c>
      <c r="M2775">
        <v>1633.34</v>
      </c>
      <c r="N2775" t="s">
        <v>647</v>
      </c>
      <c r="O2775" t="s">
        <v>4364</v>
      </c>
      <c r="P2775" s="7">
        <v>42542</v>
      </c>
      <c r="Q2775" s="7" t="s">
        <v>4365</v>
      </c>
      <c r="R2775" s="7">
        <v>3.4371999999999998</v>
      </c>
    </row>
    <row r="2776" spans="1:18" hidden="1">
      <c r="A2776" t="s">
        <v>506</v>
      </c>
      <c r="B2776" t="s">
        <v>609</v>
      </c>
      <c r="C2776" s="7">
        <v>42541</v>
      </c>
      <c r="D2776" t="s">
        <v>4362</v>
      </c>
      <c r="E2776">
        <v>13115016</v>
      </c>
      <c r="F2776" t="s">
        <v>4363</v>
      </c>
      <c r="G2776" s="7">
        <v>42573</v>
      </c>
      <c r="H2776" t="s">
        <v>503</v>
      </c>
      <c r="I2776">
        <v>1633.33</v>
      </c>
      <c r="J2776"/>
      <c r="K2776">
        <v>1633.33</v>
      </c>
      <c r="L2776">
        <v>1</v>
      </c>
      <c r="M2776">
        <v>1633.33</v>
      </c>
      <c r="N2776" t="s">
        <v>647</v>
      </c>
      <c r="O2776" t="s">
        <v>4364</v>
      </c>
      <c r="P2776" s="7">
        <v>42542</v>
      </c>
      <c r="Q2776" s="7" t="s">
        <v>4789</v>
      </c>
      <c r="R2776" s="7">
        <v>3.4371999999999998</v>
      </c>
    </row>
    <row r="2777" spans="1:18" hidden="1">
      <c r="A2777" t="s">
        <v>506</v>
      </c>
      <c r="B2777" t="s">
        <v>609</v>
      </c>
      <c r="C2777" s="7">
        <v>42541</v>
      </c>
      <c r="D2777" t="s">
        <v>4362</v>
      </c>
      <c r="E2777">
        <v>13115016</v>
      </c>
      <c r="F2777" t="s">
        <v>4790</v>
      </c>
      <c r="G2777" s="7">
        <v>42565</v>
      </c>
      <c r="H2777" t="s">
        <v>503</v>
      </c>
      <c r="I2777">
        <v>430</v>
      </c>
      <c r="J2777">
        <v>0</v>
      </c>
      <c r="K2777">
        <v>430</v>
      </c>
      <c r="L2777">
        <v>1</v>
      </c>
      <c r="M2777">
        <v>430</v>
      </c>
      <c r="N2777" t="s">
        <v>647</v>
      </c>
      <c r="O2777" t="s">
        <v>4364</v>
      </c>
      <c r="P2777" s="7">
        <v>42542</v>
      </c>
      <c r="Q2777" s="7" t="s">
        <v>4791</v>
      </c>
      <c r="R2777" s="7">
        <v>3.4371999999999998</v>
      </c>
    </row>
    <row r="2778" spans="1:18" hidden="1">
      <c r="A2778" t="s">
        <v>506</v>
      </c>
      <c r="B2778" t="s">
        <v>609</v>
      </c>
      <c r="C2778" s="7">
        <v>42541</v>
      </c>
      <c r="D2778" t="s">
        <v>4362</v>
      </c>
      <c r="E2778">
        <v>13115016</v>
      </c>
      <c r="F2778" t="s">
        <v>4792</v>
      </c>
      <c r="G2778" s="7">
        <v>42562</v>
      </c>
      <c r="H2778" t="s">
        <v>503</v>
      </c>
      <c r="I2778">
        <v>280</v>
      </c>
      <c r="J2778">
        <v>0</v>
      </c>
      <c r="K2778">
        <v>280</v>
      </c>
      <c r="L2778">
        <v>1</v>
      </c>
      <c r="M2778">
        <v>280</v>
      </c>
      <c r="N2778" t="s">
        <v>647</v>
      </c>
      <c r="O2778" t="s">
        <v>4364</v>
      </c>
      <c r="P2778" s="7">
        <v>42542</v>
      </c>
      <c r="Q2778" s="7" t="s">
        <v>4793</v>
      </c>
      <c r="R2778" s="7">
        <v>3.4371999999999998</v>
      </c>
    </row>
    <row r="2779" spans="1:18" hidden="1">
      <c r="A2779" t="s">
        <v>506</v>
      </c>
      <c r="B2779" t="s">
        <v>663</v>
      </c>
      <c r="C2779" s="7">
        <v>42537</v>
      </c>
      <c r="D2779" t="s">
        <v>5454</v>
      </c>
      <c r="E2779">
        <v>13101010</v>
      </c>
      <c r="F2779" t="s">
        <v>5455</v>
      </c>
      <c r="G2779" s="7">
        <v>42546</v>
      </c>
      <c r="H2779" t="s">
        <v>503</v>
      </c>
      <c r="I2779">
        <v>5789.08</v>
      </c>
      <c r="J2779">
        <v>0</v>
      </c>
      <c r="K2779">
        <v>5789.08</v>
      </c>
      <c r="L2779">
        <v>1</v>
      </c>
      <c r="M2779">
        <v>5789.08</v>
      </c>
      <c r="N2779" t="s">
        <v>4251</v>
      </c>
      <c r="O2779" t="s">
        <v>5456</v>
      </c>
      <c r="P2779" s="7">
        <v>42542</v>
      </c>
      <c r="Q2779" s="7" t="s">
        <v>5457</v>
      </c>
      <c r="R2779" s="7">
        <v>3.4767999999999999</v>
      </c>
    </row>
    <row r="2780" spans="1:18" hidden="1">
      <c r="A2780" t="s">
        <v>506</v>
      </c>
      <c r="B2780" t="s">
        <v>548</v>
      </c>
      <c r="C2780" s="7">
        <v>42531</v>
      </c>
      <c r="D2780" t="s">
        <v>2804</v>
      </c>
      <c r="E2780">
        <v>13115016</v>
      </c>
      <c r="F2780" t="s">
        <v>4215</v>
      </c>
      <c r="G2780" s="7">
        <v>42555</v>
      </c>
      <c r="H2780" t="s">
        <v>503</v>
      </c>
      <c r="I2780">
        <v>148.19999999999999</v>
      </c>
      <c r="J2780">
        <v>0</v>
      </c>
      <c r="K2780">
        <v>148.19999999999999</v>
      </c>
      <c r="L2780">
        <v>1</v>
      </c>
      <c r="M2780">
        <v>148.19999999999999</v>
      </c>
      <c r="N2780" t="s">
        <v>647</v>
      </c>
      <c r="O2780" t="s">
        <v>4216</v>
      </c>
      <c r="P2780" s="7">
        <v>42542</v>
      </c>
      <c r="Q2780" s="7" t="s">
        <v>4217</v>
      </c>
      <c r="R2780" s="7">
        <v>3.3816999999999999</v>
      </c>
    </row>
    <row r="2781" spans="1:18" hidden="1">
      <c r="A2781" t="s">
        <v>506</v>
      </c>
      <c r="B2781" t="s">
        <v>641</v>
      </c>
      <c r="C2781" s="7">
        <v>42535</v>
      </c>
      <c r="D2781" t="s">
        <v>2804</v>
      </c>
      <c r="E2781">
        <v>13115016</v>
      </c>
      <c r="F2781" t="s">
        <v>4753</v>
      </c>
      <c r="G2781" s="7">
        <v>42557</v>
      </c>
      <c r="H2781" t="s">
        <v>503</v>
      </c>
      <c r="I2781">
        <v>17.93</v>
      </c>
      <c r="J2781">
        <v>0</v>
      </c>
      <c r="K2781">
        <v>17.93</v>
      </c>
      <c r="L2781">
        <v>1</v>
      </c>
      <c r="M2781">
        <v>17.93</v>
      </c>
      <c r="N2781" t="s">
        <v>647</v>
      </c>
      <c r="O2781" t="s">
        <v>4754</v>
      </c>
      <c r="P2781" s="7">
        <v>42542</v>
      </c>
      <c r="Q2781" s="7" t="s">
        <v>4755</v>
      </c>
      <c r="R2781" s="7">
        <v>3.4533</v>
      </c>
    </row>
    <row r="2782" spans="1:18" hidden="1">
      <c r="A2782" t="s">
        <v>506</v>
      </c>
      <c r="B2782" t="s">
        <v>548</v>
      </c>
      <c r="C2782" s="7">
        <v>42531</v>
      </c>
      <c r="D2782" t="s">
        <v>2804</v>
      </c>
      <c r="E2782">
        <v>13115016</v>
      </c>
      <c r="F2782" t="s">
        <v>4890</v>
      </c>
      <c r="G2782" s="7">
        <v>42550</v>
      </c>
      <c r="H2782" t="s">
        <v>503</v>
      </c>
      <c r="I2782">
        <v>49.86</v>
      </c>
      <c r="J2782">
        <v>0</v>
      </c>
      <c r="K2782">
        <v>49.86</v>
      </c>
      <c r="L2782">
        <v>1</v>
      </c>
      <c r="M2782">
        <v>49.86</v>
      </c>
      <c r="N2782" t="s">
        <v>647</v>
      </c>
      <c r="O2782" t="s">
        <v>4891</v>
      </c>
      <c r="P2782" s="7">
        <v>42542</v>
      </c>
      <c r="Q2782" s="7" t="s">
        <v>4892</v>
      </c>
      <c r="R2782" s="7">
        <v>3.3816999999999999</v>
      </c>
    </row>
    <row r="2783" spans="1:18" hidden="1">
      <c r="A2783" t="s">
        <v>506</v>
      </c>
      <c r="B2783" t="s">
        <v>548</v>
      </c>
      <c r="C2783" s="7">
        <v>42535</v>
      </c>
      <c r="D2783" t="s">
        <v>2804</v>
      </c>
      <c r="E2783">
        <v>13115016</v>
      </c>
      <c r="F2783" t="s">
        <v>6249</v>
      </c>
      <c r="G2783" s="7">
        <v>42556</v>
      </c>
      <c r="H2783" t="s">
        <v>503</v>
      </c>
      <c r="I2783">
        <v>360</v>
      </c>
      <c r="J2783">
        <v>0</v>
      </c>
      <c r="K2783">
        <v>360</v>
      </c>
      <c r="L2783">
        <v>1</v>
      </c>
      <c r="M2783">
        <v>360</v>
      </c>
      <c r="N2783" t="s">
        <v>647</v>
      </c>
      <c r="O2783" t="s">
        <v>1029</v>
      </c>
      <c r="P2783" s="7">
        <v>42542</v>
      </c>
      <c r="Q2783" s="7" t="s">
        <v>6250</v>
      </c>
      <c r="R2783" s="7">
        <v>3.4533</v>
      </c>
    </row>
    <row r="2784" spans="1:18" hidden="1">
      <c r="A2784" t="s">
        <v>506</v>
      </c>
      <c r="B2784" t="s">
        <v>548</v>
      </c>
      <c r="C2784" s="7">
        <v>42524</v>
      </c>
      <c r="D2784" t="s">
        <v>2905</v>
      </c>
      <c r="E2784">
        <v>13115002</v>
      </c>
      <c r="F2784" t="s">
        <v>5431</v>
      </c>
      <c r="G2784" s="7">
        <v>42548</v>
      </c>
      <c r="H2784" t="s">
        <v>503</v>
      </c>
      <c r="I2784">
        <v>765</v>
      </c>
      <c r="J2784">
        <v>0</v>
      </c>
      <c r="K2784">
        <v>765</v>
      </c>
      <c r="L2784">
        <v>1</v>
      </c>
      <c r="M2784">
        <v>765</v>
      </c>
      <c r="N2784" t="s">
        <v>647</v>
      </c>
      <c r="O2784" t="s">
        <v>5432</v>
      </c>
      <c r="P2784" s="7">
        <v>42542</v>
      </c>
      <c r="Q2784" s="7" t="s">
        <v>5433</v>
      </c>
      <c r="R2784" s="7">
        <v>3.5960999999999999</v>
      </c>
    </row>
    <row r="2785" spans="1:18" hidden="1">
      <c r="A2785" t="s">
        <v>506</v>
      </c>
      <c r="B2785" t="s">
        <v>501</v>
      </c>
      <c r="C2785" s="7">
        <v>42493</v>
      </c>
      <c r="D2785" t="s">
        <v>4020</v>
      </c>
      <c r="E2785">
        <v>17101001</v>
      </c>
      <c r="F2785" t="s">
        <v>4021</v>
      </c>
      <c r="G2785" s="7">
        <v>42825</v>
      </c>
      <c r="H2785" t="s">
        <v>503</v>
      </c>
      <c r="I2785">
        <v>295000</v>
      </c>
      <c r="J2785"/>
      <c r="K2785">
        <v>295000</v>
      </c>
      <c r="L2785">
        <v>1</v>
      </c>
      <c r="M2785">
        <v>295000</v>
      </c>
      <c r="N2785" t="s">
        <v>3602</v>
      </c>
      <c r="O2785" t="s">
        <v>4022</v>
      </c>
      <c r="P2785" s="7">
        <v>42542</v>
      </c>
      <c r="Q2785" s="7" t="s">
        <v>4023</v>
      </c>
      <c r="R2785" s="7">
        <v>3.4990999999999999</v>
      </c>
    </row>
    <row r="2786" spans="1:18" hidden="1">
      <c r="A2786" t="s">
        <v>506</v>
      </c>
      <c r="B2786" t="s">
        <v>553</v>
      </c>
      <c r="C2786" s="7">
        <v>42527</v>
      </c>
      <c r="D2786" t="s">
        <v>4058</v>
      </c>
      <c r="E2786">
        <v>13101011</v>
      </c>
      <c r="F2786" t="s">
        <v>4059</v>
      </c>
      <c r="G2786" s="7">
        <v>42546</v>
      </c>
      <c r="H2786" t="s">
        <v>503</v>
      </c>
      <c r="I2786">
        <v>946.4</v>
      </c>
      <c r="J2786">
        <v>0</v>
      </c>
      <c r="K2786">
        <v>946.4</v>
      </c>
      <c r="L2786">
        <v>1</v>
      </c>
      <c r="M2786">
        <v>946.4</v>
      </c>
      <c r="N2786" t="s">
        <v>647</v>
      </c>
      <c r="O2786" t="s">
        <v>4060</v>
      </c>
      <c r="P2786" s="7">
        <v>42542</v>
      </c>
      <c r="Q2786" s="7" t="s">
        <v>4061</v>
      </c>
      <c r="R2786" s="7">
        <v>3.5409000000000002</v>
      </c>
    </row>
    <row r="2787" spans="1:18" hidden="1">
      <c r="A2787" t="s">
        <v>506</v>
      </c>
      <c r="B2787" t="s">
        <v>609</v>
      </c>
      <c r="C2787" s="7">
        <v>42530</v>
      </c>
      <c r="D2787" t="s">
        <v>5359</v>
      </c>
      <c r="E2787">
        <v>13115016</v>
      </c>
      <c r="F2787" t="s">
        <v>5360</v>
      </c>
      <c r="G2787" s="7">
        <v>42548</v>
      </c>
      <c r="H2787" t="s">
        <v>503</v>
      </c>
      <c r="I2787">
        <v>144.15</v>
      </c>
      <c r="J2787">
        <v>0</v>
      </c>
      <c r="K2787">
        <v>144.15</v>
      </c>
      <c r="L2787">
        <v>1</v>
      </c>
      <c r="M2787">
        <v>144.15</v>
      </c>
      <c r="N2787" t="s">
        <v>647</v>
      </c>
      <c r="O2787" t="s">
        <v>761</v>
      </c>
      <c r="P2787" s="7">
        <v>42542</v>
      </c>
      <c r="Q2787" s="7" t="s">
        <v>5361</v>
      </c>
      <c r="R2787" s="7">
        <v>3.3898000000000001</v>
      </c>
    </row>
    <row r="2788" spans="1:18" hidden="1">
      <c r="A2788" t="s">
        <v>506</v>
      </c>
      <c r="B2788" t="s">
        <v>686</v>
      </c>
      <c r="C2788" s="7">
        <v>42530</v>
      </c>
      <c r="D2788" t="s">
        <v>1072</v>
      </c>
      <c r="E2788">
        <v>13115016</v>
      </c>
      <c r="F2788" t="s">
        <v>4502</v>
      </c>
      <c r="G2788" s="7">
        <v>42576</v>
      </c>
      <c r="H2788" t="s">
        <v>503</v>
      </c>
      <c r="I2788">
        <v>750</v>
      </c>
      <c r="J2788"/>
      <c r="K2788">
        <v>750</v>
      </c>
      <c r="L2788">
        <v>1</v>
      </c>
      <c r="M2788">
        <v>750</v>
      </c>
      <c r="N2788" t="s">
        <v>647</v>
      </c>
      <c r="O2788" t="s">
        <v>4503</v>
      </c>
      <c r="P2788" s="7">
        <v>42542</v>
      </c>
      <c r="Q2788" s="7" t="s">
        <v>4504</v>
      </c>
      <c r="R2788" s="7">
        <v>3.3898000000000001</v>
      </c>
    </row>
    <row r="2789" spans="1:18" hidden="1">
      <c r="A2789" t="s">
        <v>506</v>
      </c>
      <c r="B2789" t="s">
        <v>686</v>
      </c>
      <c r="C2789" s="7">
        <v>42530</v>
      </c>
      <c r="D2789" t="s">
        <v>1072</v>
      </c>
      <c r="E2789">
        <v>13115016</v>
      </c>
      <c r="F2789" t="s">
        <v>4502</v>
      </c>
      <c r="G2789" s="7">
        <v>42606</v>
      </c>
      <c r="H2789" t="s">
        <v>503</v>
      </c>
      <c r="I2789">
        <v>750</v>
      </c>
      <c r="J2789"/>
      <c r="K2789">
        <v>750</v>
      </c>
      <c r="L2789">
        <v>1</v>
      </c>
      <c r="M2789">
        <v>750</v>
      </c>
      <c r="N2789" t="s">
        <v>647</v>
      </c>
      <c r="O2789" t="s">
        <v>4503</v>
      </c>
      <c r="P2789" s="7">
        <v>42542</v>
      </c>
      <c r="Q2789" s="7" t="s">
        <v>4505</v>
      </c>
      <c r="R2789" s="7">
        <v>3.3898000000000001</v>
      </c>
    </row>
    <row r="2790" spans="1:18" hidden="1">
      <c r="A2790" t="s">
        <v>506</v>
      </c>
      <c r="B2790" t="s">
        <v>553</v>
      </c>
      <c r="C2790" s="7">
        <v>42447</v>
      </c>
      <c r="D2790" t="s">
        <v>1072</v>
      </c>
      <c r="E2790">
        <v>13115017</v>
      </c>
      <c r="F2790" t="s">
        <v>3218</v>
      </c>
      <c r="G2790" s="7">
        <v>42564</v>
      </c>
      <c r="H2790" t="s">
        <v>503</v>
      </c>
      <c r="I2790">
        <v>865</v>
      </c>
      <c r="J2790"/>
      <c r="K2790">
        <v>865</v>
      </c>
      <c r="L2790">
        <v>1</v>
      </c>
      <c r="M2790">
        <v>865</v>
      </c>
      <c r="N2790" t="s">
        <v>647</v>
      </c>
      <c r="O2790" t="s">
        <v>3219</v>
      </c>
      <c r="P2790" s="7">
        <v>42542</v>
      </c>
      <c r="Q2790" s="7" t="s">
        <v>3277</v>
      </c>
      <c r="R2790" s="7">
        <v>3.6444999999999999</v>
      </c>
    </row>
    <row r="2791" spans="1:18" hidden="1">
      <c r="A2791" t="s">
        <v>506</v>
      </c>
      <c r="B2791" t="s">
        <v>686</v>
      </c>
      <c r="C2791" s="7">
        <v>42530</v>
      </c>
      <c r="D2791" t="s">
        <v>1072</v>
      </c>
      <c r="E2791">
        <v>13115016</v>
      </c>
      <c r="F2791" t="s">
        <v>4502</v>
      </c>
      <c r="G2791" s="7">
        <v>42636</v>
      </c>
      <c r="H2791" t="s">
        <v>503</v>
      </c>
      <c r="I2791">
        <v>750</v>
      </c>
      <c r="J2791"/>
      <c r="K2791">
        <v>750</v>
      </c>
      <c r="L2791">
        <v>1</v>
      </c>
      <c r="M2791">
        <v>750</v>
      </c>
      <c r="N2791" t="s">
        <v>647</v>
      </c>
      <c r="O2791" t="s">
        <v>4503</v>
      </c>
      <c r="P2791" s="7">
        <v>42542</v>
      </c>
      <c r="Q2791" s="7" t="s">
        <v>4934</v>
      </c>
      <c r="R2791" s="7">
        <v>3.3898000000000001</v>
      </c>
    </row>
    <row r="2792" spans="1:18" hidden="1">
      <c r="A2792" t="s">
        <v>506</v>
      </c>
      <c r="B2792" t="s">
        <v>686</v>
      </c>
      <c r="C2792" s="7">
        <v>42530</v>
      </c>
      <c r="D2792" t="s">
        <v>1072</v>
      </c>
      <c r="E2792">
        <v>13115016</v>
      </c>
      <c r="F2792" t="s">
        <v>4502</v>
      </c>
      <c r="G2792" s="7">
        <v>42545</v>
      </c>
      <c r="H2792" t="s">
        <v>503</v>
      </c>
      <c r="I2792">
        <v>750</v>
      </c>
      <c r="J2792">
        <v>0</v>
      </c>
      <c r="K2792">
        <v>750</v>
      </c>
      <c r="L2792">
        <v>1</v>
      </c>
      <c r="M2792">
        <v>750</v>
      </c>
      <c r="N2792" t="s">
        <v>647</v>
      </c>
      <c r="O2792" t="s">
        <v>4503</v>
      </c>
      <c r="P2792" s="7">
        <v>42542</v>
      </c>
      <c r="Q2792" s="7" t="s">
        <v>5344</v>
      </c>
      <c r="R2792" s="7">
        <v>3.3898000000000001</v>
      </c>
    </row>
    <row r="2793" spans="1:18" hidden="1">
      <c r="A2793" t="s">
        <v>506</v>
      </c>
      <c r="B2793" t="s">
        <v>609</v>
      </c>
      <c r="C2793" s="7">
        <v>42455</v>
      </c>
      <c r="D2793" t="s">
        <v>1072</v>
      </c>
      <c r="E2793">
        <v>13115016</v>
      </c>
      <c r="F2793" t="s">
        <v>6289</v>
      </c>
      <c r="G2793" s="7">
        <v>42557</v>
      </c>
      <c r="H2793" t="s">
        <v>503</v>
      </c>
      <c r="I2793">
        <v>1900</v>
      </c>
      <c r="J2793"/>
      <c r="K2793">
        <v>1900</v>
      </c>
      <c r="L2793">
        <v>1</v>
      </c>
      <c r="M2793">
        <v>1900</v>
      </c>
      <c r="N2793" t="s">
        <v>647</v>
      </c>
      <c r="O2793" t="s">
        <v>3002</v>
      </c>
      <c r="P2793" s="7">
        <v>42542</v>
      </c>
      <c r="Q2793" s="7" t="s">
        <v>6290</v>
      </c>
      <c r="R2793" s="7">
        <v>3.6947999999999999</v>
      </c>
    </row>
    <row r="2794" spans="1:18" hidden="1">
      <c r="A2794" t="s">
        <v>506</v>
      </c>
      <c r="B2794" t="s">
        <v>548</v>
      </c>
      <c r="C2794" s="7">
        <v>42522</v>
      </c>
      <c r="D2794" t="s">
        <v>3666</v>
      </c>
      <c r="E2794">
        <v>13101012</v>
      </c>
      <c r="F2794" t="s">
        <v>3667</v>
      </c>
      <c r="G2794" s="7">
        <v>42552</v>
      </c>
      <c r="H2794" t="s">
        <v>503</v>
      </c>
      <c r="I2794">
        <v>1590.1</v>
      </c>
      <c r="J2794">
        <v>0</v>
      </c>
      <c r="K2794">
        <v>1590.1</v>
      </c>
      <c r="L2794">
        <v>1</v>
      </c>
      <c r="M2794">
        <v>1590.1</v>
      </c>
      <c r="N2794" t="s">
        <v>647</v>
      </c>
      <c r="O2794" t="s">
        <v>3668</v>
      </c>
      <c r="P2794" s="7">
        <v>42542</v>
      </c>
      <c r="Q2794" s="7" t="s">
        <v>3669</v>
      </c>
      <c r="R2794" s="7">
        <v>3.5951</v>
      </c>
    </row>
    <row r="2795" spans="1:18" hidden="1">
      <c r="A2795" t="s">
        <v>506</v>
      </c>
      <c r="B2795" t="s">
        <v>609</v>
      </c>
      <c r="C2795" s="7">
        <v>42537</v>
      </c>
      <c r="D2795" t="s">
        <v>4660</v>
      </c>
      <c r="E2795">
        <v>13101012</v>
      </c>
      <c r="F2795" t="s">
        <v>4661</v>
      </c>
      <c r="G2795" s="7">
        <v>42551</v>
      </c>
      <c r="H2795" t="s">
        <v>503</v>
      </c>
      <c r="I2795">
        <v>27.8</v>
      </c>
      <c r="J2795">
        <v>0</v>
      </c>
      <c r="K2795">
        <v>27.8</v>
      </c>
      <c r="L2795">
        <v>1</v>
      </c>
      <c r="M2795">
        <v>27.8</v>
      </c>
      <c r="N2795" t="s">
        <v>647</v>
      </c>
      <c r="O2795" t="s">
        <v>4662</v>
      </c>
      <c r="P2795" s="7">
        <v>42542</v>
      </c>
      <c r="Q2795" s="7" t="s">
        <v>4663</v>
      </c>
      <c r="R2795" s="7">
        <v>3.4767999999999999</v>
      </c>
    </row>
    <row r="2796" spans="1:18" hidden="1">
      <c r="A2796" t="s">
        <v>1037</v>
      </c>
      <c r="B2796" t="s">
        <v>501</v>
      </c>
      <c r="C2796" s="7">
        <v>42460</v>
      </c>
      <c r="D2796" t="s">
        <v>4660</v>
      </c>
      <c r="E2796">
        <v>13130013</v>
      </c>
      <c r="F2796" t="s">
        <v>4800</v>
      </c>
      <c r="G2796" s="7">
        <v>42613</v>
      </c>
      <c r="H2796" t="s">
        <v>503</v>
      </c>
      <c r="I2796">
        <v>200</v>
      </c>
      <c r="J2796">
        <v>0</v>
      </c>
      <c r="K2796">
        <v>200</v>
      </c>
      <c r="L2796">
        <v>1</v>
      </c>
      <c r="M2796">
        <v>200</v>
      </c>
      <c r="N2796" t="s">
        <v>647</v>
      </c>
      <c r="O2796" t="s">
        <v>4801</v>
      </c>
      <c r="P2796" s="7">
        <v>42542</v>
      </c>
      <c r="Q2796" s="7" t="s">
        <v>4802</v>
      </c>
      <c r="R2796" s="7">
        <v>3.6116000000000001</v>
      </c>
    </row>
    <row r="2797" spans="1:18" hidden="1">
      <c r="A2797" t="s">
        <v>1037</v>
      </c>
      <c r="B2797" t="s">
        <v>501</v>
      </c>
      <c r="C2797" s="7">
        <v>42528</v>
      </c>
      <c r="D2797" t="s">
        <v>5396</v>
      </c>
      <c r="E2797">
        <v>15101003</v>
      </c>
      <c r="F2797" t="s">
        <v>5397</v>
      </c>
      <c r="G2797" s="7">
        <v>42531</v>
      </c>
      <c r="H2797" t="s">
        <v>503</v>
      </c>
      <c r="I2797">
        <v>9000</v>
      </c>
      <c r="J2797">
        <v>0</v>
      </c>
      <c r="K2797">
        <v>9000</v>
      </c>
      <c r="L2797">
        <v>1</v>
      </c>
      <c r="M2797">
        <v>9000</v>
      </c>
      <c r="N2797" t="s">
        <v>647</v>
      </c>
      <c r="O2797" t="s">
        <v>5398</v>
      </c>
      <c r="P2797" s="7">
        <v>42542</v>
      </c>
      <c r="Q2797" s="7" t="s">
        <v>5399</v>
      </c>
      <c r="R2797" s="7">
        <v>3.5097999999999998</v>
      </c>
    </row>
    <row r="2798" spans="1:18" hidden="1">
      <c r="A2798" t="s">
        <v>506</v>
      </c>
      <c r="B2798" t="s">
        <v>553</v>
      </c>
      <c r="C2798" s="7">
        <v>42535</v>
      </c>
      <c r="D2798" t="s">
        <v>6588</v>
      </c>
      <c r="E2798">
        <v>13115026</v>
      </c>
      <c r="F2798" t="s">
        <v>3338</v>
      </c>
      <c r="G2798" s="7">
        <v>42560</v>
      </c>
      <c r="H2798" t="s">
        <v>503</v>
      </c>
      <c r="I2798">
        <v>120</v>
      </c>
      <c r="J2798">
        <v>0</v>
      </c>
      <c r="K2798">
        <v>120</v>
      </c>
      <c r="L2798">
        <v>1</v>
      </c>
      <c r="M2798">
        <v>120</v>
      </c>
      <c r="N2798" t="s">
        <v>647</v>
      </c>
      <c r="O2798" t="s">
        <v>6589</v>
      </c>
      <c r="P2798" s="7">
        <v>42542</v>
      </c>
      <c r="Q2798" s="7" t="s">
        <v>6590</v>
      </c>
      <c r="R2798" s="7">
        <v>3.4533</v>
      </c>
    </row>
    <row r="2799" spans="1:18" hidden="1">
      <c r="A2799" t="s">
        <v>506</v>
      </c>
      <c r="B2799" t="s">
        <v>548</v>
      </c>
      <c r="C2799" s="7">
        <v>42513</v>
      </c>
      <c r="D2799" t="s">
        <v>3016</v>
      </c>
      <c r="E2799">
        <v>13115016</v>
      </c>
      <c r="F2799" t="s">
        <v>4965</v>
      </c>
      <c r="G2799" s="7">
        <v>42551</v>
      </c>
      <c r="H2799" t="s">
        <v>503</v>
      </c>
      <c r="I2799">
        <v>157</v>
      </c>
      <c r="J2799">
        <v>0</v>
      </c>
      <c r="K2799">
        <v>157</v>
      </c>
      <c r="L2799">
        <v>1</v>
      </c>
      <c r="M2799">
        <v>157</v>
      </c>
      <c r="N2799" t="s">
        <v>647</v>
      </c>
      <c r="O2799" t="s">
        <v>4966</v>
      </c>
      <c r="P2799" s="7">
        <v>42542</v>
      </c>
      <c r="Q2799" s="7" t="s">
        <v>4967</v>
      </c>
      <c r="R2799" s="7">
        <v>3.5419</v>
      </c>
    </row>
    <row r="2800" spans="1:18" hidden="1">
      <c r="A2800" t="s">
        <v>506</v>
      </c>
      <c r="B2800" t="s">
        <v>548</v>
      </c>
      <c r="C2800" s="7">
        <v>42531</v>
      </c>
      <c r="D2800" t="s">
        <v>3016</v>
      </c>
      <c r="E2800">
        <v>15101004</v>
      </c>
      <c r="F2800" t="s">
        <v>5011</v>
      </c>
      <c r="G2800" s="7">
        <v>42551</v>
      </c>
      <c r="H2800" t="s">
        <v>503</v>
      </c>
      <c r="I2800">
        <v>500.4</v>
      </c>
      <c r="J2800">
        <v>0</v>
      </c>
      <c r="K2800">
        <v>500.4</v>
      </c>
      <c r="L2800">
        <v>1</v>
      </c>
      <c r="M2800">
        <v>500.4</v>
      </c>
      <c r="N2800" t="s">
        <v>647</v>
      </c>
      <c r="O2800" t="s">
        <v>5012</v>
      </c>
      <c r="P2800" s="7">
        <v>42542</v>
      </c>
      <c r="Q2800" s="7" t="s">
        <v>5013</v>
      </c>
      <c r="R2800" s="7">
        <v>3.3816999999999999</v>
      </c>
    </row>
    <row r="2801" spans="1:18" hidden="1">
      <c r="A2801" t="s">
        <v>506</v>
      </c>
      <c r="B2801" t="s">
        <v>548</v>
      </c>
      <c r="C2801" s="7">
        <v>42520</v>
      </c>
      <c r="D2801" t="s">
        <v>3016</v>
      </c>
      <c r="E2801">
        <v>13115016</v>
      </c>
      <c r="F2801" t="s">
        <v>5367</v>
      </c>
      <c r="G2801" s="7">
        <v>42551</v>
      </c>
      <c r="H2801" t="s">
        <v>503</v>
      </c>
      <c r="I2801">
        <v>248.22</v>
      </c>
      <c r="J2801">
        <v>0</v>
      </c>
      <c r="K2801">
        <v>248.22</v>
      </c>
      <c r="L2801">
        <v>1</v>
      </c>
      <c r="M2801">
        <v>248.22</v>
      </c>
      <c r="N2801" t="s">
        <v>647</v>
      </c>
      <c r="O2801" t="s">
        <v>5368</v>
      </c>
      <c r="P2801" s="7">
        <v>42542</v>
      </c>
      <c r="Q2801" s="7" t="s">
        <v>5369</v>
      </c>
      <c r="R2801" s="7">
        <v>3.6168</v>
      </c>
    </row>
    <row r="2802" spans="1:18" hidden="1">
      <c r="A2802" t="s">
        <v>506</v>
      </c>
      <c r="B2802" t="s">
        <v>641</v>
      </c>
      <c r="C2802" s="7">
        <v>42535</v>
      </c>
      <c r="D2802" t="s">
        <v>3016</v>
      </c>
      <c r="E2802">
        <v>13115016</v>
      </c>
      <c r="F2802" t="s">
        <v>5526</v>
      </c>
      <c r="G2802" s="7">
        <v>42551</v>
      </c>
      <c r="H2802" t="s">
        <v>503</v>
      </c>
      <c r="I2802">
        <v>436.55</v>
      </c>
      <c r="J2802">
        <v>0</v>
      </c>
      <c r="K2802">
        <v>436.55</v>
      </c>
      <c r="L2802">
        <v>1</v>
      </c>
      <c r="M2802">
        <v>436.55</v>
      </c>
      <c r="N2802" t="s">
        <v>647</v>
      </c>
      <c r="O2802" t="s">
        <v>5527</v>
      </c>
      <c r="P2802" s="7">
        <v>42542</v>
      </c>
      <c r="Q2802" s="7" t="s">
        <v>5528</v>
      </c>
      <c r="R2802" s="7">
        <v>3.4533</v>
      </c>
    </row>
    <row r="2803" spans="1:18" hidden="1">
      <c r="A2803" t="s">
        <v>506</v>
      </c>
      <c r="B2803" t="s">
        <v>548</v>
      </c>
      <c r="C2803" s="7">
        <v>42541</v>
      </c>
      <c r="D2803" t="s">
        <v>3016</v>
      </c>
      <c r="E2803">
        <v>13115016</v>
      </c>
      <c r="F2803" t="s">
        <v>5866</v>
      </c>
      <c r="G2803" s="7">
        <v>42566</v>
      </c>
      <c r="H2803" t="s">
        <v>503</v>
      </c>
      <c r="I2803">
        <v>1272.1500000000001</v>
      </c>
      <c r="J2803">
        <v>0</v>
      </c>
      <c r="K2803">
        <v>1272.1500000000001</v>
      </c>
      <c r="L2803">
        <v>1</v>
      </c>
      <c r="M2803">
        <v>1272.1500000000001</v>
      </c>
      <c r="N2803" t="s">
        <v>647</v>
      </c>
      <c r="O2803" t="s">
        <v>5867</v>
      </c>
      <c r="P2803" s="7">
        <v>42542</v>
      </c>
      <c r="Q2803" s="7" t="s">
        <v>5868</v>
      </c>
      <c r="R2803" s="7">
        <v>3.4371999999999998</v>
      </c>
    </row>
    <row r="2804" spans="1:18" hidden="1">
      <c r="A2804" t="s">
        <v>506</v>
      </c>
      <c r="B2804" t="s">
        <v>548</v>
      </c>
      <c r="C2804" s="7">
        <v>42513</v>
      </c>
      <c r="D2804" t="s">
        <v>3016</v>
      </c>
      <c r="E2804">
        <v>13115016</v>
      </c>
      <c r="F2804" t="s">
        <v>6058</v>
      </c>
      <c r="G2804" s="7">
        <v>42551</v>
      </c>
      <c r="H2804" t="s">
        <v>503</v>
      </c>
      <c r="I2804">
        <v>556</v>
      </c>
      <c r="J2804">
        <v>0</v>
      </c>
      <c r="K2804">
        <v>556</v>
      </c>
      <c r="L2804">
        <v>1</v>
      </c>
      <c r="M2804">
        <v>556</v>
      </c>
      <c r="N2804" t="s">
        <v>647</v>
      </c>
      <c r="O2804" t="s">
        <v>6059</v>
      </c>
      <c r="P2804" s="7">
        <v>42542</v>
      </c>
      <c r="Q2804" s="7" t="s">
        <v>6060</v>
      </c>
      <c r="R2804" s="7">
        <v>3.5419</v>
      </c>
    </row>
    <row r="2805" spans="1:18" hidden="1">
      <c r="A2805" t="s">
        <v>506</v>
      </c>
      <c r="B2805" t="s">
        <v>548</v>
      </c>
      <c r="C2805" s="7">
        <v>42531</v>
      </c>
      <c r="D2805" t="s">
        <v>3016</v>
      </c>
      <c r="E2805">
        <v>13115016</v>
      </c>
      <c r="F2805" t="s">
        <v>6132</v>
      </c>
      <c r="G2805" s="7">
        <v>42551</v>
      </c>
      <c r="H2805" t="s">
        <v>503</v>
      </c>
      <c r="I2805">
        <v>250.2</v>
      </c>
      <c r="J2805">
        <v>0</v>
      </c>
      <c r="K2805">
        <v>250.2</v>
      </c>
      <c r="L2805">
        <v>1</v>
      </c>
      <c r="M2805">
        <v>250.2</v>
      </c>
      <c r="N2805" t="s">
        <v>647</v>
      </c>
      <c r="O2805" t="s">
        <v>3738</v>
      </c>
      <c r="P2805" s="7">
        <v>42542</v>
      </c>
      <c r="Q2805" s="7" t="s">
        <v>6133</v>
      </c>
      <c r="R2805" s="7">
        <v>3.3816999999999999</v>
      </c>
    </row>
    <row r="2806" spans="1:18" hidden="1">
      <c r="A2806" t="s">
        <v>506</v>
      </c>
      <c r="B2806" t="s">
        <v>553</v>
      </c>
      <c r="C2806" s="7">
        <v>42538</v>
      </c>
      <c r="D2806" t="s">
        <v>3917</v>
      </c>
      <c r="E2806">
        <v>13115016</v>
      </c>
      <c r="F2806" t="s">
        <v>3918</v>
      </c>
      <c r="G2806" s="7">
        <v>42545</v>
      </c>
      <c r="H2806" t="s">
        <v>503</v>
      </c>
      <c r="I2806">
        <v>75.260000000000005</v>
      </c>
      <c r="J2806">
        <v>0</v>
      </c>
      <c r="K2806">
        <v>75.260000000000005</v>
      </c>
      <c r="L2806">
        <v>1</v>
      </c>
      <c r="M2806">
        <v>75.260000000000005</v>
      </c>
      <c r="N2806" t="s">
        <v>647</v>
      </c>
      <c r="O2806" t="s">
        <v>3919</v>
      </c>
      <c r="P2806" s="7">
        <v>42542</v>
      </c>
      <c r="Q2806" s="7" t="s">
        <v>3920</v>
      </c>
      <c r="R2806" s="7">
        <v>3.4904000000000002</v>
      </c>
    </row>
    <row r="2807" spans="1:18" hidden="1">
      <c r="A2807" t="s">
        <v>506</v>
      </c>
      <c r="B2807" t="s">
        <v>501</v>
      </c>
      <c r="C2807" s="7">
        <v>42220</v>
      </c>
      <c r="D2807" t="s">
        <v>1200</v>
      </c>
      <c r="E2807">
        <v>13106006</v>
      </c>
      <c r="F2807" t="s">
        <v>1195</v>
      </c>
      <c r="G2807" s="7">
        <v>42714</v>
      </c>
      <c r="H2807" t="s">
        <v>503</v>
      </c>
      <c r="I2807">
        <v>2000</v>
      </c>
      <c r="J2807"/>
      <c r="K2807">
        <v>2000</v>
      </c>
      <c r="L2807">
        <v>1</v>
      </c>
      <c r="M2807">
        <v>2000</v>
      </c>
      <c r="N2807" t="s">
        <v>1196</v>
      </c>
      <c r="O2807" t="s">
        <v>1201</v>
      </c>
      <c r="P2807" s="7">
        <v>42542</v>
      </c>
      <c r="Q2807" s="7" t="s">
        <v>1858</v>
      </c>
      <c r="R2807" s="7">
        <v>3.4424999999999999</v>
      </c>
    </row>
    <row r="2808" spans="1:18" hidden="1">
      <c r="A2808" t="s">
        <v>506</v>
      </c>
      <c r="B2808" t="s">
        <v>501</v>
      </c>
      <c r="C2808" s="7">
        <v>42220</v>
      </c>
      <c r="D2808" t="s">
        <v>1200</v>
      </c>
      <c r="E2808">
        <v>13106006</v>
      </c>
      <c r="F2808" t="s">
        <v>1195</v>
      </c>
      <c r="G2808" s="7">
        <v>42623</v>
      </c>
      <c r="H2808" t="s">
        <v>503</v>
      </c>
      <c r="I2808">
        <v>2000</v>
      </c>
      <c r="J2808"/>
      <c r="K2808">
        <v>2000</v>
      </c>
      <c r="L2808">
        <v>1</v>
      </c>
      <c r="M2808">
        <v>2000</v>
      </c>
      <c r="N2808" t="s">
        <v>1196</v>
      </c>
      <c r="O2808" t="s">
        <v>1201</v>
      </c>
      <c r="P2808" s="7">
        <v>42542</v>
      </c>
      <c r="Q2808" s="7" t="s">
        <v>1698</v>
      </c>
      <c r="R2808" s="7">
        <v>3.4424999999999999</v>
      </c>
    </row>
    <row r="2809" spans="1:18" hidden="1">
      <c r="A2809" t="s">
        <v>506</v>
      </c>
      <c r="B2809" t="s">
        <v>501</v>
      </c>
      <c r="C2809" s="7">
        <v>42220</v>
      </c>
      <c r="D2809" t="s">
        <v>1200</v>
      </c>
      <c r="E2809">
        <v>13106006</v>
      </c>
      <c r="F2809" t="s">
        <v>1195</v>
      </c>
      <c r="G2809" s="7">
        <v>42957</v>
      </c>
      <c r="H2809" t="s">
        <v>503</v>
      </c>
      <c r="I2809">
        <v>2000</v>
      </c>
      <c r="J2809"/>
      <c r="K2809">
        <v>2000</v>
      </c>
      <c r="L2809">
        <v>1</v>
      </c>
      <c r="M2809">
        <v>2000</v>
      </c>
      <c r="N2809" t="s">
        <v>1196</v>
      </c>
      <c r="O2809" t="s">
        <v>1201</v>
      </c>
      <c r="P2809" s="7">
        <v>42542</v>
      </c>
      <c r="Q2809" s="7" t="s">
        <v>1551</v>
      </c>
      <c r="R2809" s="7">
        <v>3.4424999999999999</v>
      </c>
    </row>
    <row r="2810" spans="1:18" hidden="1">
      <c r="A2810" t="s">
        <v>506</v>
      </c>
      <c r="B2810" t="s">
        <v>501</v>
      </c>
      <c r="C2810" s="7">
        <v>42220</v>
      </c>
      <c r="D2810" t="s">
        <v>1200</v>
      </c>
      <c r="E2810">
        <v>13106006</v>
      </c>
      <c r="F2810" t="s">
        <v>1195</v>
      </c>
      <c r="G2810" s="7">
        <v>42684</v>
      </c>
      <c r="H2810" t="s">
        <v>503</v>
      </c>
      <c r="I2810">
        <v>2000</v>
      </c>
      <c r="J2810"/>
      <c r="K2810">
        <v>2000</v>
      </c>
      <c r="L2810">
        <v>1</v>
      </c>
      <c r="M2810">
        <v>2000</v>
      </c>
      <c r="N2810" t="s">
        <v>1196</v>
      </c>
      <c r="O2810" t="s">
        <v>1201</v>
      </c>
      <c r="P2810" s="7">
        <v>42542</v>
      </c>
      <c r="Q2810" s="7" t="s">
        <v>1857</v>
      </c>
      <c r="R2810" s="7">
        <v>3.4424999999999999</v>
      </c>
    </row>
    <row r="2811" spans="1:18" hidden="1">
      <c r="A2811" t="s">
        <v>506</v>
      </c>
      <c r="B2811" t="s">
        <v>501</v>
      </c>
      <c r="C2811" s="7">
        <v>42220</v>
      </c>
      <c r="D2811" t="s">
        <v>1200</v>
      </c>
      <c r="E2811">
        <v>13106006</v>
      </c>
      <c r="F2811" t="s">
        <v>1195</v>
      </c>
      <c r="G2811" s="7">
        <v>42745</v>
      </c>
      <c r="H2811" t="s">
        <v>503</v>
      </c>
      <c r="I2811">
        <v>2000</v>
      </c>
      <c r="J2811"/>
      <c r="K2811">
        <v>2000</v>
      </c>
      <c r="L2811">
        <v>1</v>
      </c>
      <c r="M2811">
        <v>2000</v>
      </c>
      <c r="N2811" t="s">
        <v>1196</v>
      </c>
      <c r="O2811" t="s">
        <v>1201</v>
      </c>
      <c r="P2811" s="7">
        <v>42542</v>
      </c>
      <c r="Q2811" s="7" t="s">
        <v>2151</v>
      </c>
      <c r="R2811" s="7">
        <v>3.4424999999999999</v>
      </c>
    </row>
    <row r="2812" spans="1:18" hidden="1">
      <c r="A2812" t="s">
        <v>506</v>
      </c>
      <c r="B2812" t="s">
        <v>501</v>
      </c>
      <c r="C2812" s="7">
        <v>42220</v>
      </c>
      <c r="D2812" t="s">
        <v>1200</v>
      </c>
      <c r="E2812">
        <v>13106006</v>
      </c>
      <c r="F2812" t="s">
        <v>1195</v>
      </c>
      <c r="G2812" s="7">
        <v>42804</v>
      </c>
      <c r="H2812" t="s">
        <v>503</v>
      </c>
      <c r="I2812">
        <v>2000</v>
      </c>
      <c r="J2812"/>
      <c r="K2812">
        <v>2000</v>
      </c>
      <c r="L2812">
        <v>1</v>
      </c>
      <c r="M2812">
        <v>2000</v>
      </c>
      <c r="N2812" t="s">
        <v>1196</v>
      </c>
      <c r="O2812" t="s">
        <v>1201</v>
      </c>
      <c r="P2812" s="7">
        <v>42542</v>
      </c>
      <c r="Q2812" s="7" t="s">
        <v>1699</v>
      </c>
      <c r="R2812" s="7">
        <v>3.4424999999999999</v>
      </c>
    </row>
    <row r="2813" spans="1:18" hidden="1">
      <c r="A2813" t="s">
        <v>506</v>
      </c>
      <c r="B2813" t="s">
        <v>501</v>
      </c>
      <c r="C2813" s="7">
        <v>42220</v>
      </c>
      <c r="D2813" t="s">
        <v>1200</v>
      </c>
      <c r="E2813">
        <v>13106006</v>
      </c>
      <c r="F2813" t="s">
        <v>1195</v>
      </c>
      <c r="G2813" s="7">
        <v>42653</v>
      </c>
      <c r="H2813" t="s">
        <v>503</v>
      </c>
      <c r="I2813">
        <v>2000</v>
      </c>
      <c r="J2813"/>
      <c r="K2813">
        <v>2000</v>
      </c>
      <c r="L2813">
        <v>1</v>
      </c>
      <c r="M2813">
        <v>2000</v>
      </c>
      <c r="N2813" t="s">
        <v>1196</v>
      </c>
      <c r="O2813" t="s">
        <v>1201</v>
      </c>
      <c r="P2813" s="7">
        <v>42542</v>
      </c>
      <c r="Q2813" s="7" t="s">
        <v>1389</v>
      </c>
      <c r="R2813" s="7">
        <v>3.4424999999999999</v>
      </c>
    </row>
    <row r="2814" spans="1:18" hidden="1">
      <c r="A2814" t="s">
        <v>506</v>
      </c>
      <c r="B2814" t="s">
        <v>501</v>
      </c>
      <c r="C2814" s="7">
        <v>42220</v>
      </c>
      <c r="D2814" t="s">
        <v>1200</v>
      </c>
      <c r="E2814">
        <v>13106006</v>
      </c>
      <c r="F2814" t="s">
        <v>1195</v>
      </c>
      <c r="G2814" s="7">
        <v>42776</v>
      </c>
      <c r="H2814" t="s">
        <v>503</v>
      </c>
      <c r="I2814">
        <v>2000</v>
      </c>
      <c r="J2814"/>
      <c r="K2814">
        <v>2000</v>
      </c>
      <c r="L2814">
        <v>1</v>
      </c>
      <c r="M2814">
        <v>2000</v>
      </c>
      <c r="N2814" t="s">
        <v>1196</v>
      </c>
      <c r="O2814" t="s">
        <v>1201</v>
      </c>
      <c r="P2814" s="7">
        <v>42542</v>
      </c>
      <c r="Q2814" s="7" t="s">
        <v>2010</v>
      </c>
      <c r="R2814" s="7">
        <v>3.4424999999999999</v>
      </c>
    </row>
    <row r="2815" spans="1:18" hidden="1">
      <c r="A2815" t="s">
        <v>506</v>
      </c>
      <c r="B2815" t="s">
        <v>501</v>
      </c>
      <c r="C2815" s="7">
        <v>42220</v>
      </c>
      <c r="D2815" t="s">
        <v>1200</v>
      </c>
      <c r="E2815">
        <v>13106006</v>
      </c>
      <c r="F2815" t="s">
        <v>1195</v>
      </c>
      <c r="G2815" s="7">
        <v>42865</v>
      </c>
      <c r="H2815" t="s">
        <v>503</v>
      </c>
      <c r="I2815">
        <v>2000</v>
      </c>
      <c r="J2815"/>
      <c r="K2815">
        <v>2000</v>
      </c>
      <c r="L2815">
        <v>1</v>
      </c>
      <c r="M2815">
        <v>2000</v>
      </c>
      <c r="N2815" t="s">
        <v>1196</v>
      </c>
      <c r="O2815" t="s">
        <v>1201</v>
      </c>
      <c r="P2815" s="7">
        <v>42542</v>
      </c>
      <c r="Q2815" s="7" t="s">
        <v>1859</v>
      </c>
      <c r="R2815" s="7">
        <v>3.4424999999999999</v>
      </c>
    </row>
    <row r="2816" spans="1:18" hidden="1">
      <c r="A2816" t="s">
        <v>506</v>
      </c>
      <c r="B2816" t="s">
        <v>501</v>
      </c>
      <c r="C2816" s="7">
        <v>42220</v>
      </c>
      <c r="D2816" t="s">
        <v>1200</v>
      </c>
      <c r="E2816">
        <v>13106006</v>
      </c>
      <c r="F2816" t="s">
        <v>1195</v>
      </c>
      <c r="G2816" s="7">
        <v>42896</v>
      </c>
      <c r="H2816" t="s">
        <v>503</v>
      </c>
      <c r="I2816">
        <v>2000</v>
      </c>
      <c r="J2816"/>
      <c r="K2816">
        <v>2000</v>
      </c>
      <c r="L2816">
        <v>1</v>
      </c>
      <c r="M2816">
        <v>2000</v>
      </c>
      <c r="N2816" t="s">
        <v>1196</v>
      </c>
      <c r="O2816" t="s">
        <v>1201</v>
      </c>
      <c r="P2816" s="7">
        <v>42542</v>
      </c>
      <c r="Q2816" s="7" t="s">
        <v>2152</v>
      </c>
      <c r="R2816" s="7">
        <v>3.4424999999999999</v>
      </c>
    </row>
    <row r="2817" spans="1:18" hidden="1">
      <c r="A2817" t="s">
        <v>506</v>
      </c>
      <c r="B2817" t="s">
        <v>501</v>
      </c>
      <c r="C2817" s="7">
        <v>42220</v>
      </c>
      <c r="D2817" t="s">
        <v>1200</v>
      </c>
      <c r="E2817">
        <v>13106006</v>
      </c>
      <c r="F2817" t="s">
        <v>1195</v>
      </c>
      <c r="G2817" s="7">
        <v>42561</v>
      </c>
      <c r="H2817" t="s">
        <v>503</v>
      </c>
      <c r="I2817">
        <v>2000</v>
      </c>
      <c r="J2817"/>
      <c r="K2817">
        <v>2000</v>
      </c>
      <c r="L2817">
        <v>1</v>
      </c>
      <c r="M2817">
        <v>2000</v>
      </c>
      <c r="N2817" t="s">
        <v>1196</v>
      </c>
      <c r="O2817" t="s">
        <v>1201</v>
      </c>
      <c r="P2817" s="7">
        <v>42542</v>
      </c>
      <c r="Q2817" s="7" t="s">
        <v>2150</v>
      </c>
      <c r="R2817" s="7">
        <v>3.4424999999999999</v>
      </c>
    </row>
    <row r="2818" spans="1:18" hidden="1">
      <c r="A2818" t="s">
        <v>506</v>
      </c>
      <c r="B2818" t="s">
        <v>501</v>
      </c>
      <c r="C2818" s="7">
        <v>42220</v>
      </c>
      <c r="D2818" t="s">
        <v>1200</v>
      </c>
      <c r="E2818">
        <v>13106006</v>
      </c>
      <c r="F2818" t="s">
        <v>1195</v>
      </c>
      <c r="G2818" s="7">
        <v>42988</v>
      </c>
      <c r="H2818" t="s">
        <v>503</v>
      </c>
      <c r="I2818">
        <v>2000</v>
      </c>
      <c r="J2818"/>
      <c r="K2818">
        <v>2000</v>
      </c>
      <c r="L2818">
        <v>1</v>
      </c>
      <c r="M2818">
        <v>2000</v>
      </c>
      <c r="N2818" t="s">
        <v>1196</v>
      </c>
      <c r="O2818" t="s">
        <v>1201</v>
      </c>
      <c r="P2818" s="7">
        <v>42542</v>
      </c>
      <c r="Q2818" s="7" t="s">
        <v>2011</v>
      </c>
      <c r="R2818" s="7">
        <v>3.4424999999999999</v>
      </c>
    </row>
    <row r="2819" spans="1:18" hidden="1">
      <c r="A2819" t="s">
        <v>506</v>
      </c>
      <c r="B2819" t="s">
        <v>501</v>
      </c>
      <c r="C2819" s="7">
        <v>42220</v>
      </c>
      <c r="D2819" t="s">
        <v>1200</v>
      </c>
      <c r="E2819">
        <v>13106006</v>
      </c>
      <c r="F2819" t="s">
        <v>1195</v>
      </c>
      <c r="G2819" s="7">
        <v>42592</v>
      </c>
      <c r="H2819" t="s">
        <v>503</v>
      </c>
      <c r="I2819">
        <v>2000</v>
      </c>
      <c r="J2819"/>
      <c r="K2819">
        <v>2000</v>
      </c>
      <c r="L2819">
        <v>1</v>
      </c>
      <c r="M2819">
        <v>2000</v>
      </c>
      <c r="N2819" t="s">
        <v>1196</v>
      </c>
      <c r="O2819" t="s">
        <v>1201</v>
      </c>
      <c r="P2819" s="7">
        <v>42542</v>
      </c>
      <c r="Q2819" s="7" t="s">
        <v>1388</v>
      </c>
      <c r="R2819" s="7">
        <v>3.4424999999999999</v>
      </c>
    </row>
    <row r="2820" spans="1:18" hidden="1">
      <c r="A2820" t="s">
        <v>506</v>
      </c>
      <c r="B2820" t="s">
        <v>501</v>
      </c>
      <c r="C2820" s="7">
        <v>42220</v>
      </c>
      <c r="D2820" t="s">
        <v>1200</v>
      </c>
      <c r="E2820">
        <v>13106006</v>
      </c>
      <c r="F2820" t="s">
        <v>1195</v>
      </c>
      <c r="G2820" s="7">
        <v>42926</v>
      </c>
      <c r="H2820" t="s">
        <v>503</v>
      </c>
      <c r="I2820">
        <v>2000</v>
      </c>
      <c r="J2820"/>
      <c r="K2820">
        <v>2000</v>
      </c>
      <c r="L2820">
        <v>1</v>
      </c>
      <c r="M2820">
        <v>2000</v>
      </c>
      <c r="N2820" t="s">
        <v>1196</v>
      </c>
      <c r="O2820" t="s">
        <v>1201</v>
      </c>
      <c r="P2820" s="7">
        <v>42542</v>
      </c>
      <c r="Q2820" s="7" t="s">
        <v>2436</v>
      </c>
      <c r="R2820" s="7">
        <v>3.4424999999999999</v>
      </c>
    </row>
    <row r="2821" spans="1:18" hidden="1">
      <c r="A2821" t="s">
        <v>506</v>
      </c>
      <c r="B2821" t="s">
        <v>501</v>
      </c>
      <c r="C2821" s="7">
        <v>42220</v>
      </c>
      <c r="D2821" t="s">
        <v>1200</v>
      </c>
      <c r="E2821">
        <v>13106006</v>
      </c>
      <c r="F2821" t="s">
        <v>1195</v>
      </c>
      <c r="G2821" s="7">
        <v>42835</v>
      </c>
      <c r="H2821" t="s">
        <v>503</v>
      </c>
      <c r="I2821">
        <v>2000</v>
      </c>
      <c r="J2821"/>
      <c r="K2821">
        <v>2000</v>
      </c>
      <c r="L2821">
        <v>1</v>
      </c>
      <c r="M2821">
        <v>2000</v>
      </c>
      <c r="N2821" t="s">
        <v>1196</v>
      </c>
      <c r="O2821" t="s">
        <v>1201</v>
      </c>
      <c r="P2821" s="7">
        <v>42542</v>
      </c>
      <c r="Q2821" s="7" t="s">
        <v>2279</v>
      </c>
      <c r="R2821" s="7">
        <v>3.4424999999999999</v>
      </c>
    </row>
    <row r="2822" spans="1:18" hidden="1">
      <c r="A2822" t="s">
        <v>506</v>
      </c>
      <c r="B2822" t="s">
        <v>609</v>
      </c>
      <c r="C2822" s="7">
        <v>42530</v>
      </c>
      <c r="D2822" t="s">
        <v>5709</v>
      </c>
      <c r="E2822">
        <v>13115016</v>
      </c>
      <c r="F2822" t="s">
        <v>5710</v>
      </c>
      <c r="G2822" s="7">
        <v>42570</v>
      </c>
      <c r="H2822" t="s">
        <v>503</v>
      </c>
      <c r="I2822">
        <v>900</v>
      </c>
      <c r="J2822"/>
      <c r="K2822">
        <v>900</v>
      </c>
      <c r="L2822">
        <v>1</v>
      </c>
      <c r="M2822">
        <v>900</v>
      </c>
      <c r="N2822" t="s">
        <v>647</v>
      </c>
      <c r="O2822" t="s">
        <v>5711</v>
      </c>
      <c r="P2822" s="7">
        <v>42542</v>
      </c>
      <c r="Q2822" s="7" t="s">
        <v>5712</v>
      </c>
      <c r="R2822" s="7">
        <v>3.3898000000000001</v>
      </c>
    </row>
    <row r="2823" spans="1:18" hidden="1">
      <c r="A2823" t="s">
        <v>506</v>
      </c>
      <c r="B2823" t="s">
        <v>609</v>
      </c>
      <c r="C2823" s="7">
        <v>42541</v>
      </c>
      <c r="D2823" t="s">
        <v>5709</v>
      </c>
      <c r="E2823">
        <v>13115016</v>
      </c>
      <c r="F2823" t="s">
        <v>6643</v>
      </c>
      <c r="G2823" s="7">
        <v>42564</v>
      </c>
      <c r="H2823" t="s">
        <v>503</v>
      </c>
      <c r="I2823">
        <v>240</v>
      </c>
      <c r="J2823">
        <v>0</v>
      </c>
      <c r="K2823">
        <v>240</v>
      </c>
      <c r="L2823">
        <v>1</v>
      </c>
      <c r="M2823">
        <v>240</v>
      </c>
      <c r="N2823" t="s">
        <v>647</v>
      </c>
      <c r="O2823" t="s">
        <v>3612</v>
      </c>
      <c r="P2823" s="7">
        <v>42542</v>
      </c>
      <c r="Q2823" s="7" t="s">
        <v>6644</v>
      </c>
      <c r="R2823" s="7">
        <v>3.4371999999999998</v>
      </c>
    </row>
    <row r="2824" spans="1:18" hidden="1">
      <c r="A2824" t="s">
        <v>506</v>
      </c>
      <c r="B2824" t="s">
        <v>553</v>
      </c>
      <c r="C2824" s="7">
        <v>42492</v>
      </c>
      <c r="D2824" t="s">
        <v>428</v>
      </c>
      <c r="E2824">
        <v>13115016</v>
      </c>
      <c r="F2824" t="s">
        <v>4002</v>
      </c>
      <c r="G2824" s="7">
        <v>42558</v>
      </c>
      <c r="H2824" t="s">
        <v>503</v>
      </c>
      <c r="I2824">
        <v>19.8</v>
      </c>
      <c r="J2824">
        <v>0</v>
      </c>
      <c r="K2824">
        <v>19.8</v>
      </c>
      <c r="L2824">
        <v>1</v>
      </c>
      <c r="M2824">
        <v>19.8</v>
      </c>
      <c r="N2824" t="s">
        <v>647</v>
      </c>
      <c r="O2824" t="s">
        <v>745</v>
      </c>
      <c r="P2824" s="7">
        <v>42542</v>
      </c>
      <c r="Q2824" s="7" t="s">
        <v>4003</v>
      </c>
      <c r="R2824" s="7">
        <v>3.4508000000000001</v>
      </c>
    </row>
    <row r="2825" spans="1:18" hidden="1">
      <c r="A2825" t="s">
        <v>506</v>
      </c>
      <c r="B2825" t="s">
        <v>553</v>
      </c>
      <c r="C2825" s="7">
        <v>42530</v>
      </c>
      <c r="D2825" t="s">
        <v>428</v>
      </c>
      <c r="E2825">
        <v>13115002</v>
      </c>
      <c r="F2825" t="s">
        <v>4565</v>
      </c>
      <c r="G2825" s="7">
        <v>42558</v>
      </c>
      <c r="H2825" t="s">
        <v>503</v>
      </c>
      <c r="I2825">
        <v>18.899999999999999</v>
      </c>
      <c r="J2825">
        <v>0</v>
      </c>
      <c r="K2825">
        <v>18.899999999999999</v>
      </c>
      <c r="L2825">
        <v>1</v>
      </c>
      <c r="M2825">
        <v>18.899999999999999</v>
      </c>
      <c r="N2825" t="s">
        <v>647</v>
      </c>
      <c r="O2825" t="s">
        <v>678</v>
      </c>
      <c r="P2825" s="7">
        <v>42542</v>
      </c>
      <c r="Q2825" s="7" t="s">
        <v>4566</v>
      </c>
      <c r="R2825" s="7">
        <v>3.3898000000000001</v>
      </c>
    </row>
    <row r="2826" spans="1:18" hidden="1">
      <c r="A2826" t="s">
        <v>506</v>
      </c>
      <c r="B2826" t="s">
        <v>501</v>
      </c>
      <c r="C2826" s="7">
        <v>42531</v>
      </c>
      <c r="D2826" t="s">
        <v>428</v>
      </c>
      <c r="E2826">
        <v>13115016</v>
      </c>
      <c r="F2826" t="s">
        <v>5758</v>
      </c>
      <c r="G2826" s="7">
        <v>42559</v>
      </c>
      <c r="H2826" t="s">
        <v>503</v>
      </c>
      <c r="I2826">
        <v>36.97</v>
      </c>
      <c r="J2826">
        <v>0</v>
      </c>
      <c r="K2826">
        <v>36.97</v>
      </c>
      <c r="L2826">
        <v>1</v>
      </c>
      <c r="M2826">
        <v>36.97</v>
      </c>
      <c r="N2826" t="s">
        <v>647</v>
      </c>
      <c r="O2826" t="s">
        <v>5759</v>
      </c>
      <c r="P2826" s="7">
        <v>42542</v>
      </c>
      <c r="Q2826" s="7" t="s">
        <v>5760</v>
      </c>
      <c r="R2826" s="7">
        <v>3.3816999999999999</v>
      </c>
    </row>
    <row r="2827" spans="1:18" hidden="1">
      <c r="A2827" t="s">
        <v>506</v>
      </c>
      <c r="B2827" t="s">
        <v>501</v>
      </c>
      <c r="C2827" s="7">
        <v>42538</v>
      </c>
      <c r="D2827" t="s">
        <v>428</v>
      </c>
      <c r="E2827">
        <v>13115016</v>
      </c>
      <c r="F2827" t="s">
        <v>6166</v>
      </c>
      <c r="G2827" s="7">
        <v>42566</v>
      </c>
      <c r="H2827" t="s">
        <v>503</v>
      </c>
      <c r="I2827">
        <v>31.99</v>
      </c>
      <c r="J2827">
        <v>0</v>
      </c>
      <c r="K2827">
        <v>31.99</v>
      </c>
      <c r="L2827">
        <v>1</v>
      </c>
      <c r="M2827">
        <v>31.99</v>
      </c>
      <c r="N2827" t="s">
        <v>647</v>
      </c>
      <c r="O2827" t="s">
        <v>5759</v>
      </c>
      <c r="P2827" s="7">
        <v>42542</v>
      </c>
      <c r="Q2827" s="7" t="s">
        <v>6167</v>
      </c>
      <c r="R2827" s="7">
        <v>3.4904000000000002</v>
      </c>
    </row>
    <row r="2828" spans="1:18" hidden="1">
      <c r="A2828" t="s">
        <v>506</v>
      </c>
      <c r="B2828" t="s">
        <v>548</v>
      </c>
      <c r="C2828" s="7">
        <v>42542</v>
      </c>
      <c r="D2828" t="s">
        <v>7523</v>
      </c>
      <c r="E2828">
        <v>13115016</v>
      </c>
      <c r="F2828" t="s">
        <v>7524</v>
      </c>
      <c r="G2828" s="7">
        <v>42555</v>
      </c>
      <c r="H2828" t="s">
        <v>503</v>
      </c>
      <c r="I2828">
        <v>1956</v>
      </c>
      <c r="J2828">
        <v>0</v>
      </c>
      <c r="K2828">
        <v>1956</v>
      </c>
      <c r="L2828">
        <v>1</v>
      </c>
      <c r="M2828">
        <v>1956</v>
      </c>
      <c r="N2828" t="s">
        <v>647</v>
      </c>
      <c r="O2828" t="s">
        <v>1029</v>
      </c>
      <c r="P2828" s="7">
        <v>42542</v>
      </c>
      <c r="Q2828" s="7" t="s">
        <v>7525</v>
      </c>
      <c r="R2828" s="7">
        <v>3.3835000000000002</v>
      </c>
    </row>
    <row r="2829" spans="1:18" hidden="1">
      <c r="A2829" t="s">
        <v>506</v>
      </c>
      <c r="B2829" t="s">
        <v>548</v>
      </c>
      <c r="C2829" s="7">
        <v>42542</v>
      </c>
      <c r="D2829" t="s">
        <v>7523</v>
      </c>
      <c r="E2829">
        <v>13115001</v>
      </c>
      <c r="F2829" t="s">
        <v>7526</v>
      </c>
      <c r="G2829" s="7">
        <v>42555</v>
      </c>
      <c r="H2829" t="s">
        <v>503</v>
      </c>
      <c r="I2829">
        <v>1296</v>
      </c>
      <c r="J2829">
        <v>0</v>
      </c>
      <c r="K2829">
        <v>1296</v>
      </c>
      <c r="L2829">
        <v>1</v>
      </c>
      <c r="M2829">
        <v>1296</v>
      </c>
      <c r="N2829" t="s">
        <v>647</v>
      </c>
      <c r="O2829" t="s">
        <v>1029</v>
      </c>
      <c r="P2829" s="7">
        <v>42542</v>
      </c>
      <c r="Q2829" s="7" t="s">
        <v>7527</v>
      </c>
      <c r="R2829" s="7">
        <v>3.3835000000000002</v>
      </c>
    </row>
    <row r="2830" spans="1:18" hidden="1">
      <c r="A2830" t="s">
        <v>506</v>
      </c>
      <c r="B2830" t="s">
        <v>609</v>
      </c>
      <c r="C2830" s="7">
        <v>42538</v>
      </c>
      <c r="D2830" t="s">
        <v>4681</v>
      </c>
      <c r="E2830">
        <v>13115016</v>
      </c>
      <c r="F2830" t="s">
        <v>4682</v>
      </c>
      <c r="G2830" s="7">
        <v>42555</v>
      </c>
      <c r="H2830" t="s">
        <v>503</v>
      </c>
      <c r="I2830">
        <v>213.5</v>
      </c>
      <c r="J2830">
        <v>0</v>
      </c>
      <c r="K2830">
        <v>213.5</v>
      </c>
      <c r="L2830">
        <v>1</v>
      </c>
      <c r="M2830">
        <v>213.5</v>
      </c>
      <c r="N2830" t="s">
        <v>647</v>
      </c>
      <c r="O2830" t="s">
        <v>1071</v>
      </c>
      <c r="P2830" s="7">
        <v>42542</v>
      </c>
      <c r="Q2830" s="7" t="s">
        <v>4683</v>
      </c>
      <c r="R2830" s="7">
        <v>3.4904000000000002</v>
      </c>
    </row>
    <row r="2831" spans="1:18" hidden="1">
      <c r="A2831" t="s">
        <v>506</v>
      </c>
      <c r="B2831" t="s">
        <v>609</v>
      </c>
      <c r="C2831" s="7">
        <v>42538</v>
      </c>
      <c r="D2831" t="s">
        <v>4681</v>
      </c>
      <c r="E2831">
        <v>13115016</v>
      </c>
      <c r="F2831" t="s">
        <v>4684</v>
      </c>
      <c r="G2831" s="7">
        <v>42565</v>
      </c>
      <c r="H2831" t="s">
        <v>503</v>
      </c>
      <c r="I2831">
        <v>927.7</v>
      </c>
      <c r="J2831">
        <v>0</v>
      </c>
      <c r="K2831">
        <v>927.7</v>
      </c>
      <c r="L2831">
        <v>1</v>
      </c>
      <c r="M2831">
        <v>927.7</v>
      </c>
      <c r="N2831" t="s">
        <v>647</v>
      </c>
      <c r="O2831" t="s">
        <v>4685</v>
      </c>
      <c r="P2831" s="7">
        <v>42542</v>
      </c>
      <c r="Q2831" s="7" t="s">
        <v>4686</v>
      </c>
      <c r="R2831" s="7">
        <v>3.4904000000000002</v>
      </c>
    </row>
    <row r="2832" spans="1:18" hidden="1">
      <c r="A2832" t="s">
        <v>506</v>
      </c>
      <c r="B2832" t="s">
        <v>609</v>
      </c>
      <c r="C2832" s="7">
        <v>42530</v>
      </c>
      <c r="D2832" t="s">
        <v>4681</v>
      </c>
      <c r="E2832">
        <v>13115016</v>
      </c>
      <c r="F2832" t="s">
        <v>4951</v>
      </c>
      <c r="G2832" s="7">
        <v>42550</v>
      </c>
      <c r="H2832" t="s">
        <v>503</v>
      </c>
      <c r="I2832">
        <v>224.44</v>
      </c>
      <c r="J2832">
        <v>0</v>
      </c>
      <c r="K2832">
        <v>224.44</v>
      </c>
      <c r="L2832">
        <v>1</v>
      </c>
      <c r="M2832">
        <v>224.44</v>
      </c>
      <c r="N2832" t="s">
        <v>647</v>
      </c>
      <c r="O2832" t="s">
        <v>4952</v>
      </c>
      <c r="P2832" s="7">
        <v>42542</v>
      </c>
      <c r="Q2832" s="7" t="s">
        <v>4953</v>
      </c>
      <c r="R2832" s="7">
        <v>3.3898000000000001</v>
      </c>
    </row>
    <row r="2833" spans="1:18" hidden="1">
      <c r="A2833" t="s">
        <v>506</v>
      </c>
      <c r="B2833" t="s">
        <v>609</v>
      </c>
      <c r="C2833" s="7">
        <v>42538</v>
      </c>
      <c r="D2833" t="s">
        <v>4681</v>
      </c>
      <c r="E2833">
        <v>13115016</v>
      </c>
      <c r="F2833" t="s">
        <v>5093</v>
      </c>
      <c r="G2833" s="7">
        <v>42565</v>
      </c>
      <c r="H2833" t="s">
        <v>503</v>
      </c>
      <c r="I2833">
        <v>124.2</v>
      </c>
      <c r="J2833">
        <v>0</v>
      </c>
      <c r="K2833">
        <v>124.2</v>
      </c>
      <c r="L2833">
        <v>1</v>
      </c>
      <c r="M2833">
        <v>124.2</v>
      </c>
      <c r="N2833" t="s">
        <v>647</v>
      </c>
      <c r="O2833" t="s">
        <v>761</v>
      </c>
      <c r="P2833" s="7">
        <v>42542</v>
      </c>
      <c r="Q2833" s="7" t="s">
        <v>5094</v>
      </c>
      <c r="R2833" s="7">
        <v>3.4904000000000002</v>
      </c>
    </row>
    <row r="2834" spans="1:18" hidden="1">
      <c r="A2834" t="s">
        <v>506</v>
      </c>
      <c r="B2834" t="s">
        <v>609</v>
      </c>
      <c r="C2834" s="7">
        <v>42538</v>
      </c>
      <c r="D2834" t="s">
        <v>4681</v>
      </c>
      <c r="E2834">
        <v>13115016</v>
      </c>
      <c r="F2834" t="s">
        <v>5841</v>
      </c>
      <c r="G2834" s="7">
        <v>42559</v>
      </c>
      <c r="H2834" t="s">
        <v>503</v>
      </c>
      <c r="I2834">
        <v>35.659999999999997</v>
      </c>
      <c r="J2834">
        <v>0</v>
      </c>
      <c r="K2834">
        <v>35.659999999999997</v>
      </c>
      <c r="L2834">
        <v>1</v>
      </c>
      <c r="M2834">
        <v>35.659999999999997</v>
      </c>
      <c r="N2834" t="s">
        <v>647</v>
      </c>
      <c r="O2834" t="s">
        <v>761</v>
      </c>
      <c r="P2834" s="7">
        <v>42542</v>
      </c>
      <c r="Q2834" s="7" t="s">
        <v>5842</v>
      </c>
      <c r="R2834" s="7">
        <v>3.4904000000000002</v>
      </c>
    </row>
    <row r="2835" spans="1:18" hidden="1">
      <c r="A2835" t="s">
        <v>506</v>
      </c>
      <c r="B2835" t="s">
        <v>609</v>
      </c>
      <c r="C2835" s="7">
        <v>42538</v>
      </c>
      <c r="D2835" t="s">
        <v>4681</v>
      </c>
      <c r="E2835">
        <v>13115016</v>
      </c>
      <c r="F2835" t="s">
        <v>5843</v>
      </c>
      <c r="G2835" s="7">
        <v>42552</v>
      </c>
      <c r="H2835" t="s">
        <v>503</v>
      </c>
      <c r="I2835">
        <v>800</v>
      </c>
      <c r="J2835">
        <v>0</v>
      </c>
      <c r="K2835">
        <v>800</v>
      </c>
      <c r="L2835">
        <v>1</v>
      </c>
      <c r="M2835">
        <v>800</v>
      </c>
      <c r="N2835" t="s">
        <v>647</v>
      </c>
      <c r="O2835" t="s">
        <v>5844</v>
      </c>
      <c r="P2835" s="7">
        <v>42542</v>
      </c>
      <c r="Q2835" s="7" t="s">
        <v>5845</v>
      </c>
      <c r="R2835" s="7">
        <v>3.4904000000000002</v>
      </c>
    </row>
    <row r="2836" spans="1:18" hidden="1">
      <c r="A2836" t="s">
        <v>506</v>
      </c>
      <c r="B2836" t="s">
        <v>609</v>
      </c>
      <c r="C2836" s="7">
        <v>42530</v>
      </c>
      <c r="D2836" t="s">
        <v>4681</v>
      </c>
      <c r="E2836">
        <v>13115005</v>
      </c>
      <c r="F2836" t="s">
        <v>5997</v>
      </c>
      <c r="G2836" s="7">
        <v>42557</v>
      </c>
      <c r="H2836" t="s">
        <v>503</v>
      </c>
      <c r="I2836">
        <v>254.3</v>
      </c>
      <c r="J2836">
        <v>0</v>
      </c>
      <c r="K2836">
        <v>254.3</v>
      </c>
      <c r="L2836">
        <v>1</v>
      </c>
      <c r="M2836">
        <v>254.3</v>
      </c>
      <c r="N2836" t="s">
        <v>647</v>
      </c>
      <c r="O2836" t="s">
        <v>5486</v>
      </c>
      <c r="P2836" s="7">
        <v>42542</v>
      </c>
      <c r="Q2836" s="7" t="s">
        <v>5998</v>
      </c>
      <c r="R2836" s="7">
        <v>3.3898000000000001</v>
      </c>
    </row>
    <row r="2837" spans="1:18" hidden="1">
      <c r="A2837" t="s">
        <v>506</v>
      </c>
      <c r="B2837" t="s">
        <v>609</v>
      </c>
      <c r="C2837" s="7">
        <v>42538</v>
      </c>
      <c r="D2837" t="s">
        <v>4681</v>
      </c>
      <c r="E2837">
        <v>15101003</v>
      </c>
      <c r="F2837" t="s">
        <v>6547</v>
      </c>
      <c r="G2837" s="7">
        <v>42552</v>
      </c>
      <c r="H2837" t="s">
        <v>503</v>
      </c>
      <c r="I2837">
        <v>55</v>
      </c>
      <c r="J2837">
        <v>0</v>
      </c>
      <c r="K2837">
        <v>55</v>
      </c>
      <c r="L2837">
        <v>1</v>
      </c>
      <c r="M2837">
        <v>55</v>
      </c>
      <c r="N2837" t="s">
        <v>647</v>
      </c>
      <c r="O2837" t="s">
        <v>4952</v>
      </c>
      <c r="P2837" s="7">
        <v>42542</v>
      </c>
      <c r="Q2837" s="7" t="s">
        <v>6548</v>
      </c>
      <c r="R2837" s="7">
        <v>3.4904000000000002</v>
      </c>
    </row>
    <row r="2838" spans="1:18" hidden="1">
      <c r="A2838" t="s">
        <v>506</v>
      </c>
      <c r="B2838" t="s">
        <v>609</v>
      </c>
      <c r="C2838" s="7">
        <v>42530</v>
      </c>
      <c r="D2838" t="s">
        <v>4928</v>
      </c>
      <c r="E2838">
        <v>15101003</v>
      </c>
      <c r="F2838" t="s">
        <v>4929</v>
      </c>
      <c r="G2838" s="7">
        <v>42547</v>
      </c>
      <c r="H2838" t="s">
        <v>503</v>
      </c>
      <c r="I2838">
        <v>281.20999999999998</v>
      </c>
      <c r="J2838">
        <v>0</v>
      </c>
      <c r="K2838">
        <v>281.20999999999998</v>
      </c>
      <c r="L2838">
        <v>1</v>
      </c>
      <c r="M2838">
        <v>281.20999999999998</v>
      </c>
      <c r="N2838" t="s">
        <v>647</v>
      </c>
      <c r="O2838" t="s">
        <v>4930</v>
      </c>
      <c r="P2838" s="7">
        <v>42542</v>
      </c>
      <c r="Q2838" s="7" t="s">
        <v>4931</v>
      </c>
      <c r="R2838" s="7">
        <v>3.3898000000000001</v>
      </c>
    </row>
    <row r="2839" spans="1:18" hidden="1">
      <c r="A2839" t="s">
        <v>506</v>
      </c>
      <c r="B2839" t="s">
        <v>609</v>
      </c>
      <c r="C2839" s="7">
        <v>42541</v>
      </c>
      <c r="D2839" t="s">
        <v>4928</v>
      </c>
      <c r="E2839">
        <v>15101003</v>
      </c>
      <c r="F2839" t="s">
        <v>5579</v>
      </c>
      <c r="G2839" s="7">
        <v>42550</v>
      </c>
      <c r="H2839" t="s">
        <v>503</v>
      </c>
      <c r="I2839">
        <v>477.5</v>
      </c>
      <c r="J2839">
        <v>0</v>
      </c>
      <c r="K2839">
        <v>477.5</v>
      </c>
      <c r="L2839">
        <v>1</v>
      </c>
      <c r="M2839">
        <v>477.5</v>
      </c>
      <c r="N2839" t="s">
        <v>647</v>
      </c>
      <c r="O2839" t="s">
        <v>3931</v>
      </c>
      <c r="P2839" s="7">
        <v>42542</v>
      </c>
      <c r="Q2839" s="7" t="s">
        <v>5580</v>
      </c>
      <c r="R2839" s="7">
        <v>3.4371999999999998</v>
      </c>
    </row>
    <row r="2840" spans="1:18" hidden="1">
      <c r="A2840" t="s">
        <v>506</v>
      </c>
      <c r="B2840" t="s">
        <v>609</v>
      </c>
      <c r="C2840" s="7">
        <v>42538</v>
      </c>
      <c r="D2840" t="s">
        <v>5039</v>
      </c>
      <c r="E2840">
        <v>13115026</v>
      </c>
      <c r="F2840" t="s">
        <v>3274</v>
      </c>
      <c r="G2840" s="7">
        <v>42556</v>
      </c>
      <c r="H2840" t="s">
        <v>503</v>
      </c>
      <c r="I2840">
        <v>1301</v>
      </c>
      <c r="J2840">
        <v>0</v>
      </c>
      <c r="K2840">
        <v>1301</v>
      </c>
      <c r="L2840">
        <v>1</v>
      </c>
      <c r="M2840">
        <v>1301</v>
      </c>
      <c r="N2840" t="s">
        <v>647</v>
      </c>
      <c r="O2840" t="s">
        <v>5040</v>
      </c>
      <c r="P2840" s="7">
        <v>42542</v>
      </c>
      <c r="Q2840" s="7" t="s">
        <v>5041</v>
      </c>
      <c r="R2840" s="7">
        <v>3.4904000000000002</v>
      </c>
    </row>
    <row r="2841" spans="1:18" hidden="1">
      <c r="A2841" t="s">
        <v>506</v>
      </c>
      <c r="B2841" t="s">
        <v>609</v>
      </c>
      <c r="C2841" s="7">
        <v>42536</v>
      </c>
      <c r="D2841" t="s">
        <v>5039</v>
      </c>
      <c r="E2841">
        <v>13115026</v>
      </c>
      <c r="F2841" t="s">
        <v>6283</v>
      </c>
      <c r="G2841" s="7">
        <v>42548</v>
      </c>
      <c r="H2841" t="s">
        <v>503</v>
      </c>
      <c r="I2841">
        <v>1555.4</v>
      </c>
      <c r="J2841">
        <v>0</v>
      </c>
      <c r="K2841">
        <v>1555.4</v>
      </c>
      <c r="L2841">
        <v>1</v>
      </c>
      <c r="M2841">
        <v>1555.4</v>
      </c>
      <c r="N2841" t="s">
        <v>647</v>
      </c>
      <c r="O2841" t="s">
        <v>6284</v>
      </c>
      <c r="P2841" s="7">
        <v>42542</v>
      </c>
      <c r="Q2841" s="7" t="s">
        <v>6285</v>
      </c>
      <c r="R2841" s="7">
        <v>3.4839000000000002</v>
      </c>
    </row>
    <row r="2842" spans="1:18" hidden="1">
      <c r="A2842" t="s">
        <v>506</v>
      </c>
      <c r="B2842" t="s">
        <v>609</v>
      </c>
      <c r="C2842" s="7">
        <v>42536</v>
      </c>
      <c r="D2842" t="s">
        <v>5039</v>
      </c>
      <c r="E2842">
        <v>13115016</v>
      </c>
      <c r="F2842" t="s">
        <v>3397</v>
      </c>
      <c r="G2842" s="7">
        <v>42548</v>
      </c>
      <c r="H2842" t="s">
        <v>503</v>
      </c>
      <c r="I2842">
        <v>85</v>
      </c>
      <c r="J2842">
        <v>0</v>
      </c>
      <c r="K2842">
        <v>85</v>
      </c>
      <c r="L2842">
        <v>1</v>
      </c>
      <c r="M2842">
        <v>85</v>
      </c>
      <c r="N2842" t="s">
        <v>647</v>
      </c>
      <c r="O2842" t="s">
        <v>761</v>
      </c>
      <c r="P2842" s="7">
        <v>42542</v>
      </c>
      <c r="Q2842" s="7" t="s">
        <v>6638</v>
      </c>
      <c r="R2842" s="7">
        <v>3.4839000000000002</v>
      </c>
    </row>
    <row r="2843" spans="1:18" hidden="1">
      <c r="A2843" t="s">
        <v>506</v>
      </c>
      <c r="B2843" t="s">
        <v>548</v>
      </c>
      <c r="C2843" s="7">
        <v>42401</v>
      </c>
      <c r="D2843" t="s">
        <v>1103</v>
      </c>
      <c r="E2843">
        <v>17101002</v>
      </c>
      <c r="F2843" t="s">
        <v>3199</v>
      </c>
      <c r="G2843" s="7">
        <v>42551</v>
      </c>
      <c r="H2843" t="s">
        <v>503</v>
      </c>
      <c r="I2843">
        <v>100000</v>
      </c>
      <c r="J2843"/>
      <c r="K2843">
        <v>100000</v>
      </c>
      <c r="L2843">
        <v>1</v>
      </c>
      <c r="M2843">
        <v>100000</v>
      </c>
      <c r="N2843" t="s">
        <v>3158</v>
      </c>
      <c r="O2843" t="s">
        <v>3200</v>
      </c>
      <c r="P2843" s="7">
        <v>42542</v>
      </c>
      <c r="Q2843" s="7" t="s">
        <v>3201</v>
      </c>
      <c r="R2843" s="7">
        <v>4.0427999999999997</v>
      </c>
    </row>
    <row r="2844" spans="1:18" hidden="1">
      <c r="A2844" t="s">
        <v>506</v>
      </c>
      <c r="B2844" t="s">
        <v>548</v>
      </c>
      <c r="C2844" s="7">
        <v>42401</v>
      </c>
      <c r="D2844" t="s">
        <v>1103</v>
      </c>
      <c r="E2844">
        <v>17101002</v>
      </c>
      <c r="F2844" t="s">
        <v>3199</v>
      </c>
      <c r="G2844" s="7">
        <v>42581</v>
      </c>
      <c r="H2844" t="s">
        <v>503</v>
      </c>
      <c r="I2844">
        <v>100000</v>
      </c>
      <c r="J2844"/>
      <c r="K2844">
        <v>100000</v>
      </c>
      <c r="L2844">
        <v>1</v>
      </c>
      <c r="M2844">
        <v>100000</v>
      </c>
      <c r="N2844" t="s">
        <v>3158</v>
      </c>
      <c r="O2844" t="s">
        <v>3200</v>
      </c>
      <c r="P2844" s="7">
        <v>42542</v>
      </c>
      <c r="Q2844" s="7" t="s">
        <v>3265</v>
      </c>
      <c r="R2844" s="7">
        <v>4.0427999999999997</v>
      </c>
    </row>
    <row r="2845" spans="1:18" hidden="1">
      <c r="A2845" t="s">
        <v>506</v>
      </c>
      <c r="B2845" t="s">
        <v>548</v>
      </c>
      <c r="C2845" s="7">
        <v>42510</v>
      </c>
      <c r="D2845" t="s">
        <v>1103</v>
      </c>
      <c r="E2845">
        <v>15101003</v>
      </c>
      <c r="F2845" t="s">
        <v>4976</v>
      </c>
      <c r="G2845" s="7">
        <v>42601</v>
      </c>
      <c r="H2845" t="s">
        <v>503</v>
      </c>
      <c r="I2845">
        <v>128082.5</v>
      </c>
      <c r="J2845">
        <v>70255.5</v>
      </c>
      <c r="K2845">
        <v>57827</v>
      </c>
      <c r="L2845">
        <v>1</v>
      </c>
      <c r="M2845">
        <v>57827</v>
      </c>
      <c r="N2845" t="s">
        <v>647</v>
      </c>
      <c r="O2845" t="s">
        <v>4977</v>
      </c>
      <c r="P2845" s="7">
        <v>42542</v>
      </c>
      <c r="Q2845" s="7" t="s">
        <v>4978</v>
      </c>
      <c r="R2845" s="7">
        <v>3.6002999999999998</v>
      </c>
    </row>
    <row r="2846" spans="1:18" hidden="1">
      <c r="A2846" t="s">
        <v>506</v>
      </c>
      <c r="B2846" t="s">
        <v>548</v>
      </c>
      <c r="C2846" s="7">
        <v>42401</v>
      </c>
      <c r="D2846" t="s">
        <v>1103</v>
      </c>
      <c r="E2846">
        <v>17101002</v>
      </c>
      <c r="F2846" t="s">
        <v>3199</v>
      </c>
      <c r="G2846" s="7">
        <v>42611</v>
      </c>
      <c r="H2846" t="s">
        <v>503</v>
      </c>
      <c r="I2846">
        <v>120000</v>
      </c>
      <c r="J2846"/>
      <c r="K2846">
        <v>120000</v>
      </c>
      <c r="L2846">
        <v>1</v>
      </c>
      <c r="M2846">
        <v>120000</v>
      </c>
      <c r="N2846" t="s">
        <v>3158</v>
      </c>
      <c r="O2846" t="s">
        <v>3200</v>
      </c>
      <c r="P2846" s="7">
        <v>42542</v>
      </c>
      <c r="Q2846" s="7" t="s">
        <v>3358</v>
      </c>
      <c r="R2846" s="7">
        <v>4.0427999999999997</v>
      </c>
    </row>
    <row r="2847" spans="1:18" hidden="1">
      <c r="A2847" t="s">
        <v>506</v>
      </c>
      <c r="B2847" t="s">
        <v>548</v>
      </c>
      <c r="C2847" s="7">
        <v>42542</v>
      </c>
      <c r="D2847" t="s">
        <v>3185</v>
      </c>
      <c r="E2847">
        <v>15101003</v>
      </c>
      <c r="F2847" t="s">
        <v>7534</v>
      </c>
      <c r="G2847" s="7">
        <v>42589</v>
      </c>
      <c r="H2847" t="s">
        <v>503</v>
      </c>
      <c r="I2847">
        <v>13659</v>
      </c>
      <c r="J2847"/>
      <c r="K2847">
        <v>13659</v>
      </c>
      <c r="L2847">
        <v>1</v>
      </c>
      <c r="M2847">
        <v>13659</v>
      </c>
      <c r="N2847" t="s">
        <v>647</v>
      </c>
      <c r="O2847" t="s">
        <v>7535</v>
      </c>
      <c r="P2847" s="7">
        <v>42542</v>
      </c>
      <c r="Q2847" s="7" t="s">
        <v>7536</v>
      </c>
      <c r="R2847" s="7">
        <v>3.3835000000000002</v>
      </c>
    </row>
    <row r="2848" spans="1:18" hidden="1">
      <c r="A2848" t="s">
        <v>506</v>
      </c>
      <c r="B2848" t="s">
        <v>548</v>
      </c>
      <c r="C2848" s="7">
        <v>42542</v>
      </c>
      <c r="D2848" t="s">
        <v>3185</v>
      </c>
      <c r="E2848">
        <v>15101003</v>
      </c>
      <c r="F2848" t="s">
        <v>5872</v>
      </c>
      <c r="G2848" s="7">
        <v>42568</v>
      </c>
      <c r="H2848" t="s">
        <v>503</v>
      </c>
      <c r="I2848">
        <v>773.5</v>
      </c>
      <c r="J2848">
        <v>0</v>
      </c>
      <c r="K2848">
        <v>773.5</v>
      </c>
      <c r="L2848">
        <v>1</v>
      </c>
      <c r="M2848">
        <v>773.5</v>
      </c>
      <c r="N2848" t="s">
        <v>647</v>
      </c>
      <c r="O2848" t="s">
        <v>3199</v>
      </c>
      <c r="P2848" s="7">
        <v>42542</v>
      </c>
      <c r="Q2848" s="7" t="s">
        <v>7554</v>
      </c>
      <c r="R2848" s="7">
        <v>3.3835000000000002</v>
      </c>
    </row>
    <row r="2849" spans="1:18" hidden="1">
      <c r="A2849" t="s">
        <v>506</v>
      </c>
      <c r="B2849" t="s">
        <v>548</v>
      </c>
      <c r="C2849" s="7">
        <v>42542</v>
      </c>
      <c r="D2849" t="s">
        <v>3185</v>
      </c>
      <c r="E2849">
        <v>15101003</v>
      </c>
      <c r="F2849" t="s">
        <v>7534</v>
      </c>
      <c r="G2849" s="7">
        <v>42558</v>
      </c>
      <c r="H2849" t="s">
        <v>503</v>
      </c>
      <c r="I2849">
        <v>13659</v>
      </c>
      <c r="J2849">
        <v>0</v>
      </c>
      <c r="K2849">
        <v>13659</v>
      </c>
      <c r="L2849">
        <v>1</v>
      </c>
      <c r="M2849">
        <v>13659</v>
      </c>
      <c r="N2849" t="s">
        <v>647</v>
      </c>
      <c r="O2849" t="s">
        <v>7535</v>
      </c>
      <c r="P2849" s="7">
        <v>42542</v>
      </c>
      <c r="Q2849" s="7" t="s">
        <v>7563</v>
      </c>
      <c r="R2849" s="7">
        <v>3.3835000000000002</v>
      </c>
    </row>
    <row r="2850" spans="1:18" hidden="1">
      <c r="A2850" t="s">
        <v>506</v>
      </c>
      <c r="B2850" t="s">
        <v>548</v>
      </c>
      <c r="C2850" s="7">
        <v>42537</v>
      </c>
      <c r="D2850" t="s">
        <v>2957</v>
      </c>
      <c r="E2850">
        <v>13115002</v>
      </c>
      <c r="F2850" t="s">
        <v>6202</v>
      </c>
      <c r="G2850" s="7">
        <v>42559</v>
      </c>
      <c r="H2850" t="s">
        <v>503</v>
      </c>
      <c r="I2850">
        <v>109.66</v>
      </c>
      <c r="J2850">
        <v>0</v>
      </c>
      <c r="K2850">
        <v>109.66</v>
      </c>
      <c r="L2850">
        <v>1</v>
      </c>
      <c r="M2850">
        <v>109.66</v>
      </c>
      <c r="N2850" t="s">
        <v>647</v>
      </c>
      <c r="O2850" t="s">
        <v>1113</v>
      </c>
      <c r="P2850" s="7">
        <v>42542</v>
      </c>
      <c r="Q2850" s="7" t="s">
        <v>6203</v>
      </c>
      <c r="R2850" s="7">
        <v>3.4767999999999999</v>
      </c>
    </row>
    <row r="2851" spans="1:18" hidden="1">
      <c r="A2851" t="s">
        <v>506</v>
      </c>
      <c r="B2851" t="s">
        <v>548</v>
      </c>
      <c r="C2851" s="7">
        <v>42531</v>
      </c>
      <c r="D2851" t="s">
        <v>2957</v>
      </c>
      <c r="E2851">
        <v>13115002</v>
      </c>
      <c r="F2851" t="s">
        <v>6353</v>
      </c>
      <c r="G2851" s="7">
        <v>42557</v>
      </c>
      <c r="H2851" t="s">
        <v>503</v>
      </c>
      <c r="I2851">
        <v>74.760000000000005</v>
      </c>
      <c r="J2851">
        <v>0</v>
      </c>
      <c r="K2851">
        <v>74.760000000000005</v>
      </c>
      <c r="L2851">
        <v>1</v>
      </c>
      <c r="M2851">
        <v>74.760000000000005</v>
      </c>
      <c r="N2851" t="s">
        <v>647</v>
      </c>
      <c r="O2851" t="s">
        <v>1113</v>
      </c>
      <c r="P2851" s="7">
        <v>42542</v>
      </c>
      <c r="Q2851" s="7" t="s">
        <v>6354</v>
      </c>
      <c r="R2851" s="7">
        <v>3.3816999999999999</v>
      </c>
    </row>
    <row r="2852" spans="1:18" hidden="1">
      <c r="A2852" t="s">
        <v>506</v>
      </c>
      <c r="B2852" t="s">
        <v>548</v>
      </c>
      <c r="C2852" s="7">
        <v>42538</v>
      </c>
      <c r="D2852" t="s">
        <v>5087</v>
      </c>
      <c r="E2852">
        <v>13101012</v>
      </c>
      <c r="F2852" t="s">
        <v>5088</v>
      </c>
      <c r="G2852" s="7">
        <v>42548</v>
      </c>
      <c r="H2852" t="s">
        <v>503</v>
      </c>
      <c r="I2852">
        <v>51.39</v>
      </c>
      <c r="J2852">
        <v>0</v>
      </c>
      <c r="K2852">
        <v>51.39</v>
      </c>
      <c r="L2852">
        <v>1</v>
      </c>
      <c r="M2852">
        <v>51.39</v>
      </c>
      <c r="N2852" t="s">
        <v>647</v>
      </c>
      <c r="O2852" t="s">
        <v>5089</v>
      </c>
      <c r="P2852" s="7">
        <v>42542</v>
      </c>
      <c r="Q2852" s="7" t="s">
        <v>5090</v>
      </c>
      <c r="R2852" s="7">
        <v>3.4904000000000002</v>
      </c>
    </row>
    <row r="2853" spans="1:18" hidden="1">
      <c r="A2853" t="s">
        <v>506</v>
      </c>
      <c r="B2853" t="s">
        <v>548</v>
      </c>
      <c r="C2853" s="7">
        <v>42538</v>
      </c>
      <c r="D2853" t="s">
        <v>5087</v>
      </c>
      <c r="E2853">
        <v>13101012</v>
      </c>
      <c r="F2853" t="s">
        <v>5461</v>
      </c>
      <c r="G2853" s="7">
        <v>42548</v>
      </c>
      <c r="H2853" t="s">
        <v>503</v>
      </c>
      <c r="I2853">
        <v>52.34</v>
      </c>
      <c r="J2853">
        <v>0</v>
      </c>
      <c r="K2853">
        <v>52.34</v>
      </c>
      <c r="L2853">
        <v>1</v>
      </c>
      <c r="M2853">
        <v>52.34</v>
      </c>
      <c r="N2853" t="s">
        <v>647</v>
      </c>
      <c r="O2853" t="s">
        <v>5462</v>
      </c>
      <c r="P2853" s="7">
        <v>42542</v>
      </c>
      <c r="Q2853" s="7" t="s">
        <v>5463</v>
      </c>
      <c r="R2853" s="7">
        <v>3.4904000000000002</v>
      </c>
    </row>
    <row r="2854" spans="1:18" hidden="1">
      <c r="A2854" t="s">
        <v>506</v>
      </c>
      <c r="B2854" t="s">
        <v>553</v>
      </c>
      <c r="C2854" s="7">
        <v>42535</v>
      </c>
      <c r="D2854" t="s">
        <v>5531</v>
      </c>
      <c r="E2854">
        <v>13115026</v>
      </c>
      <c r="F2854" t="s">
        <v>5532</v>
      </c>
      <c r="G2854" s="7">
        <v>42550</v>
      </c>
      <c r="H2854" t="s">
        <v>503</v>
      </c>
      <c r="I2854">
        <v>490</v>
      </c>
      <c r="J2854">
        <v>0</v>
      </c>
      <c r="K2854">
        <v>490</v>
      </c>
      <c r="L2854">
        <v>1</v>
      </c>
      <c r="M2854">
        <v>490</v>
      </c>
      <c r="N2854" t="s">
        <v>647</v>
      </c>
      <c r="O2854" t="s">
        <v>5533</v>
      </c>
      <c r="P2854" s="7">
        <v>42542</v>
      </c>
      <c r="Q2854" s="7" t="s">
        <v>5534</v>
      </c>
      <c r="R2854" s="7">
        <v>3.4533</v>
      </c>
    </row>
    <row r="2855" spans="1:18" hidden="1">
      <c r="A2855" t="s">
        <v>506</v>
      </c>
      <c r="B2855" t="s">
        <v>548</v>
      </c>
      <c r="C2855" s="7">
        <v>42521</v>
      </c>
      <c r="D2855" t="s">
        <v>435</v>
      </c>
      <c r="E2855">
        <v>13115016</v>
      </c>
      <c r="F2855" t="s">
        <v>3732</v>
      </c>
      <c r="G2855" s="7">
        <v>42561</v>
      </c>
      <c r="H2855" t="s">
        <v>503</v>
      </c>
      <c r="I2855">
        <v>110</v>
      </c>
      <c r="J2855">
        <v>0</v>
      </c>
      <c r="K2855">
        <v>110</v>
      </c>
      <c r="L2855">
        <v>1</v>
      </c>
      <c r="M2855">
        <v>110</v>
      </c>
      <c r="N2855" t="s">
        <v>647</v>
      </c>
      <c r="O2855" t="s">
        <v>1029</v>
      </c>
      <c r="P2855" s="7">
        <v>42542</v>
      </c>
      <c r="Q2855" s="7" t="s">
        <v>3733</v>
      </c>
      <c r="R2855" s="7">
        <v>3.5996999999999999</v>
      </c>
    </row>
    <row r="2856" spans="1:18" hidden="1">
      <c r="A2856" t="s">
        <v>506</v>
      </c>
      <c r="B2856" t="s">
        <v>548</v>
      </c>
      <c r="C2856" s="7">
        <v>42521</v>
      </c>
      <c r="D2856" t="s">
        <v>435</v>
      </c>
      <c r="E2856">
        <v>13115016</v>
      </c>
      <c r="F2856" t="s">
        <v>3734</v>
      </c>
      <c r="G2856" s="7">
        <v>42561</v>
      </c>
      <c r="H2856" t="s">
        <v>503</v>
      </c>
      <c r="I2856">
        <v>138.51</v>
      </c>
      <c r="J2856">
        <v>0</v>
      </c>
      <c r="K2856">
        <v>138.51</v>
      </c>
      <c r="L2856">
        <v>1</v>
      </c>
      <c r="M2856">
        <v>138.51</v>
      </c>
      <c r="N2856" t="s">
        <v>647</v>
      </c>
      <c r="O2856" t="s">
        <v>3735</v>
      </c>
      <c r="P2856" s="7">
        <v>42542</v>
      </c>
      <c r="Q2856" s="7" t="s">
        <v>3736</v>
      </c>
      <c r="R2856" s="7">
        <v>3.5996999999999999</v>
      </c>
    </row>
    <row r="2857" spans="1:18" hidden="1">
      <c r="A2857" t="s">
        <v>506</v>
      </c>
      <c r="B2857" t="s">
        <v>548</v>
      </c>
      <c r="C2857" s="7">
        <v>42531</v>
      </c>
      <c r="D2857" t="s">
        <v>435</v>
      </c>
      <c r="E2857">
        <v>13115016</v>
      </c>
      <c r="F2857" t="s">
        <v>3737</v>
      </c>
      <c r="G2857" s="7">
        <v>42561</v>
      </c>
      <c r="H2857" t="s">
        <v>503</v>
      </c>
      <c r="I2857">
        <v>240.32</v>
      </c>
      <c r="J2857">
        <v>0</v>
      </c>
      <c r="K2857">
        <v>240.32</v>
      </c>
      <c r="L2857">
        <v>1</v>
      </c>
      <c r="M2857">
        <v>240.32</v>
      </c>
      <c r="N2857" t="s">
        <v>647</v>
      </c>
      <c r="O2857" t="s">
        <v>3738</v>
      </c>
      <c r="P2857" s="7">
        <v>42542</v>
      </c>
      <c r="Q2857" s="7" t="s">
        <v>3739</v>
      </c>
      <c r="R2857" s="7">
        <v>3.3816999999999999</v>
      </c>
    </row>
    <row r="2858" spans="1:18" hidden="1">
      <c r="A2858" t="s">
        <v>506</v>
      </c>
      <c r="B2858" t="s">
        <v>548</v>
      </c>
      <c r="C2858" s="7">
        <v>42538</v>
      </c>
      <c r="D2858" t="s">
        <v>435</v>
      </c>
      <c r="E2858">
        <v>13115016</v>
      </c>
      <c r="F2858" t="s">
        <v>3802</v>
      </c>
      <c r="G2858" s="7">
        <v>42566</v>
      </c>
      <c r="H2858" t="s">
        <v>503</v>
      </c>
      <c r="I2858">
        <v>88</v>
      </c>
      <c r="J2858">
        <v>0</v>
      </c>
      <c r="K2858">
        <v>88</v>
      </c>
      <c r="L2858">
        <v>1</v>
      </c>
      <c r="M2858">
        <v>88</v>
      </c>
      <c r="N2858" t="s">
        <v>647</v>
      </c>
      <c r="O2858" t="s">
        <v>1029</v>
      </c>
      <c r="P2858" s="7">
        <v>42542</v>
      </c>
      <c r="Q2858" s="7" t="s">
        <v>3803</v>
      </c>
      <c r="R2858" s="7">
        <v>3.4904000000000002</v>
      </c>
    </row>
    <row r="2859" spans="1:18" hidden="1">
      <c r="A2859" t="s">
        <v>506</v>
      </c>
      <c r="B2859" t="s">
        <v>548</v>
      </c>
      <c r="C2859" s="7">
        <v>42535</v>
      </c>
      <c r="D2859" t="s">
        <v>435</v>
      </c>
      <c r="E2859">
        <v>15101004</v>
      </c>
      <c r="F2859" t="s">
        <v>3872</v>
      </c>
      <c r="G2859" s="7">
        <v>42561</v>
      </c>
      <c r="H2859" t="s">
        <v>503</v>
      </c>
      <c r="I2859">
        <v>178.32</v>
      </c>
      <c r="J2859">
        <v>0</v>
      </c>
      <c r="K2859">
        <v>178.32</v>
      </c>
      <c r="L2859">
        <v>1</v>
      </c>
      <c r="M2859">
        <v>178.32</v>
      </c>
      <c r="N2859" t="s">
        <v>647</v>
      </c>
      <c r="O2859" t="s">
        <v>3873</v>
      </c>
      <c r="P2859" s="7">
        <v>42542</v>
      </c>
      <c r="Q2859" s="7" t="s">
        <v>3874</v>
      </c>
      <c r="R2859" s="7">
        <v>3.4533</v>
      </c>
    </row>
    <row r="2860" spans="1:18" hidden="1">
      <c r="A2860" t="s">
        <v>506</v>
      </c>
      <c r="B2860" t="s">
        <v>548</v>
      </c>
      <c r="C2860" s="7">
        <v>42528</v>
      </c>
      <c r="D2860" t="s">
        <v>435</v>
      </c>
      <c r="E2860">
        <v>13115016</v>
      </c>
      <c r="F2860" t="s">
        <v>4089</v>
      </c>
      <c r="G2860" s="7">
        <v>42561</v>
      </c>
      <c r="H2860" t="s">
        <v>503</v>
      </c>
      <c r="I2860">
        <v>88.96</v>
      </c>
      <c r="J2860">
        <v>0</v>
      </c>
      <c r="K2860">
        <v>88.96</v>
      </c>
      <c r="L2860">
        <v>1</v>
      </c>
      <c r="M2860">
        <v>88.96</v>
      </c>
      <c r="N2860" t="s">
        <v>647</v>
      </c>
      <c r="O2860" t="s">
        <v>4090</v>
      </c>
      <c r="P2860" s="7">
        <v>42542</v>
      </c>
      <c r="Q2860" s="7" t="s">
        <v>4091</v>
      </c>
      <c r="R2860" s="7">
        <v>3.5097999999999998</v>
      </c>
    </row>
    <row r="2861" spans="1:18" hidden="1">
      <c r="A2861" t="s">
        <v>506</v>
      </c>
      <c r="B2861" t="s">
        <v>548</v>
      </c>
      <c r="C2861" s="7">
        <v>42520</v>
      </c>
      <c r="D2861" t="s">
        <v>435</v>
      </c>
      <c r="E2861">
        <v>13115016</v>
      </c>
      <c r="F2861" t="s">
        <v>4114</v>
      </c>
      <c r="G2861" s="7">
        <v>42561</v>
      </c>
      <c r="H2861" t="s">
        <v>503</v>
      </c>
      <c r="I2861">
        <v>608.14</v>
      </c>
      <c r="J2861">
        <v>0</v>
      </c>
      <c r="K2861">
        <v>608.14</v>
      </c>
      <c r="L2861">
        <v>1</v>
      </c>
      <c r="M2861">
        <v>608.14</v>
      </c>
      <c r="N2861" t="s">
        <v>647</v>
      </c>
      <c r="O2861" t="s">
        <v>1029</v>
      </c>
      <c r="P2861" s="7">
        <v>42542</v>
      </c>
      <c r="Q2861" s="7" t="s">
        <v>4115</v>
      </c>
      <c r="R2861" s="7">
        <v>3.6168</v>
      </c>
    </row>
    <row r="2862" spans="1:18" hidden="1">
      <c r="A2862" t="s">
        <v>506</v>
      </c>
      <c r="B2862" t="s">
        <v>548</v>
      </c>
      <c r="C2862" s="7">
        <v>42531</v>
      </c>
      <c r="D2862" t="s">
        <v>435</v>
      </c>
      <c r="E2862">
        <v>13115016</v>
      </c>
      <c r="F2862" t="s">
        <v>4218</v>
      </c>
      <c r="G2862" s="7">
        <v>42561</v>
      </c>
      <c r="H2862" t="s">
        <v>503</v>
      </c>
      <c r="I2862">
        <v>442.89</v>
      </c>
      <c r="J2862">
        <v>0</v>
      </c>
      <c r="K2862">
        <v>442.89</v>
      </c>
      <c r="L2862">
        <v>1</v>
      </c>
      <c r="M2862">
        <v>442.89</v>
      </c>
      <c r="N2862" t="s">
        <v>647</v>
      </c>
      <c r="O2862" t="s">
        <v>3336</v>
      </c>
      <c r="P2862" s="7">
        <v>42542</v>
      </c>
      <c r="Q2862" s="7" t="s">
        <v>4219</v>
      </c>
      <c r="R2862" s="7">
        <v>3.3816999999999999</v>
      </c>
    </row>
    <row r="2863" spans="1:18" hidden="1">
      <c r="A2863" t="s">
        <v>506</v>
      </c>
      <c r="B2863" t="s">
        <v>548</v>
      </c>
      <c r="C2863" s="7">
        <v>42534</v>
      </c>
      <c r="D2863" t="s">
        <v>435</v>
      </c>
      <c r="E2863">
        <v>15101004</v>
      </c>
      <c r="F2863" t="s">
        <v>4232</v>
      </c>
      <c r="G2863" s="7">
        <v>42561</v>
      </c>
      <c r="H2863" t="s">
        <v>503</v>
      </c>
      <c r="I2863">
        <v>1100</v>
      </c>
      <c r="J2863">
        <v>0</v>
      </c>
      <c r="K2863">
        <v>1100</v>
      </c>
      <c r="L2863">
        <v>1</v>
      </c>
      <c r="M2863">
        <v>1100</v>
      </c>
      <c r="N2863" t="s">
        <v>647</v>
      </c>
      <c r="O2863" t="s">
        <v>3873</v>
      </c>
      <c r="P2863" s="7">
        <v>42542</v>
      </c>
      <c r="Q2863" s="7" t="s">
        <v>4233</v>
      </c>
      <c r="R2863" s="7">
        <v>3.4260999999999999</v>
      </c>
    </row>
    <row r="2864" spans="1:18" hidden="1">
      <c r="A2864" t="s">
        <v>506</v>
      </c>
      <c r="B2864" t="s">
        <v>548</v>
      </c>
      <c r="C2864" s="7">
        <v>42528</v>
      </c>
      <c r="D2864" t="s">
        <v>435</v>
      </c>
      <c r="E2864">
        <v>13115016</v>
      </c>
      <c r="F2864" t="s">
        <v>4499</v>
      </c>
      <c r="G2864" s="7">
        <v>42561</v>
      </c>
      <c r="H2864" t="s">
        <v>503</v>
      </c>
      <c r="I2864">
        <v>25</v>
      </c>
      <c r="J2864">
        <v>0</v>
      </c>
      <c r="K2864">
        <v>25</v>
      </c>
      <c r="L2864">
        <v>1</v>
      </c>
      <c r="M2864">
        <v>25</v>
      </c>
      <c r="N2864" t="s">
        <v>647</v>
      </c>
      <c r="O2864" t="s">
        <v>4500</v>
      </c>
      <c r="P2864" s="7">
        <v>42542</v>
      </c>
      <c r="Q2864" s="7" t="s">
        <v>4501</v>
      </c>
      <c r="R2864" s="7">
        <v>3.5097999999999998</v>
      </c>
    </row>
    <row r="2865" spans="1:18" hidden="1">
      <c r="A2865" t="s">
        <v>506</v>
      </c>
      <c r="B2865" t="s">
        <v>548</v>
      </c>
      <c r="C2865" s="7">
        <v>42521</v>
      </c>
      <c r="D2865" t="s">
        <v>435</v>
      </c>
      <c r="E2865">
        <v>13115016</v>
      </c>
      <c r="F2865" t="s">
        <v>4590</v>
      </c>
      <c r="G2865" s="7">
        <v>42561</v>
      </c>
      <c r="H2865" t="s">
        <v>503</v>
      </c>
      <c r="I2865">
        <v>133</v>
      </c>
      <c r="J2865">
        <v>0</v>
      </c>
      <c r="K2865">
        <v>133</v>
      </c>
      <c r="L2865">
        <v>1</v>
      </c>
      <c r="M2865">
        <v>133</v>
      </c>
      <c r="N2865" t="s">
        <v>647</v>
      </c>
      <c r="O2865" t="s">
        <v>3735</v>
      </c>
      <c r="P2865" s="7">
        <v>42542</v>
      </c>
      <c r="Q2865" s="7" t="s">
        <v>4591</v>
      </c>
      <c r="R2865" s="7">
        <v>3.5996999999999999</v>
      </c>
    </row>
    <row r="2866" spans="1:18" hidden="1">
      <c r="A2866" t="s">
        <v>506</v>
      </c>
      <c r="B2866" t="s">
        <v>548</v>
      </c>
      <c r="C2866" s="7">
        <v>42537</v>
      </c>
      <c r="D2866" t="s">
        <v>435</v>
      </c>
      <c r="E2866">
        <v>13115016</v>
      </c>
      <c r="F2866" t="s">
        <v>4643</v>
      </c>
      <c r="G2866" s="7">
        <v>42561</v>
      </c>
      <c r="H2866" t="s">
        <v>503</v>
      </c>
      <c r="I2866">
        <v>33000</v>
      </c>
      <c r="J2866">
        <v>0</v>
      </c>
      <c r="K2866">
        <v>33000</v>
      </c>
      <c r="L2866">
        <v>1</v>
      </c>
      <c r="M2866">
        <v>33000</v>
      </c>
      <c r="N2866" t="s">
        <v>647</v>
      </c>
      <c r="O2866" t="s">
        <v>1029</v>
      </c>
      <c r="P2866" s="7">
        <v>42542</v>
      </c>
      <c r="Q2866" s="7" t="s">
        <v>4644</v>
      </c>
      <c r="R2866" s="7">
        <v>3.4767999999999999</v>
      </c>
    </row>
    <row r="2867" spans="1:18" hidden="1">
      <c r="A2867" t="s">
        <v>506</v>
      </c>
      <c r="B2867" t="s">
        <v>548</v>
      </c>
      <c r="C2867" s="7">
        <v>42535</v>
      </c>
      <c r="D2867" t="s">
        <v>435</v>
      </c>
      <c r="E2867">
        <v>13115016</v>
      </c>
      <c r="F2867" t="s">
        <v>5132</v>
      </c>
      <c r="G2867" s="7">
        <v>42561</v>
      </c>
      <c r="H2867" t="s">
        <v>503</v>
      </c>
      <c r="I2867">
        <v>72.22</v>
      </c>
      <c r="J2867">
        <v>0</v>
      </c>
      <c r="K2867">
        <v>72.22</v>
      </c>
      <c r="L2867">
        <v>1</v>
      </c>
      <c r="M2867">
        <v>72.22</v>
      </c>
      <c r="N2867" t="s">
        <v>647</v>
      </c>
      <c r="O2867" t="s">
        <v>4646</v>
      </c>
      <c r="P2867" s="7">
        <v>42542</v>
      </c>
      <c r="Q2867" s="7" t="s">
        <v>5133</v>
      </c>
      <c r="R2867" s="7">
        <v>3.4533</v>
      </c>
    </row>
    <row r="2868" spans="1:18" hidden="1">
      <c r="A2868" t="s">
        <v>506</v>
      </c>
      <c r="B2868" t="s">
        <v>548</v>
      </c>
      <c r="C2868" s="7">
        <v>42535</v>
      </c>
      <c r="D2868" t="s">
        <v>435</v>
      </c>
      <c r="E2868">
        <v>13115016</v>
      </c>
      <c r="F2868" t="s">
        <v>5134</v>
      </c>
      <c r="G2868" s="7">
        <v>42561</v>
      </c>
      <c r="H2868" t="s">
        <v>503</v>
      </c>
      <c r="I2868">
        <v>88.96</v>
      </c>
      <c r="J2868">
        <v>0</v>
      </c>
      <c r="K2868">
        <v>88.96</v>
      </c>
      <c r="L2868">
        <v>1</v>
      </c>
      <c r="M2868">
        <v>88.96</v>
      </c>
      <c r="N2868" t="s">
        <v>647</v>
      </c>
      <c r="O2868" t="s">
        <v>3368</v>
      </c>
      <c r="P2868" s="7">
        <v>42542</v>
      </c>
      <c r="Q2868" s="7" t="s">
        <v>5135</v>
      </c>
      <c r="R2868" s="7">
        <v>3.4533</v>
      </c>
    </row>
    <row r="2869" spans="1:18" hidden="1">
      <c r="A2869" t="s">
        <v>506</v>
      </c>
      <c r="B2869" t="s">
        <v>548</v>
      </c>
      <c r="C2869" s="7">
        <v>42528</v>
      </c>
      <c r="D2869" t="s">
        <v>435</v>
      </c>
      <c r="E2869">
        <v>13115016</v>
      </c>
      <c r="F2869" t="s">
        <v>5324</v>
      </c>
      <c r="G2869" s="7">
        <v>42561</v>
      </c>
      <c r="H2869" t="s">
        <v>503</v>
      </c>
      <c r="I2869">
        <v>92</v>
      </c>
      <c r="J2869">
        <v>0</v>
      </c>
      <c r="K2869">
        <v>92</v>
      </c>
      <c r="L2869">
        <v>1</v>
      </c>
      <c r="M2869">
        <v>92</v>
      </c>
      <c r="N2869" t="s">
        <v>647</v>
      </c>
      <c r="O2869" t="s">
        <v>3247</v>
      </c>
      <c r="P2869" s="7">
        <v>42542</v>
      </c>
      <c r="Q2869" s="7" t="s">
        <v>5325</v>
      </c>
      <c r="R2869" s="7">
        <v>3.5097999999999998</v>
      </c>
    </row>
    <row r="2870" spans="1:18" hidden="1">
      <c r="A2870" t="s">
        <v>506</v>
      </c>
      <c r="B2870" t="s">
        <v>548</v>
      </c>
      <c r="C2870" s="7">
        <v>42538</v>
      </c>
      <c r="D2870" t="s">
        <v>435</v>
      </c>
      <c r="E2870">
        <v>13115016</v>
      </c>
      <c r="F2870" t="s">
        <v>5466</v>
      </c>
      <c r="G2870" s="7">
        <v>42561</v>
      </c>
      <c r="H2870" t="s">
        <v>503</v>
      </c>
      <c r="I2870">
        <v>78.5</v>
      </c>
      <c r="J2870">
        <v>0</v>
      </c>
      <c r="K2870">
        <v>78.5</v>
      </c>
      <c r="L2870">
        <v>1</v>
      </c>
      <c r="M2870">
        <v>78.5</v>
      </c>
      <c r="N2870" t="s">
        <v>647</v>
      </c>
      <c r="O2870" t="s">
        <v>5467</v>
      </c>
      <c r="P2870" s="7">
        <v>42542</v>
      </c>
      <c r="Q2870" s="7" t="s">
        <v>5468</v>
      </c>
      <c r="R2870" s="7">
        <v>3.4904000000000002</v>
      </c>
    </row>
    <row r="2871" spans="1:18" hidden="1">
      <c r="A2871" t="s">
        <v>506</v>
      </c>
      <c r="B2871" t="s">
        <v>548</v>
      </c>
      <c r="C2871" s="7">
        <v>42542</v>
      </c>
      <c r="D2871" t="s">
        <v>435</v>
      </c>
      <c r="E2871">
        <v>13115016</v>
      </c>
      <c r="F2871" t="s">
        <v>7552</v>
      </c>
      <c r="G2871" s="7">
        <v>42561</v>
      </c>
      <c r="H2871" t="s">
        <v>503</v>
      </c>
      <c r="I2871">
        <v>50.7</v>
      </c>
      <c r="J2871">
        <v>0</v>
      </c>
      <c r="K2871">
        <v>50.7</v>
      </c>
      <c r="L2871">
        <v>1</v>
      </c>
      <c r="M2871">
        <v>50.7</v>
      </c>
      <c r="N2871" t="s">
        <v>647</v>
      </c>
      <c r="O2871" t="s">
        <v>1029</v>
      </c>
      <c r="P2871" s="7">
        <v>42542</v>
      </c>
      <c r="Q2871" s="7" t="s">
        <v>7553</v>
      </c>
      <c r="R2871" s="7">
        <v>3.3835000000000002</v>
      </c>
    </row>
    <row r="2872" spans="1:18" hidden="1">
      <c r="A2872" t="s">
        <v>506</v>
      </c>
      <c r="B2872" t="s">
        <v>548</v>
      </c>
      <c r="C2872" s="7">
        <v>42531</v>
      </c>
      <c r="D2872" t="s">
        <v>435</v>
      </c>
      <c r="E2872">
        <v>13115016</v>
      </c>
      <c r="F2872" t="s">
        <v>5773</v>
      </c>
      <c r="G2872" s="7">
        <v>42561</v>
      </c>
      <c r="H2872" t="s">
        <v>503</v>
      </c>
      <c r="I2872">
        <v>177.92</v>
      </c>
      <c r="J2872">
        <v>0</v>
      </c>
      <c r="K2872">
        <v>177.92</v>
      </c>
      <c r="L2872">
        <v>1</v>
      </c>
      <c r="M2872">
        <v>177.92</v>
      </c>
      <c r="N2872" t="s">
        <v>647</v>
      </c>
      <c r="O2872" t="s">
        <v>3639</v>
      </c>
      <c r="P2872" s="7">
        <v>42542</v>
      </c>
      <c r="Q2872" s="7" t="s">
        <v>5774</v>
      </c>
      <c r="R2872" s="7">
        <v>3.3816999999999999</v>
      </c>
    </row>
    <row r="2873" spans="1:18" hidden="1">
      <c r="A2873" t="s">
        <v>506</v>
      </c>
      <c r="B2873" t="s">
        <v>548</v>
      </c>
      <c r="C2873" s="7">
        <v>42538</v>
      </c>
      <c r="D2873" t="s">
        <v>435</v>
      </c>
      <c r="E2873">
        <v>13115016</v>
      </c>
      <c r="F2873" t="s">
        <v>5820</v>
      </c>
      <c r="G2873" s="7">
        <v>42561</v>
      </c>
      <c r="H2873" t="s">
        <v>503</v>
      </c>
      <c r="I2873">
        <v>749.26</v>
      </c>
      <c r="J2873">
        <v>0</v>
      </c>
      <c r="K2873">
        <v>749.26</v>
      </c>
      <c r="L2873">
        <v>1</v>
      </c>
      <c r="M2873">
        <v>749.26</v>
      </c>
      <c r="N2873" t="s">
        <v>647</v>
      </c>
      <c r="O2873" t="s">
        <v>1029</v>
      </c>
      <c r="P2873" s="7">
        <v>42542</v>
      </c>
      <c r="Q2873" s="7" t="s">
        <v>5821</v>
      </c>
      <c r="R2873" s="7">
        <v>3.4904000000000002</v>
      </c>
    </row>
    <row r="2874" spans="1:18" hidden="1">
      <c r="A2874" t="s">
        <v>506</v>
      </c>
      <c r="B2874" t="s">
        <v>548</v>
      </c>
      <c r="C2874" s="7">
        <v>42542</v>
      </c>
      <c r="D2874" t="s">
        <v>435</v>
      </c>
      <c r="E2874">
        <v>13115016</v>
      </c>
      <c r="F2874" t="s">
        <v>7555</v>
      </c>
      <c r="G2874" s="7">
        <v>42561</v>
      </c>
      <c r="H2874" t="s">
        <v>503</v>
      </c>
      <c r="I2874">
        <v>180</v>
      </c>
      <c r="J2874">
        <v>0</v>
      </c>
      <c r="K2874">
        <v>180</v>
      </c>
      <c r="L2874">
        <v>1</v>
      </c>
      <c r="M2874">
        <v>180</v>
      </c>
      <c r="N2874" t="s">
        <v>647</v>
      </c>
      <c r="O2874" t="s">
        <v>1029</v>
      </c>
      <c r="P2874" s="7">
        <v>42542</v>
      </c>
      <c r="Q2874" s="7" t="s">
        <v>7556</v>
      </c>
      <c r="R2874" s="7">
        <v>3.3835000000000002</v>
      </c>
    </row>
    <row r="2875" spans="1:18" hidden="1">
      <c r="A2875" t="s">
        <v>506</v>
      </c>
      <c r="B2875" t="s">
        <v>548</v>
      </c>
      <c r="C2875" s="7">
        <v>42535</v>
      </c>
      <c r="D2875" t="s">
        <v>435</v>
      </c>
      <c r="E2875">
        <v>13115016</v>
      </c>
      <c r="F2875" t="s">
        <v>5876</v>
      </c>
      <c r="G2875" s="7">
        <v>42561</v>
      </c>
      <c r="H2875" t="s">
        <v>503</v>
      </c>
      <c r="I2875">
        <v>448.94</v>
      </c>
      <c r="J2875">
        <v>0</v>
      </c>
      <c r="K2875">
        <v>448.94</v>
      </c>
      <c r="L2875">
        <v>1</v>
      </c>
      <c r="M2875">
        <v>448.94</v>
      </c>
      <c r="N2875" t="s">
        <v>647</v>
      </c>
      <c r="O2875" t="s">
        <v>1029</v>
      </c>
      <c r="P2875" s="7">
        <v>42542</v>
      </c>
      <c r="Q2875" s="7" t="s">
        <v>5877</v>
      </c>
      <c r="R2875" s="7">
        <v>3.4533</v>
      </c>
    </row>
    <row r="2876" spans="1:18" hidden="1">
      <c r="A2876" t="s">
        <v>506</v>
      </c>
      <c r="B2876" t="s">
        <v>548</v>
      </c>
      <c r="C2876" s="7">
        <v>42520</v>
      </c>
      <c r="D2876" t="s">
        <v>435</v>
      </c>
      <c r="E2876">
        <v>13115016</v>
      </c>
      <c r="F2876" t="s">
        <v>6046</v>
      </c>
      <c r="G2876" s="7">
        <v>42561</v>
      </c>
      <c r="H2876" t="s">
        <v>503</v>
      </c>
      <c r="I2876">
        <v>109.12</v>
      </c>
      <c r="J2876">
        <v>0</v>
      </c>
      <c r="K2876">
        <v>109.12</v>
      </c>
      <c r="L2876">
        <v>1</v>
      </c>
      <c r="M2876">
        <v>109.12</v>
      </c>
      <c r="N2876" t="s">
        <v>647</v>
      </c>
      <c r="O2876" t="s">
        <v>6047</v>
      </c>
      <c r="P2876" s="7">
        <v>42542</v>
      </c>
      <c r="Q2876" s="7" t="s">
        <v>6048</v>
      </c>
      <c r="R2876" s="7">
        <v>3.6168</v>
      </c>
    </row>
    <row r="2877" spans="1:18" hidden="1">
      <c r="A2877" t="s">
        <v>506</v>
      </c>
      <c r="B2877" t="s">
        <v>548</v>
      </c>
      <c r="C2877" s="7">
        <v>42535</v>
      </c>
      <c r="D2877" t="s">
        <v>435</v>
      </c>
      <c r="E2877">
        <v>13115016</v>
      </c>
      <c r="F2877" t="s">
        <v>6226</v>
      </c>
      <c r="G2877" s="7">
        <v>42561</v>
      </c>
      <c r="H2877" t="s">
        <v>503</v>
      </c>
      <c r="I2877">
        <v>92.25</v>
      </c>
      <c r="J2877">
        <v>0</v>
      </c>
      <c r="K2877">
        <v>92.25</v>
      </c>
      <c r="L2877">
        <v>1</v>
      </c>
      <c r="M2877">
        <v>92.25</v>
      </c>
      <c r="N2877" t="s">
        <v>647</v>
      </c>
      <c r="O2877" t="s">
        <v>3598</v>
      </c>
      <c r="P2877" s="7">
        <v>42542</v>
      </c>
      <c r="Q2877" s="7" t="s">
        <v>6227</v>
      </c>
      <c r="R2877" s="7">
        <v>3.4533</v>
      </c>
    </row>
    <row r="2878" spans="1:18" hidden="1">
      <c r="A2878" t="s">
        <v>506</v>
      </c>
      <c r="B2878" t="s">
        <v>548</v>
      </c>
      <c r="C2878" s="7">
        <v>42537</v>
      </c>
      <c r="D2878" t="s">
        <v>435</v>
      </c>
      <c r="E2878">
        <v>13115016</v>
      </c>
      <c r="F2878" t="s">
        <v>6241</v>
      </c>
      <c r="G2878" s="7">
        <v>42561</v>
      </c>
      <c r="H2878" t="s">
        <v>503</v>
      </c>
      <c r="I2878">
        <v>48</v>
      </c>
      <c r="J2878">
        <v>0</v>
      </c>
      <c r="K2878">
        <v>48</v>
      </c>
      <c r="L2878">
        <v>1</v>
      </c>
      <c r="M2878">
        <v>48</v>
      </c>
      <c r="N2878" t="s">
        <v>647</v>
      </c>
      <c r="O2878" t="s">
        <v>3706</v>
      </c>
      <c r="P2878" s="7">
        <v>42542</v>
      </c>
      <c r="Q2878" s="7" t="s">
        <v>6242</v>
      </c>
      <c r="R2878" s="7">
        <v>3.4767999999999999</v>
      </c>
    </row>
    <row r="2879" spans="1:18" hidden="1">
      <c r="A2879" t="s">
        <v>506</v>
      </c>
      <c r="B2879" t="s">
        <v>548</v>
      </c>
      <c r="C2879" s="7">
        <v>42535</v>
      </c>
      <c r="D2879" t="s">
        <v>435</v>
      </c>
      <c r="E2879">
        <v>13115016</v>
      </c>
      <c r="F2879" t="s">
        <v>6245</v>
      </c>
      <c r="G2879" s="7">
        <v>42561</v>
      </c>
      <c r="H2879" t="s">
        <v>503</v>
      </c>
      <c r="I2879">
        <v>1783</v>
      </c>
      <c r="J2879">
        <v>0</v>
      </c>
      <c r="K2879">
        <v>1783</v>
      </c>
      <c r="L2879">
        <v>1</v>
      </c>
      <c r="M2879">
        <v>1783</v>
      </c>
      <c r="N2879" t="s">
        <v>647</v>
      </c>
      <c r="O2879" t="s">
        <v>5125</v>
      </c>
      <c r="P2879" s="7">
        <v>42542</v>
      </c>
      <c r="Q2879" s="7" t="s">
        <v>6246</v>
      </c>
      <c r="R2879" s="7">
        <v>3.4533</v>
      </c>
    </row>
    <row r="2880" spans="1:18" hidden="1">
      <c r="A2880" t="s">
        <v>506</v>
      </c>
      <c r="B2880" t="s">
        <v>641</v>
      </c>
      <c r="C2880" s="7">
        <v>42535</v>
      </c>
      <c r="D2880" t="s">
        <v>435</v>
      </c>
      <c r="E2880">
        <v>13115016</v>
      </c>
      <c r="F2880" t="s">
        <v>6247</v>
      </c>
      <c r="G2880" s="7">
        <v>42561</v>
      </c>
      <c r="H2880" t="s">
        <v>503</v>
      </c>
      <c r="I2880">
        <v>186.42</v>
      </c>
      <c r="J2880">
        <v>0</v>
      </c>
      <c r="K2880">
        <v>186.42</v>
      </c>
      <c r="L2880">
        <v>1</v>
      </c>
      <c r="M2880">
        <v>186.42</v>
      </c>
      <c r="N2880" t="s">
        <v>647</v>
      </c>
      <c r="O2880" t="s">
        <v>3617</v>
      </c>
      <c r="P2880" s="7">
        <v>42542</v>
      </c>
      <c r="Q2880" s="7" t="s">
        <v>6248</v>
      </c>
      <c r="R2880" s="7">
        <v>3.4533</v>
      </c>
    </row>
    <row r="2881" spans="1:18" hidden="1">
      <c r="A2881" t="s">
        <v>506</v>
      </c>
      <c r="B2881" t="s">
        <v>548</v>
      </c>
      <c r="C2881" s="7">
        <v>42515</v>
      </c>
      <c r="D2881" t="s">
        <v>435</v>
      </c>
      <c r="E2881">
        <v>13115016</v>
      </c>
      <c r="F2881" t="s">
        <v>6385</v>
      </c>
      <c r="G2881" s="7">
        <v>42561</v>
      </c>
      <c r="H2881" t="s">
        <v>503</v>
      </c>
      <c r="I2881">
        <v>384.55</v>
      </c>
      <c r="J2881">
        <v>0</v>
      </c>
      <c r="K2881">
        <v>384.55</v>
      </c>
      <c r="L2881">
        <v>1</v>
      </c>
      <c r="M2881">
        <v>384.55</v>
      </c>
      <c r="N2881" t="s">
        <v>647</v>
      </c>
      <c r="O2881" t="s">
        <v>1029</v>
      </c>
      <c r="P2881" s="7">
        <v>42542</v>
      </c>
      <c r="Q2881" s="7" t="s">
        <v>6386</v>
      </c>
      <c r="R2881" s="7">
        <v>3.5491000000000001</v>
      </c>
    </row>
    <row r="2882" spans="1:18" hidden="1">
      <c r="A2882" t="s">
        <v>506</v>
      </c>
      <c r="B2882" t="s">
        <v>548</v>
      </c>
      <c r="C2882" s="7">
        <v>42521</v>
      </c>
      <c r="D2882" t="s">
        <v>435</v>
      </c>
      <c r="E2882">
        <v>13115016</v>
      </c>
      <c r="F2882" t="s">
        <v>6454</v>
      </c>
      <c r="G2882" s="7">
        <v>42561</v>
      </c>
      <c r="H2882" t="s">
        <v>503</v>
      </c>
      <c r="I2882">
        <v>11.68</v>
      </c>
      <c r="J2882">
        <v>0</v>
      </c>
      <c r="K2882">
        <v>11.68</v>
      </c>
      <c r="L2882">
        <v>1</v>
      </c>
      <c r="M2882">
        <v>11.68</v>
      </c>
      <c r="N2882" t="s">
        <v>647</v>
      </c>
      <c r="O2882" t="s">
        <v>4603</v>
      </c>
      <c r="P2882" s="7">
        <v>42542</v>
      </c>
      <c r="Q2882" s="7" t="s">
        <v>6455</v>
      </c>
      <c r="R2882" s="7">
        <v>3.5996999999999999</v>
      </c>
    </row>
    <row r="2883" spans="1:18" hidden="1">
      <c r="A2883" t="s">
        <v>506</v>
      </c>
      <c r="B2883" t="s">
        <v>548</v>
      </c>
      <c r="C2883" s="7">
        <v>42535</v>
      </c>
      <c r="D2883" t="s">
        <v>435</v>
      </c>
      <c r="E2883">
        <v>13115016</v>
      </c>
      <c r="F2883" t="s">
        <v>6572</v>
      </c>
      <c r="G2883" s="7">
        <v>42561</v>
      </c>
      <c r="H2883" t="s">
        <v>503</v>
      </c>
      <c r="I2883">
        <v>157.19999999999999</v>
      </c>
      <c r="J2883">
        <v>0</v>
      </c>
      <c r="K2883">
        <v>157.19999999999999</v>
      </c>
      <c r="L2883">
        <v>1</v>
      </c>
      <c r="M2883">
        <v>157.19999999999999</v>
      </c>
      <c r="N2883" t="s">
        <v>647</v>
      </c>
      <c r="O2883" t="s">
        <v>1029</v>
      </c>
      <c r="P2883" s="7">
        <v>42542</v>
      </c>
      <c r="Q2883" s="7" t="s">
        <v>6573</v>
      </c>
      <c r="R2883" s="7">
        <v>3.4533</v>
      </c>
    </row>
    <row r="2884" spans="1:18" hidden="1">
      <c r="A2884" t="s">
        <v>506</v>
      </c>
      <c r="B2884" t="s">
        <v>641</v>
      </c>
      <c r="C2884" s="7">
        <v>42535</v>
      </c>
      <c r="D2884" t="s">
        <v>435</v>
      </c>
      <c r="E2884">
        <v>13115016</v>
      </c>
      <c r="F2884" t="s">
        <v>6574</v>
      </c>
      <c r="G2884" s="7">
        <v>42561</v>
      </c>
      <c r="H2884" t="s">
        <v>503</v>
      </c>
      <c r="I2884">
        <v>132.25</v>
      </c>
      <c r="J2884">
        <v>0</v>
      </c>
      <c r="K2884">
        <v>132.25</v>
      </c>
      <c r="L2884">
        <v>1</v>
      </c>
      <c r="M2884">
        <v>132.25</v>
      </c>
      <c r="N2884" t="s">
        <v>647</v>
      </c>
      <c r="O2884" t="s">
        <v>3548</v>
      </c>
      <c r="P2884" s="7">
        <v>42542</v>
      </c>
      <c r="Q2884" s="7" t="s">
        <v>6575</v>
      </c>
      <c r="R2884" s="7">
        <v>3.4533</v>
      </c>
    </row>
    <row r="2885" spans="1:18" hidden="1">
      <c r="A2885" t="s">
        <v>506</v>
      </c>
      <c r="B2885" t="s">
        <v>548</v>
      </c>
      <c r="C2885" s="7">
        <v>42535</v>
      </c>
      <c r="D2885" t="s">
        <v>435</v>
      </c>
      <c r="E2885">
        <v>13115016</v>
      </c>
      <c r="F2885" t="s">
        <v>6576</v>
      </c>
      <c r="G2885" s="7">
        <v>42561</v>
      </c>
      <c r="H2885" t="s">
        <v>503</v>
      </c>
      <c r="I2885">
        <v>1660</v>
      </c>
      <c r="J2885">
        <v>0</v>
      </c>
      <c r="K2885">
        <v>1660</v>
      </c>
      <c r="L2885">
        <v>1</v>
      </c>
      <c r="M2885">
        <v>1660</v>
      </c>
      <c r="N2885" t="s">
        <v>647</v>
      </c>
      <c r="O2885" t="s">
        <v>3598</v>
      </c>
      <c r="P2885" s="7">
        <v>42542</v>
      </c>
      <c r="Q2885" s="7" t="s">
        <v>6577</v>
      </c>
      <c r="R2885" s="7">
        <v>3.4533</v>
      </c>
    </row>
    <row r="2886" spans="1:18" hidden="1">
      <c r="A2886" t="s">
        <v>506</v>
      </c>
      <c r="B2886" t="s">
        <v>501</v>
      </c>
      <c r="C2886" s="7">
        <v>41787</v>
      </c>
      <c r="D2886" t="s">
        <v>774</v>
      </c>
      <c r="E2886">
        <v>13130014</v>
      </c>
      <c r="F2886" t="s">
        <v>775</v>
      </c>
      <c r="G2886" s="7">
        <v>41943</v>
      </c>
      <c r="H2886" t="s">
        <v>503</v>
      </c>
      <c r="I2886">
        <v>50000</v>
      </c>
      <c r="J2886"/>
      <c r="K2886">
        <v>50000</v>
      </c>
      <c r="L2886">
        <v>1</v>
      </c>
      <c r="M2886">
        <v>50000</v>
      </c>
      <c r="N2886" t="s">
        <v>642</v>
      </c>
      <c r="O2886" t="s">
        <v>776</v>
      </c>
      <c r="P2886" s="7">
        <v>42542</v>
      </c>
      <c r="Q2886" s="7" t="s">
        <v>2259</v>
      </c>
      <c r="R2886" s="7">
        <v>2.2353999999999998</v>
      </c>
    </row>
    <row r="2887" spans="1:18" hidden="1">
      <c r="A2887" t="s">
        <v>506</v>
      </c>
      <c r="B2887" t="s">
        <v>501</v>
      </c>
      <c r="C2887" s="7">
        <v>42241</v>
      </c>
      <c r="D2887" t="s">
        <v>1392</v>
      </c>
      <c r="E2887">
        <v>13130024</v>
      </c>
      <c r="F2887" t="s">
        <v>1393</v>
      </c>
      <c r="G2887" s="7">
        <v>42587</v>
      </c>
      <c r="H2887" t="s">
        <v>503</v>
      </c>
      <c r="I2887">
        <v>196.27</v>
      </c>
      <c r="J2887"/>
      <c r="K2887">
        <v>196.27</v>
      </c>
      <c r="L2887">
        <v>1</v>
      </c>
      <c r="M2887">
        <v>196.27</v>
      </c>
      <c r="N2887" t="s">
        <v>657</v>
      </c>
      <c r="O2887" t="s">
        <v>1394</v>
      </c>
      <c r="P2887" s="7">
        <v>42542</v>
      </c>
      <c r="Q2887" s="7" t="s">
        <v>1552</v>
      </c>
      <c r="R2887" s="7">
        <v>3.5493999999999999</v>
      </c>
    </row>
    <row r="2888" spans="1:18" hidden="1">
      <c r="A2888" t="s">
        <v>506</v>
      </c>
      <c r="B2888" t="s">
        <v>548</v>
      </c>
      <c r="C2888" s="7">
        <v>42374</v>
      </c>
      <c r="D2888" t="s">
        <v>1392</v>
      </c>
      <c r="E2888">
        <v>13115026</v>
      </c>
      <c r="F2888" t="s">
        <v>2893</v>
      </c>
      <c r="G2888" s="7">
        <v>42587</v>
      </c>
      <c r="H2888" t="s">
        <v>503</v>
      </c>
      <c r="I2888">
        <v>530</v>
      </c>
      <c r="J2888"/>
      <c r="K2888">
        <v>530</v>
      </c>
      <c r="L2888">
        <v>1</v>
      </c>
      <c r="M2888">
        <v>530</v>
      </c>
      <c r="N2888" t="s">
        <v>642</v>
      </c>
      <c r="O2888" t="s">
        <v>2894</v>
      </c>
      <c r="P2888" s="7">
        <v>42542</v>
      </c>
      <c r="Q2888" s="7" t="s">
        <v>2895</v>
      </c>
      <c r="R2888" s="7">
        <v>4.0387000000000004</v>
      </c>
    </row>
    <row r="2889" spans="1:18" hidden="1">
      <c r="A2889" t="s">
        <v>506</v>
      </c>
      <c r="B2889" t="s">
        <v>548</v>
      </c>
      <c r="C2889" s="7">
        <v>42374</v>
      </c>
      <c r="D2889" t="s">
        <v>1392</v>
      </c>
      <c r="E2889">
        <v>13115026</v>
      </c>
      <c r="F2889" t="s">
        <v>2893</v>
      </c>
      <c r="G2889" s="7">
        <v>42618</v>
      </c>
      <c r="H2889" t="s">
        <v>503</v>
      </c>
      <c r="I2889">
        <v>530</v>
      </c>
      <c r="J2889"/>
      <c r="K2889">
        <v>530</v>
      </c>
      <c r="L2889">
        <v>1</v>
      </c>
      <c r="M2889">
        <v>530</v>
      </c>
      <c r="N2889" t="s">
        <v>642</v>
      </c>
      <c r="O2889" t="s">
        <v>2894</v>
      </c>
      <c r="P2889" s="7">
        <v>42542</v>
      </c>
      <c r="Q2889" s="7" t="s">
        <v>2944</v>
      </c>
      <c r="R2889" s="7">
        <v>4.0387000000000004</v>
      </c>
    </row>
    <row r="2890" spans="1:18" hidden="1">
      <c r="A2890" t="s">
        <v>506</v>
      </c>
      <c r="B2890" t="s">
        <v>501</v>
      </c>
      <c r="C2890" s="7">
        <v>42241</v>
      </c>
      <c r="D2890" t="s">
        <v>1392</v>
      </c>
      <c r="E2890">
        <v>13130024</v>
      </c>
      <c r="F2890" t="s">
        <v>1393</v>
      </c>
      <c r="G2890" s="7">
        <v>42556</v>
      </c>
      <c r="H2890" t="s">
        <v>503</v>
      </c>
      <c r="I2890">
        <v>196.27</v>
      </c>
      <c r="J2890"/>
      <c r="K2890">
        <v>196.27</v>
      </c>
      <c r="L2890">
        <v>1</v>
      </c>
      <c r="M2890">
        <v>196.27</v>
      </c>
      <c r="N2890" t="s">
        <v>657</v>
      </c>
      <c r="O2890" t="s">
        <v>1394</v>
      </c>
      <c r="P2890" s="7">
        <v>42542</v>
      </c>
      <c r="Q2890" s="7" t="s">
        <v>1701</v>
      </c>
      <c r="R2890" s="7">
        <v>3.5493999999999999</v>
      </c>
    </row>
    <row r="2891" spans="1:18" hidden="1">
      <c r="A2891" t="s">
        <v>506</v>
      </c>
      <c r="B2891" t="s">
        <v>548</v>
      </c>
      <c r="C2891" s="7">
        <v>42374</v>
      </c>
      <c r="D2891" t="s">
        <v>1392</v>
      </c>
      <c r="E2891">
        <v>13115026</v>
      </c>
      <c r="F2891" t="s">
        <v>2893</v>
      </c>
      <c r="G2891" s="7">
        <v>42648</v>
      </c>
      <c r="H2891" t="s">
        <v>503</v>
      </c>
      <c r="I2891">
        <v>530</v>
      </c>
      <c r="J2891"/>
      <c r="K2891">
        <v>530</v>
      </c>
      <c r="L2891">
        <v>1</v>
      </c>
      <c r="M2891">
        <v>530</v>
      </c>
      <c r="N2891" t="s">
        <v>642</v>
      </c>
      <c r="O2891" t="s">
        <v>2894</v>
      </c>
      <c r="P2891" s="7">
        <v>42542</v>
      </c>
      <c r="Q2891" s="7" t="s">
        <v>3028</v>
      </c>
      <c r="R2891" s="7">
        <v>4.0387000000000004</v>
      </c>
    </row>
    <row r="2892" spans="1:18" hidden="1">
      <c r="A2892" t="s">
        <v>506</v>
      </c>
      <c r="B2892" t="s">
        <v>548</v>
      </c>
      <c r="C2892" s="7">
        <v>42374</v>
      </c>
      <c r="D2892" t="s">
        <v>1392</v>
      </c>
      <c r="E2892">
        <v>13115026</v>
      </c>
      <c r="F2892" t="s">
        <v>2893</v>
      </c>
      <c r="G2892" s="7">
        <v>42709</v>
      </c>
      <c r="H2892" t="s">
        <v>503</v>
      </c>
      <c r="I2892">
        <v>530</v>
      </c>
      <c r="J2892"/>
      <c r="K2892">
        <v>530</v>
      </c>
      <c r="L2892">
        <v>1</v>
      </c>
      <c r="M2892">
        <v>530</v>
      </c>
      <c r="N2892" t="s">
        <v>642</v>
      </c>
      <c r="O2892" t="s">
        <v>2894</v>
      </c>
      <c r="P2892" s="7">
        <v>42542</v>
      </c>
      <c r="Q2892" s="7" t="s">
        <v>3060</v>
      </c>
      <c r="R2892" s="7">
        <v>4.0387000000000004</v>
      </c>
    </row>
    <row r="2893" spans="1:18" hidden="1">
      <c r="A2893" t="s">
        <v>506</v>
      </c>
      <c r="B2893" t="s">
        <v>548</v>
      </c>
      <c r="C2893" s="7">
        <v>42520</v>
      </c>
      <c r="D2893" t="s">
        <v>1392</v>
      </c>
      <c r="E2893">
        <v>13115027</v>
      </c>
      <c r="F2893" t="s">
        <v>6035</v>
      </c>
      <c r="G2893" s="7">
        <v>42547</v>
      </c>
      <c r="H2893" t="s">
        <v>503</v>
      </c>
      <c r="I2893">
        <v>65</v>
      </c>
      <c r="J2893">
        <v>0</v>
      </c>
      <c r="K2893">
        <v>65</v>
      </c>
      <c r="L2893">
        <v>1</v>
      </c>
      <c r="M2893">
        <v>65</v>
      </c>
      <c r="N2893" t="s">
        <v>647</v>
      </c>
      <c r="O2893" t="s">
        <v>6036</v>
      </c>
      <c r="P2893" s="7">
        <v>42542</v>
      </c>
      <c r="Q2893" s="7" t="s">
        <v>6037</v>
      </c>
      <c r="R2893" s="7">
        <v>3.6168</v>
      </c>
    </row>
    <row r="2894" spans="1:18" hidden="1">
      <c r="A2894" t="s">
        <v>506</v>
      </c>
      <c r="B2894" t="s">
        <v>548</v>
      </c>
      <c r="C2894" s="7">
        <v>42374</v>
      </c>
      <c r="D2894" t="s">
        <v>1392</v>
      </c>
      <c r="E2894">
        <v>13115026</v>
      </c>
      <c r="F2894" t="s">
        <v>2893</v>
      </c>
      <c r="G2894" s="7">
        <v>42556</v>
      </c>
      <c r="H2894" t="s">
        <v>503</v>
      </c>
      <c r="I2894">
        <v>530</v>
      </c>
      <c r="J2894"/>
      <c r="K2894">
        <v>530</v>
      </c>
      <c r="L2894">
        <v>1</v>
      </c>
      <c r="M2894">
        <v>530</v>
      </c>
      <c r="N2894" t="s">
        <v>642</v>
      </c>
      <c r="O2894" t="s">
        <v>2894</v>
      </c>
      <c r="P2894" s="7">
        <v>42542</v>
      </c>
      <c r="Q2894" s="7" t="s">
        <v>3076</v>
      </c>
      <c r="R2894" s="7">
        <v>4.0387000000000004</v>
      </c>
    </row>
    <row r="2895" spans="1:18" hidden="1">
      <c r="A2895" t="s">
        <v>506</v>
      </c>
      <c r="B2895" t="s">
        <v>548</v>
      </c>
      <c r="C2895" s="7">
        <v>42374</v>
      </c>
      <c r="D2895" t="s">
        <v>1392</v>
      </c>
      <c r="E2895">
        <v>13115026</v>
      </c>
      <c r="F2895" t="s">
        <v>2893</v>
      </c>
      <c r="G2895" s="7">
        <v>42679</v>
      </c>
      <c r="H2895" t="s">
        <v>503</v>
      </c>
      <c r="I2895">
        <v>530</v>
      </c>
      <c r="J2895"/>
      <c r="K2895">
        <v>530</v>
      </c>
      <c r="L2895">
        <v>1</v>
      </c>
      <c r="M2895">
        <v>530</v>
      </c>
      <c r="N2895" t="s">
        <v>642</v>
      </c>
      <c r="O2895" t="s">
        <v>2894</v>
      </c>
      <c r="P2895" s="7">
        <v>42542</v>
      </c>
      <c r="Q2895" s="7" t="s">
        <v>3077</v>
      </c>
      <c r="R2895" s="7">
        <v>4.0387000000000004</v>
      </c>
    </row>
    <row r="2896" spans="1:18" hidden="1">
      <c r="A2896" t="s">
        <v>506</v>
      </c>
      <c r="B2896" t="s">
        <v>609</v>
      </c>
      <c r="C2896" s="7">
        <v>42541</v>
      </c>
      <c r="D2896" t="s">
        <v>5581</v>
      </c>
      <c r="E2896">
        <v>13115026</v>
      </c>
      <c r="F2896" t="s">
        <v>4462</v>
      </c>
      <c r="G2896" s="7">
        <v>42552</v>
      </c>
      <c r="H2896" t="s">
        <v>503</v>
      </c>
      <c r="I2896">
        <v>509.13</v>
      </c>
      <c r="J2896">
        <v>0</v>
      </c>
      <c r="K2896">
        <v>509.13</v>
      </c>
      <c r="L2896">
        <v>1</v>
      </c>
      <c r="M2896">
        <v>509.13</v>
      </c>
      <c r="N2896" t="s">
        <v>647</v>
      </c>
      <c r="O2896" t="s">
        <v>5582</v>
      </c>
      <c r="P2896" s="7">
        <v>42542</v>
      </c>
      <c r="Q2896" s="7" t="s">
        <v>5583</v>
      </c>
      <c r="R2896" s="7">
        <v>3.4371999999999998</v>
      </c>
    </row>
    <row r="2897" spans="1:18" hidden="1">
      <c r="A2897" t="s">
        <v>506</v>
      </c>
      <c r="B2897" t="s">
        <v>686</v>
      </c>
      <c r="C2897" s="7">
        <v>42538</v>
      </c>
      <c r="D2897" t="s">
        <v>6148</v>
      </c>
      <c r="E2897">
        <v>13115001</v>
      </c>
      <c r="F2897" t="s">
        <v>6149</v>
      </c>
      <c r="G2897" s="7">
        <v>42545</v>
      </c>
      <c r="H2897" t="s">
        <v>503</v>
      </c>
      <c r="I2897">
        <v>2477.19</v>
      </c>
      <c r="J2897">
        <v>0</v>
      </c>
      <c r="K2897">
        <v>2477.19</v>
      </c>
      <c r="L2897">
        <v>1</v>
      </c>
      <c r="M2897">
        <v>2477.19</v>
      </c>
      <c r="N2897" t="s">
        <v>647</v>
      </c>
      <c r="O2897" t="s">
        <v>6150</v>
      </c>
      <c r="P2897" s="7">
        <v>42542</v>
      </c>
      <c r="Q2897" s="7" t="s">
        <v>6151</v>
      </c>
      <c r="R2897" s="7">
        <v>3.4904000000000002</v>
      </c>
    </row>
    <row r="2898" spans="1:18" hidden="1">
      <c r="A2898" t="s">
        <v>484</v>
      </c>
      <c r="B2898" t="s">
        <v>2153</v>
      </c>
      <c r="C2898" s="7">
        <v>42520</v>
      </c>
      <c r="D2898" t="s">
        <v>415</v>
      </c>
      <c r="E2898">
        <v>13106007</v>
      </c>
      <c r="F2898" t="s">
        <v>5030</v>
      </c>
      <c r="G2898" s="7">
        <v>42541</v>
      </c>
      <c r="H2898" t="s">
        <v>503</v>
      </c>
      <c r="I2898">
        <v>272.8</v>
      </c>
      <c r="J2898">
        <v>0</v>
      </c>
      <c r="K2898">
        <v>272.8</v>
      </c>
      <c r="L2898">
        <v>1</v>
      </c>
      <c r="M2898">
        <v>272.8</v>
      </c>
      <c r="N2898" t="s">
        <v>3258</v>
      </c>
      <c r="O2898" t="s">
        <v>5031</v>
      </c>
      <c r="P2898" s="7">
        <v>42542</v>
      </c>
      <c r="Q2898" s="7" t="s">
        <v>5032</v>
      </c>
      <c r="R2898" s="7">
        <v>3.6168</v>
      </c>
    </row>
    <row r="2899" spans="1:18" hidden="1">
      <c r="A2899" t="s">
        <v>506</v>
      </c>
      <c r="B2899" t="s">
        <v>553</v>
      </c>
      <c r="C2899" s="7">
        <v>42537</v>
      </c>
      <c r="D2899" t="s">
        <v>3156</v>
      </c>
      <c r="E2899">
        <v>13103011</v>
      </c>
      <c r="F2899" t="s">
        <v>6265</v>
      </c>
      <c r="G2899" s="7">
        <v>42544</v>
      </c>
      <c r="H2899" t="s">
        <v>503</v>
      </c>
      <c r="I2899">
        <v>1954.88</v>
      </c>
      <c r="J2899">
        <v>0</v>
      </c>
      <c r="K2899">
        <v>1954.88</v>
      </c>
      <c r="L2899">
        <v>1</v>
      </c>
      <c r="M2899">
        <v>1954.88</v>
      </c>
      <c r="N2899" t="s">
        <v>6266</v>
      </c>
      <c r="O2899" t="s">
        <v>6267</v>
      </c>
      <c r="P2899" s="7">
        <v>42542</v>
      </c>
      <c r="Q2899" s="7" t="s">
        <v>6268</v>
      </c>
      <c r="R2899" s="7">
        <v>3.4767999999999999</v>
      </c>
    </row>
    <row r="2900" spans="1:18" hidden="1">
      <c r="A2900" t="s">
        <v>1037</v>
      </c>
      <c r="B2900" t="s">
        <v>501</v>
      </c>
      <c r="C2900" s="7">
        <v>42524</v>
      </c>
      <c r="D2900" t="s">
        <v>3180</v>
      </c>
      <c r="E2900">
        <v>13108005</v>
      </c>
      <c r="F2900" t="s">
        <v>4034</v>
      </c>
      <c r="G2900" s="7">
        <v>42524</v>
      </c>
      <c r="H2900" t="s">
        <v>503</v>
      </c>
      <c r="I2900">
        <v>84.26</v>
      </c>
      <c r="J2900">
        <v>0</v>
      </c>
      <c r="K2900">
        <v>84.26</v>
      </c>
      <c r="L2900">
        <v>1</v>
      </c>
      <c r="M2900">
        <v>84.26</v>
      </c>
      <c r="N2900" t="s">
        <v>3181</v>
      </c>
      <c r="O2900" t="s">
        <v>4035</v>
      </c>
      <c r="P2900" s="7">
        <v>42542</v>
      </c>
      <c r="Q2900" s="7" t="s">
        <v>4036</v>
      </c>
      <c r="R2900" s="7">
        <v>3.5960999999999999</v>
      </c>
    </row>
    <row r="2901" spans="1:18" hidden="1">
      <c r="A2901" t="s">
        <v>1037</v>
      </c>
      <c r="B2901" t="s">
        <v>501</v>
      </c>
      <c r="C2901" s="7">
        <v>42524</v>
      </c>
      <c r="D2901" t="s">
        <v>3180</v>
      </c>
      <c r="E2901">
        <v>13108005</v>
      </c>
      <c r="F2901" t="s">
        <v>4887</v>
      </c>
      <c r="G2901" s="7">
        <v>42524</v>
      </c>
      <c r="H2901" t="s">
        <v>503</v>
      </c>
      <c r="I2901">
        <v>1059.82</v>
      </c>
      <c r="J2901">
        <v>0</v>
      </c>
      <c r="K2901">
        <v>1059.82</v>
      </c>
      <c r="L2901">
        <v>1</v>
      </c>
      <c r="M2901">
        <v>1059.82</v>
      </c>
      <c r="N2901" t="s">
        <v>3181</v>
      </c>
      <c r="O2901" t="s">
        <v>4888</v>
      </c>
      <c r="P2901" s="7">
        <v>42542</v>
      </c>
      <c r="Q2901" s="7" t="s">
        <v>4889</v>
      </c>
      <c r="R2901" s="7">
        <v>3.5960999999999999</v>
      </c>
    </row>
    <row r="2902" spans="1:18" hidden="1">
      <c r="A2902" t="s">
        <v>1037</v>
      </c>
      <c r="B2902" t="s">
        <v>501</v>
      </c>
      <c r="C2902" s="7">
        <v>42524</v>
      </c>
      <c r="D2902" t="s">
        <v>3180</v>
      </c>
      <c r="E2902">
        <v>13108005</v>
      </c>
      <c r="F2902" t="s">
        <v>5254</v>
      </c>
      <c r="G2902" s="7">
        <v>42524</v>
      </c>
      <c r="H2902" t="s">
        <v>503</v>
      </c>
      <c r="I2902">
        <v>113.67</v>
      </c>
      <c r="J2902">
        <v>0</v>
      </c>
      <c r="K2902">
        <v>113.67</v>
      </c>
      <c r="L2902">
        <v>1</v>
      </c>
      <c r="M2902">
        <v>113.67</v>
      </c>
      <c r="N2902" t="s">
        <v>3181</v>
      </c>
      <c r="O2902" t="s">
        <v>5255</v>
      </c>
      <c r="P2902" s="7">
        <v>42542</v>
      </c>
      <c r="Q2902" s="7" t="s">
        <v>5256</v>
      </c>
      <c r="R2902" s="7">
        <v>3.5960999999999999</v>
      </c>
    </row>
    <row r="2903" spans="1:18" hidden="1">
      <c r="A2903" t="s">
        <v>1037</v>
      </c>
      <c r="B2903" t="s">
        <v>501</v>
      </c>
      <c r="C2903" s="7">
        <v>42524</v>
      </c>
      <c r="D2903" t="s">
        <v>3180</v>
      </c>
      <c r="E2903">
        <v>13108005</v>
      </c>
      <c r="F2903" t="s">
        <v>6344</v>
      </c>
      <c r="G2903" s="7">
        <v>42524</v>
      </c>
      <c r="H2903" t="s">
        <v>503</v>
      </c>
      <c r="I2903">
        <v>233.03</v>
      </c>
      <c r="J2903">
        <v>0</v>
      </c>
      <c r="K2903">
        <v>233.03</v>
      </c>
      <c r="L2903">
        <v>1</v>
      </c>
      <c r="M2903">
        <v>233.03</v>
      </c>
      <c r="N2903" t="s">
        <v>3181</v>
      </c>
      <c r="O2903" t="s">
        <v>6345</v>
      </c>
      <c r="P2903" s="7">
        <v>42542</v>
      </c>
      <c r="Q2903" s="7" t="s">
        <v>6346</v>
      </c>
      <c r="R2903" s="7">
        <v>3.5960999999999999</v>
      </c>
    </row>
    <row r="2904" spans="1:18" hidden="1">
      <c r="A2904" t="s">
        <v>506</v>
      </c>
      <c r="B2904" t="s">
        <v>639</v>
      </c>
      <c r="C2904" s="7">
        <v>42534</v>
      </c>
      <c r="D2904" t="s">
        <v>3275</v>
      </c>
      <c r="E2904">
        <v>13115026</v>
      </c>
      <c r="F2904" t="s">
        <v>3371</v>
      </c>
      <c r="G2904" s="7">
        <v>42550</v>
      </c>
      <c r="H2904" t="s">
        <v>503</v>
      </c>
      <c r="I2904">
        <v>4775</v>
      </c>
      <c r="J2904">
        <v>0</v>
      </c>
      <c r="K2904">
        <v>4775</v>
      </c>
      <c r="L2904">
        <v>1</v>
      </c>
      <c r="M2904">
        <v>4775</v>
      </c>
      <c r="N2904" t="s">
        <v>647</v>
      </c>
      <c r="O2904" t="s">
        <v>4744</v>
      </c>
      <c r="P2904" s="7">
        <v>42542</v>
      </c>
      <c r="Q2904" s="7" t="s">
        <v>4745</v>
      </c>
      <c r="R2904" s="7">
        <v>3.4260999999999999</v>
      </c>
    </row>
    <row r="2905" spans="1:18" hidden="1">
      <c r="A2905" t="s">
        <v>506</v>
      </c>
      <c r="B2905" t="s">
        <v>663</v>
      </c>
      <c r="C2905" s="7">
        <v>42531</v>
      </c>
      <c r="D2905" t="s">
        <v>3275</v>
      </c>
      <c r="E2905">
        <v>13115026</v>
      </c>
      <c r="F2905" t="s">
        <v>5673</v>
      </c>
      <c r="G2905" s="7">
        <v>42550</v>
      </c>
      <c r="H2905" t="s">
        <v>503</v>
      </c>
      <c r="I2905">
        <v>9450</v>
      </c>
      <c r="J2905">
        <v>0</v>
      </c>
      <c r="K2905">
        <v>9450</v>
      </c>
      <c r="L2905">
        <v>1</v>
      </c>
      <c r="M2905">
        <v>9450</v>
      </c>
      <c r="N2905" t="s">
        <v>647</v>
      </c>
      <c r="O2905" t="s">
        <v>4047</v>
      </c>
      <c r="P2905" s="7">
        <v>42542</v>
      </c>
      <c r="Q2905" s="7" t="s">
        <v>5674</v>
      </c>
      <c r="R2905" s="7">
        <v>3.3816999999999999</v>
      </c>
    </row>
    <row r="2906" spans="1:18" hidden="1">
      <c r="A2906" t="s">
        <v>506</v>
      </c>
      <c r="B2906" t="s">
        <v>548</v>
      </c>
      <c r="C2906" s="7">
        <v>42439</v>
      </c>
      <c r="D2906" t="s">
        <v>3232</v>
      </c>
      <c r="E2906">
        <v>13101001</v>
      </c>
      <c r="F2906" t="s">
        <v>3233</v>
      </c>
      <c r="G2906" s="7">
        <v>42460</v>
      </c>
      <c r="H2906" t="s">
        <v>503</v>
      </c>
      <c r="I2906">
        <v>12010</v>
      </c>
      <c r="J2906">
        <v>0</v>
      </c>
      <c r="K2906">
        <v>12010</v>
      </c>
      <c r="L2906">
        <v>1</v>
      </c>
      <c r="M2906">
        <v>12010</v>
      </c>
      <c r="N2906" t="s">
        <v>647</v>
      </c>
      <c r="O2906" t="s">
        <v>3234</v>
      </c>
      <c r="P2906" s="7">
        <v>42542</v>
      </c>
      <c r="Q2906" s="7" t="s">
        <v>3235</v>
      </c>
      <c r="R2906" s="7">
        <v>3.7037</v>
      </c>
    </row>
    <row r="2907" spans="1:18" hidden="1">
      <c r="A2907" t="s">
        <v>506</v>
      </c>
      <c r="B2907" t="s">
        <v>548</v>
      </c>
      <c r="C2907" s="7">
        <v>42444</v>
      </c>
      <c r="D2907" t="s">
        <v>3232</v>
      </c>
      <c r="E2907">
        <v>13101001</v>
      </c>
      <c r="F2907" t="s">
        <v>3233</v>
      </c>
      <c r="G2907" s="7">
        <v>42460</v>
      </c>
      <c r="H2907" t="s">
        <v>503</v>
      </c>
      <c r="I2907">
        <v>108761.36</v>
      </c>
      <c r="J2907">
        <v>0</v>
      </c>
      <c r="K2907">
        <v>108761.36</v>
      </c>
      <c r="L2907">
        <v>1</v>
      </c>
      <c r="M2907">
        <v>108761.36</v>
      </c>
      <c r="N2907" t="s">
        <v>647</v>
      </c>
      <c r="O2907" t="s">
        <v>1202</v>
      </c>
      <c r="P2907" s="7">
        <v>42542</v>
      </c>
      <c r="Q2907" s="7" t="s">
        <v>3349</v>
      </c>
      <c r="R2907" s="7">
        <v>3.6238999999999999</v>
      </c>
    </row>
    <row r="2908" spans="1:18" hidden="1">
      <c r="A2908" t="s">
        <v>506</v>
      </c>
      <c r="B2908" t="s">
        <v>548</v>
      </c>
      <c r="C2908" s="7">
        <v>41331</v>
      </c>
      <c r="D2908" t="s">
        <v>780</v>
      </c>
      <c r="E2908">
        <v>13101001</v>
      </c>
      <c r="F2908" t="s">
        <v>781</v>
      </c>
      <c r="G2908" s="7">
        <v>41516</v>
      </c>
      <c r="H2908" t="s">
        <v>503</v>
      </c>
      <c r="I2908">
        <v>80000</v>
      </c>
      <c r="J2908">
        <v>70000</v>
      </c>
      <c r="K2908">
        <v>10000</v>
      </c>
      <c r="L2908">
        <v>1</v>
      </c>
      <c r="M2908">
        <v>10000</v>
      </c>
      <c r="N2908" t="s">
        <v>647</v>
      </c>
      <c r="O2908" t="s">
        <v>782</v>
      </c>
      <c r="P2908" s="7">
        <v>42542</v>
      </c>
      <c r="Q2908" s="7" t="s">
        <v>1418</v>
      </c>
      <c r="R2908" s="7">
        <v>1.9676</v>
      </c>
    </row>
    <row r="2909" spans="1:18" hidden="1">
      <c r="A2909" t="s">
        <v>506</v>
      </c>
      <c r="B2909" t="s">
        <v>548</v>
      </c>
      <c r="C2909" s="7">
        <v>42276</v>
      </c>
      <c r="D2909" t="s">
        <v>780</v>
      </c>
      <c r="E2909">
        <v>13101001</v>
      </c>
      <c r="F2909" t="s">
        <v>2555</v>
      </c>
      <c r="G2909" s="7">
        <v>42358</v>
      </c>
      <c r="H2909" t="s">
        <v>503</v>
      </c>
      <c r="I2909">
        <v>21599.99</v>
      </c>
      <c r="J2909">
        <v>0</v>
      </c>
      <c r="K2909">
        <v>21599.99</v>
      </c>
      <c r="L2909">
        <v>1</v>
      </c>
      <c r="M2909">
        <v>21599.99</v>
      </c>
      <c r="N2909" t="s">
        <v>647</v>
      </c>
      <c r="O2909" t="s">
        <v>2556</v>
      </c>
      <c r="P2909" s="7">
        <v>42542</v>
      </c>
      <c r="Q2909" s="7" t="s">
        <v>2557</v>
      </c>
      <c r="R2909" s="7">
        <v>4.0099</v>
      </c>
    </row>
    <row r="2910" spans="1:18" hidden="1">
      <c r="A2910" t="s">
        <v>506</v>
      </c>
      <c r="B2910" t="s">
        <v>548</v>
      </c>
      <c r="C2910" s="7">
        <v>42529</v>
      </c>
      <c r="D2910" t="s">
        <v>2525</v>
      </c>
      <c r="E2910">
        <v>13115020</v>
      </c>
      <c r="F2910" t="s">
        <v>3497</v>
      </c>
      <c r="G2910" s="7">
        <v>42552</v>
      </c>
      <c r="H2910" t="s">
        <v>503</v>
      </c>
      <c r="I2910">
        <v>4780</v>
      </c>
      <c r="J2910">
        <v>0</v>
      </c>
      <c r="K2910">
        <v>4780</v>
      </c>
      <c r="L2910">
        <v>1</v>
      </c>
      <c r="M2910">
        <v>4780</v>
      </c>
      <c r="N2910" t="s">
        <v>647</v>
      </c>
      <c r="O2910" t="s">
        <v>5985</v>
      </c>
      <c r="P2910" s="7">
        <v>42542</v>
      </c>
      <c r="Q2910" s="7" t="s">
        <v>5986</v>
      </c>
      <c r="R2910" s="7">
        <v>3.4744999999999999</v>
      </c>
    </row>
    <row r="2911" spans="1:18" hidden="1">
      <c r="A2911" t="s">
        <v>506</v>
      </c>
      <c r="B2911" t="s">
        <v>553</v>
      </c>
      <c r="C2911" s="7">
        <v>42067</v>
      </c>
      <c r="D2911" t="s">
        <v>397</v>
      </c>
      <c r="E2911">
        <v>15101003</v>
      </c>
      <c r="F2911" t="s">
        <v>473</v>
      </c>
      <c r="G2911" s="7">
        <v>42521</v>
      </c>
      <c r="H2911" t="s">
        <v>503</v>
      </c>
      <c r="I2911">
        <v>137800</v>
      </c>
      <c r="J2911">
        <v>104012.78</v>
      </c>
      <c r="K2911">
        <v>33787.22</v>
      </c>
      <c r="L2911">
        <v>1</v>
      </c>
      <c r="M2911">
        <v>33787.22</v>
      </c>
      <c r="N2911" t="s">
        <v>743</v>
      </c>
      <c r="O2911" t="s">
        <v>744</v>
      </c>
      <c r="P2911" s="7">
        <v>42542</v>
      </c>
      <c r="Q2911" s="7" t="s">
        <v>1978</v>
      </c>
      <c r="R2911" s="7">
        <v>2.9051</v>
      </c>
    </row>
    <row r="2912" spans="1:18" hidden="1">
      <c r="A2912" t="s">
        <v>506</v>
      </c>
      <c r="B2912" t="s">
        <v>553</v>
      </c>
      <c r="C2912" s="7">
        <v>42538</v>
      </c>
      <c r="D2912" t="s">
        <v>3183</v>
      </c>
      <c r="E2912">
        <v>13115016</v>
      </c>
      <c r="F2912" t="s">
        <v>5558</v>
      </c>
      <c r="G2912" s="7">
        <v>42562</v>
      </c>
      <c r="H2912" t="s">
        <v>503</v>
      </c>
      <c r="I2912">
        <v>200</v>
      </c>
      <c r="J2912">
        <v>0</v>
      </c>
      <c r="K2912">
        <v>200</v>
      </c>
      <c r="L2912">
        <v>1</v>
      </c>
      <c r="M2912">
        <v>200</v>
      </c>
      <c r="N2912" t="s">
        <v>647</v>
      </c>
      <c r="O2912" t="s">
        <v>5559</v>
      </c>
      <c r="P2912" s="7">
        <v>42542</v>
      </c>
      <c r="Q2912" s="7" t="s">
        <v>5560</v>
      </c>
      <c r="R2912" s="7">
        <v>3.4904000000000002</v>
      </c>
    </row>
    <row r="2913" spans="1:18" hidden="1">
      <c r="A2913" t="s">
        <v>506</v>
      </c>
      <c r="B2913" t="s">
        <v>553</v>
      </c>
      <c r="C2913" s="7">
        <v>42538</v>
      </c>
      <c r="D2913" t="s">
        <v>3183</v>
      </c>
      <c r="E2913">
        <v>13115016</v>
      </c>
      <c r="F2913" t="s">
        <v>6281</v>
      </c>
      <c r="G2913" s="7">
        <v>42562</v>
      </c>
      <c r="H2913" t="s">
        <v>503</v>
      </c>
      <c r="I2913">
        <v>94</v>
      </c>
      <c r="J2913">
        <v>0</v>
      </c>
      <c r="K2913">
        <v>94</v>
      </c>
      <c r="L2913">
        <v>1</v>
      </c>
      <c r="M2913">
        <v>94</v>
      </c>
      <c r="N2913" t="s">
        <v>647</v>
      </c>
      <c r="O2913" t="s">
        <v>5559</v>
      </c>
      <c r="P2913" s="7">
        <v>42542</v>
      </c>
      <c r="Q2913" s="7" t="s">
        <v>6282</v>
      </c>
      <c r="R2913" s="7">
        <v>3.4904000000000002</v>
      </c>
    </row>
    <row r="2914" spans="1:18" hidden="1">
      <c r="A2914" t="s">
        <v>506</v>
      </c>
      <c r="B2914" t="s">
        <v>548</v>
      </c>
      <c r="C2914" s="7">
        <v>42534</v>
      </c>
      <c r="D2914" t="s">
        <v>4601</v>
      </c>
      <c r="E2914">
        <v>13115016</v>
      </c>
      <c r="F2914" t="s">
        <v>4602</v>
      </c>
      <c r="G2914" s="7">
        <v>42556</v>
      </c>
      <c r="H2914" t="s">
        <v>503</v>
      </c>
      <c r="I2914">
        <v>71.040000000000006</v>
      </c>
      <c r="J2914">
        <v>0</v>
      </c>
      <c r="K2914">
        <v>71.040000000000006</v>
      </c>
      <c r="L2914">
        <v>1</v>
      </c>
      <c r="M2914">
        <v>71.040000000000006</v>
      </c>
      <c r="N2914" t="s">
        <v>647</v>
      </c>
      <c r="O2914" t="s">
        <v>4603</v>
      </c>
      <c r="P2914" s="7">
        <v>42542</v>
      </c>
      <c r="Q2914" s="7" t="s">
        <v>4604</v>
      </c>
      <c r="R2914" s="7">
        <v>3.4260999999999999</v>
      </c>
    </row>
    <row r="2915" spans="1:18" hidden="1">
      <c r="A2915" t="s">
        <v>506</v>
      </c>
      <c r="B2915" t="s">
        <v>548</v>
      </c>
      <c r="C2915" s="7">
        <v>42542</v>
      </c>
      <c r="D2915" t="s">
        <v>3337</v>
      </c>
      <c r="E2915">
        <v>15101004</v>
      </c>
      <c r="F2915" t="s">
        <v>4711</v>
      </c>
      <c r="G2915" s="7">
        <v>42549</v>
      </c>
      <c r="H2915" t="s">
        <v>503</v>
      </c>
      <c r="I2915">
        <v>13300</v>
      </c>
      <c r="J2915">
        <v>0</v>
      </c>
      <c r="K2915">
        <v>13300</v>
      </c>
      <c r="L2915">
        <v>1</v>
      </c>
      <c r="M2915">
        <v>13300</v>
      </c>
      <c r="N2915" t="s">
        <v>647</v>
      </c>
      <c r="O2915" t="s">
        <v>3278</v>
      </c>
      <c r="P2915" s="7">
        <v>42542</v>
      </c>
      <c r="Q2915" s="7" t="s">
        <v>4712</v>
      </c>
      <c r="R2915" s="7">
        <v>3.3835000000000002</v>
      </c>
    </row>
    <row r="2916" spans="1:18" hidden="1">
      <c r="A2916" t="s">
        <v>506</v>
      </c>
      <c r="B2916" t="s">
        <v>548</v>
      </c>
      <c r="C2916" s="7">
        <v>42525</v>
      </c>
      <c r="D2916" t="s">
        <v>2456</v>
      </c>
      <c r="E2916">
        <v>13115002</v>
      </c>
      <c r="F2916" t="s">
        <v>4152</v>
      </c>
      <c r="G2916" s="7">
        <v>42552</v>
      </c>
      <c r="H2916" t="s">
        <v>503</v>
      </c>
      <c r="I2916">
        <v>463.5</v>
      </c>
      <c r="J2916">
        <v>0</v>
      </c>
      <c r="K2916">
        <v>463.5</v>
      </c>
      <c r="L2916">
        <v>1</v>
      </c>
      <c r="M2916">
        <v>463.5</v>
      </c>
      <c r="N2916" t="s">
        <v>647</v>
      </c>
      <c r="O2916" t="s">
        <v>1113</v>
      </c>
      <c r="P2916" s="7">
        <v>42542</v>
      </c>
      <c r="Q2916" s="7" t="s">
        <v>4153</v>
      </c>
      <c r="R2916" s="7">
        <v>3.5409000000000002</v>
      </c>
    </row>
    <row r="2917" spans="1:18" hidden="1">
      <c r="A2917" t="s">
        <v>506</v>
      </c>
      <c r="B2917" t="s">
        <v>553</v>
      </c>
      <c r="C2917" s="7">
        <v>42537</v>
      </c>
      <c r="D2917" t="s">
        <v>421</v>
      </c>
      <c r="E2917">
        <v>13115016</v>
      </c>
      <c r="F2917" t="s">
        <v>4331</v>
      </c>
      <c r="G2917" s="7">
        <v>42561</v>
      </c>
      <c r="H2917" t="s">
        <v>503</v>
      </c>
      <c r="I2917">
        <v>560.91999999999996</v>
      </c>
      <c r="J2917">
        <v>0</v>
      </c>
      <c r="K2917">
        <v>560.91999999999996</v>
      </c>
      <c r="L2917">
        <v>1</v>
      </c>
      <c r="M2917">
        <v>560.91999999999996</v>
      </c>
      <c r="N2917" t="s">
        <v>647</v>
      </c>
      <c r="O2917" t="s">
        <v>4332</v>
      </c>
      <c r="P2917" s="7">
        <v>42542</v>
      </c>
      <c r="Q2917" s="7" t="s">
        <v>4333</v>
      </c>
      <c r="R2917" s="7">
        <v>3.4767999999999999</v>
      </c>
    </row>
    <row r="2918" spans="1:18" hidden="1">
      <c r="A2918" t="s">
        <v>506</v>
      </c>
      <c r="B2918" t="s">
        <v>609</v>
      </c>
      <c r="C2918" s="7">
        <v>42500</v>
      </c>
      <c r="D2918" t="s">
        <v>421</v>
      </c>
      <c r="E2918">
        <v>13115016</v>
      </c>
      <c r="F2918" t="s">
        <v>5242</v>
      </c>
      <c r="G2918" s="7">
        <v>42549</v>
      </c>
      <c r="H2918" t="s">
        <v>503</v>
      </c>
      <c r="I2918">
        <v>1149.23</v>
      </c>
      <c r="J2918"/>
      <c r="K2918">
        <v>1149.23</v>
      </c>
      <c r="L2918">
        <v>1</v>
      </c>
      <c r="M2918">
        <v>1149.23</v>
      </c>
      <c r="N2918" t="s">
        <v>647</v>
      </c>
      <c r="O2918" t="s">
        <v>761</v>
      </c>
      <c r="P2918" s="7">
        <v>42542</v>
      </c>
      <c r="Q2918" s="7" t="s">
        <v>5243</v>
      </c>
      <c r="R2918" s="7">
        <v>3.5387</v>
      </c>
    </row>
    <row r="2919" spans="1:18" hidden="1">
      <c r="A2919" t="s">
        <v>506</v>
      </c>
      <c r="B2919" t="s">
        <v>609</v>
      </c>
      <c r="C2919" s="7">
        <v>42538</v>
      </c>
      <c r="D2919" t="s">
        <v>3764</v>
      </c>
      <c r="E2919">
        <v>13115002</v>
      </c>
      <c r="F2919" t="s">
        <v>3765</v>
      </c>
      <c r="G2919" s="7">
        <v>42557</v>
      </c>
      <c r="H2919" t="s">
        <v>503</v>
      </c>
      <c r="I2919">
        <v>854.24</v>
      </c>
      <c r="J2919">
        <v>0</v>
      </c>
      <c r="K2919">
        <v>854.24</v>
      </c>
      <c r="L2919">
        <v>1</v>
      </c>
      <c r="M2919">
        <v>854.24</v>
      </c>
      <c r="N2919" t="s">
        <v>647</v>
      </c>
      <c r="O2919" t="s">
        <v>1015</v>
      </c>
      <c r="P2919" s="7">
        <v>42542</v>
      </c>
      <c r="Q2919" s="7" t="s">
        <v>3766</v>
      </c>
      <c r="R2919" s="7">
        <v>3.4904000000000002</v>
      </c>
    </row>
    <row r="2920" spans="1:18" hidden="1">
      <c r="A2920" t="s">
        <v>506</v>
      </c>
      <c r="B2920" t="s">
        <v>674</v>
      </c>
      <c r="C2920" s="7">
        <v>42174</v>
      </c>
      <c r="D2920" t="s">
        <v>1040</v>
      </c>
      <c r="E2920">
        <v>13103006</v>
      </c>
      <c r="F2920" t="s">
        <v>1118</v>
      </c>
      <c r="G2920" s="7">
        <v>42572</v>
      </c>
      <c r="H2920" t="s">
        <v>503</v>
      </c>
      <c r="I2920">
        <v>3640</v>
      </c>
      <c r="J2920"/>
      <c r="K2920">
        <v>3640</v>
      </c>
      <c r="L2920">
        <v>1</v>
      </c>
      <c r="M2920">
        <v>3640</v>
      </c>
      <c r="N2920" t="s">
        <v>647</v>
      </c>
      <c r="O2920" t="s">
        <v>1119</v>
      </c>
      <c r="P2920" s="7">
        <v>42542</v>
      </c>
      <c r="Q2920" s="7" t="s">
        <v>2423</v>
      </c>
      <c r="R2920" s="7">
        <v>3.0472000000000001</v>
      </c>
    </row>
    <row r="2921" spans="1:18" hidden="1">
      <c r="A2921" t="s">
        <v>506</v>
      </c>
      <c r="B2921" t="s">
        <v>548</v>
      </c>
      <c r="C2921" s="7">
        <v>42461</v>
      </c>
      <c r="D2921" t="s">
        <v>1014</v>
      </c>
      <c r="E2921">
        <v>13101001</v>
      </c>
      <c r="F2921" t="s">
        <v>3329</v>
      </c>
      <c r="G2921" s="7">
        <v>42770</v>
      </c>
      <c r="H2921" t="s">
        <v>533</v>
      </c>
      <c r="I2921">
        <v>823840</v>
      </c>
      <c r="J2921">
        <v>0</v>
      </c>
      <c r="K2921">
        <v>823840</v>
      </c>
      <c r="L2921">
        <v>3.3835000000000002</v>
      </c>
      <c r="M2921">
        <v>2787462.64</v>
      </c>
      <c r="N2921" t="s">
        <v>647</v>
      </c>
      <c r="O2921" t="s">
        <v>1202</v>
      </c>
      <c r="P2921" s="7">
        <v>42542</v>
      </c>
      <c r="Q2921" s="7" t="s">
        <v>3330</v>
      </c>
      <c r="R2921" s="7">
        <v>3.5589</v>
      </c>
    </row>
    <row r="2922" spans="1:18" hidden="1">
      <c r="A2922" t="s">
        <v>506</v>
      </c>
      <c r="B2922" t="s">
        <v>663</v>
      </c>
      <c r="C2922" s="7">
        <v>42495</v>
      </c>
      <c r="D2922" t="s">
        <v>1014</v>
      </c>
      <c r="E2922">
        <v>13101001</v>
      </c>
      <c r="F2922" t="s">
        <v>3558</v>
      </c>
      <c r="G2922" s="7">
        <v>43008</v>
      </c>
      <c r="H2922" t="s">
        <v>533</v>
      </c>
      <c r="I2922">
        <v>47364.76</v>
      </c>
      <c r="J2922">
        <v>0</v>
      </c>
      <c r="K2922">
        <v>47364.76</v>
      </c>
      <c r="L2922">
        <v>3.3835000000000002</v>
      </c>
      <c r="M2922">
        <v>160258.66545999999</v>
      </c>
      <c r="N2922" t="s">
        <v>647</v>
      </c>
      <c r="O2922" t="s">
        <v>1202</v>
      </c>
      <c r="P2922" s="7">
        <v>42542</v>
      </c>
      <c r="Q2922" s="7" t="s">
        <v>3559</v>
      </c>
      <c r="R2922" s="7">
        <v>3.5396999999999998</v>
      </c>
    </row>
    <row r="2923" spans="1:18" hidden="1">
      <c r="A2923" t="s">
        <v>506</v>
      </c>
      <c r="B2923" t="s">
        <v>686</v>
      </c>
      <c r="C2923" s="7">
        <v>42495</v>
      </c>
      <c r="D2923" t="s">
        <v>1014</v>
      </c>
      <c r="E2923">
        <v>13101001</v>
      </c>
      <c r="F2923" t="s">
        <v>4014</v>
      </c>
      <c r="G2923" s="7">
        <v>42793</v>
      </c>
      <c r="H2923" t="s">
        <v>533</v>
      </c>
      <c r="I2923">
        <v>46788.36</v>
      </c>
      <c r="J2923">
        <v>0</v>
      </c>
      <c r="K2923">
        <v>46788.36</v>
      </c>
      <c r="L2923">
        <v>3.3835000000000002</v>
      </c>
      <c r="M2923">
        <v>158308.41605999999</v>
      </c>
      <c r="N2923" t="s">
        <v>647</v>
      </c>
      <c r="O2923" t="s">
        <v>1202</v>
      </c>
      <c r="P2923" s="7">
        <v>42542</v>
      </c>
      <c r="Q2923" s="7" t="s">
        <v>4015</v>
      </c>
      <c r="R2923" s="7">
        <v>3.5396999999999998</v>
      </c>
    </row>
    <row r="2924" spans="1:18" hidden="1">
      <c r="A2924" t="s">
        <v>506</v>
      </c>
      <c r="B2924" t="s">
        <v>639</v>
      </c>
      <c r="C2924" s="7">
        <v>42495</v>
      </c>
      <c r="D2924" t="s">
        <v>1014</v>
      </c>
      <c r="E2924">
        <v>13101001</v>
      </c>
      <c r="F2924" t="s">
        <v>4016</v>
      </c>
      <c r="G2924" s="7">
        <v>42793</v>
      </c>
      <c r="H2924" t="s">
        <v>533</v>
      </c>
      <c r="I2924">
        <v>145025.81</v>
      </c>
      <c r="J2924">
        <v>0</v>
      </c>
      <c r="K2924">
        <v>145025.81</v>
      </c>
      <c r="L2924">
        <v>3.3835000000000002</v>
      </c>
      <c r="M2924">
        <v>490694.82813500002</v>
      </c>
      <c r="N2924" t="s">
        <v>647</v>
      </c>
      <c r="O2924" t="s">
        <v>1202</v>
      </c>
      <c r="P2924" s="7">
        <v>42542</v>
      </c>
      <c r="Q2924" s="7" t="s">
        <v>4017</v>
      </c>
      <c r="R2924" s="7">
        <v>3.5396999999999998</v>
      </c>
    </row>
    <row r="2925" spans="1:18" hidden="1">
      <c r="A2925" t="s">
        <v>506</v>
      </c>
      <c r="B2925" t="s">
        <v>553</v>
      </c>
      <c r="C2925" s="7">
        <v>42476</v>
      </c>
      <c r="D2925" t="s">
        <v>1014</v>
      </c>
      <c r="E2925">
        <v>13101001</v>
      </c>
      <c r="F2925" t="s">
        <v>4416</v>
      </c>
      <c r="G2925" s="7">
        <v>42770</v>
      </c>
      <c r="H2925" t="s">
        <v>533</v>
      </c>
      <c r="I2925">
        <v>57000</v>
      </c>
      <c r="J2925">
        <v>0</v>
      </c>
      <c r="K2925">
        <v>57000</v>
      </c>
      <c r="L2925">
        <v>3.3835000000000002</v>
      </c>
      <c r="M2925">
        <v>192859.5</v>
      </c>
      <c r="N2925" t="s">
        <v>647</v>
      </c>
      <c r="O2925" t="s">
        <v>1202</v>
      </c>
      <c r="P2925" s="7">
        <v>42542</v>
      </c>
      <c r="Q2925" s="7" t="s">
        <v>4417</v>
      </c>
      <c r="R2925" s="7">
        <v>3.5276000000000001</v>
      </c>
    </row>
    <row r="2926" spans="1:18" hidden="1">
      <c r="A2926" t="s">
        <v>506</v>
      </c>
      <c r="B2926" t="s">
        <v>639</v>
      </c>
      <c r="C2926" s="7">
        <v>42495</v>
      </c>
      <c r="D2926" t="s">
        <v>1014</v>
      </c>
      <c r="E2926">
        <v>13101001</v>
      </c>
      <c r="F2926" t="s">
        <v>4432</v>
      </c>
      <c r="G2926" s="7">
        <v>43008</v>
      </c>
      <c r="H2926" t="s">
        <v>533</v>
      </c>
      <c r="I2926">
        <v>30537.84</v>
      </c>
      <c r="J2926">
        <v>0</v>
      </c>
      <c r="K2926">
        <v>30537.84</v>
      </c>
      <c r="L2926">
        <v>3.3835000000000002</v>
      </c>
      <c r="M2926">
        <v>103324.78164</v>
      </c>
      <c r="N2926" t="s">
        <v>647</v>
      </c>
      <c r="O2926" t="s">
        <v>1202</v>
      </c>
      <c r="P2926" s="7">
        <v>42542</v>
      </c>
      <c r="Q2926" s="7" t="s">
        <v>4433</v>
      </c>
      <c r="R2926" s="7">
        <v>3.5396999999999998</v>
      </c>
    </row>
    <row r="2927" spans="1:18" hidden="1">
      <c r="A2927" t="s">
        <v>506</v>
      </c>
      <c r="B2927" t="s">
        <v>548</v>
      </c>
      <c r="C2927" s="7">
        <v>42495</v>
      </c>
      <c r="D2927" t="s">
        <v>1014</v>
      </c>
      <c r="E2927">
        <v>13101001</v>
      </c>
      <c r="F2927" t="s">
        <v>4434</v>
      </c>
      <c r="G2927" s="7">
        <v>43008</v>
      </c>
      <c r="H2927" t="s">
        <v>533</v>
      </c>
      <c r="I2927">
        <v>2037509.96</v>
      </c>
      <c r="J2927">
        <v>0</v>
      </c>
      <c r="K2927">
        <v>2037509.96</v>
      </c>
      <c r="L2927">
        <v>3.3835000000000002</v>
      </c>
      <c r="M2927">
        <v>6893914.9496600004</v>
      </c>
      <c r="N2927" t="s">
        <v>647</v>
      </c>
      <c r="O2927" t="s">
        <v>1202</v>
      </c>
      <c r="P2927" s="7">
        <v>42542</v>
      </c>
      <c r="Q2927" s="7" t="s">
        <v>4435</v>
      </c>
      <c r="R2927" s="7">
        <v>3.5396999999999998</v>
      </c>
    </row>
    <row r="2928" spans="1:18" hidden="1">
      <c r="A2928" t="s">
        <v>506</v>
      </c>
      <c r="B2928" t="s">
        <v>652</v>
      </c>
      <c r="C2928" s="7">
        <v>42495</v>
      </c>
      <c r="D2928" t="s">
        <v>1014</v>
      </c>
      <c r="E2928">
        <v>13101001</v>
      </c>
      <c r="F2928" t="s">
        <v>4444</v>
      </c>
      <c r="G2928" s="7">
        <v>42793</v>
      </c>
      <c r="H2928" t="s">
        <v>533</v>
      </c>
      <c r="I2928">
        <v>57054.080000000002</v>
      </c>
      <c r="J2928">
        <v>0</v>
      </c>
      <c r="K2928">
        <v>57054.080000000002</v>
      </c>
      <c r="L2928">
        <v>3.3835000000000002</v>
      </c>
      <c r="M2928">
        <v>193042.47967999999</v>
      </c>
      <c r="N2928" t="s">
        <v>647</v>
      </c>
      <c r="O2928" t="s">
        <v>1202</v>
      </c>
      <c r="P2928" s="7">
        <v>42542</v>
      </c>
      <c r="Q2928" s="7" t="s">
        <v>4445</v>
      </c>
      <c r="R2928" s="7">
        <v>3.5396999999999998</v>
      </c>
    </row>
    <row r="2929" spans="1:18" hidden="1">
      <c r="A2929" t="s">
        <v>506</v>
      </c>
      <c r="B2929" t="s">
        <v>663</v>
      </c>
      <c r="C2929" s="7">
        <v>42474</v>
      </c>
      <c r="D2929" t="s">
        <v>1014</v>
      </c>
      <c r="E2929">
        <v>13101001</v>
      </c>
      <c r="F2929" t="s">
        <v>4838</v>
      </c>
      <c r="G2929" s="7">
        <v>42793</v>
      </c>
      <c r="H2929" t="s">
        <v>533</v>
      </c>
      <c r="I2929">
        <v>423136.87</v>
      </c>
      <c r="J2929">
        <v>0</v>
      </c>
      <c r="K2929">
        <v>423136.87</v>
      </c>
      <c r="L2929">
        <v>3.3835000000000002</v>
      </c>
      <c r="M2929">
        <v>1431683.599645</v>
      </c>
      <c r="N2929" t="s">
        <v>647</v>
      </c>
      <c r="O2929" t="s">
        <v>1202</v>
      </c>
      <c r="P2929" s="7">
        <v>42542</v>
      </c>
      <c r="Q2929" s="7" t="s">
        <v>4839</v>
      </c>
      <c r="R2929" s="7">
        <v>3.5428999999999999</v>
      </c>
    </row>
    <row r="2930" spans="1:18" hidden="1">
      <c r="A2930" t="s">
        <v>506</v>
      </c>
      <c r="B2930" t="s">
        <v>553</v>
      </c>
      <c r="C2930" s="7">
        <v>42474</v>
      </c>
      <c r="D2930" t="s">
        <v>1014</v>
      </c>
      <c r="E2930">
        <v>13101001</v>
      </c>
      <c r="F2930" t="s">
        <v>4840</v>
      </c>
      <c r="G2930" s="7">
        <v>42793</v>
      </c>
      <c r="H2930" t="s">
        <v>533</v>
      </c>
      <c r="I2930">
        <v>253909.62</v>
      </c>
      <c r="J2930">
        <v>0</v>
      </c>
      <c r="K2930">
        <v>253909.62</v>
      </c>
      <c r="L2930">
        <v>3.3835000000000002</v>
      </c>
      <c r="M2930">
        <v>859103.19926999998</v>
      </c>
      <c r="N2930" t="s">
        <v>647</v>
      </c>
      <c r="O2930" t="s">
        <v>1202</v>
      </c>
      <c r="P2930" s="7">
        <v>42542</v>
      </c>
      <c r="Q2930" s="7" t="s">
        <v>4841</v>
      </c>
      <c r="R2930" s="7">
        <v>3.5428999999999999</v>
      </c>
    </row>
    <row r="2931" spans="1:18" hidden="1">
      <c r="A2931" t="s">
        <v>506</v>
      </c>
      <c r="B2931" t="s">
        <v>548</v>
      </c>
      <c r="C2931" s="7">
        <v>42474</v>
      </c>
      <c r="D2931" t="s">
        <v>1014</v>
      </c>
      <c r="E2931">
        <v>13101001</v>
      </c>
      <c r="F2931" t="s">
        <v>4842</v>
      </c>
      <c r="G2931" s="7">
        <v>42793</v>
      </c>
      <c r="H2931" t="s">
        <v>533</v>
      </c>
      <c r="I2931">
        <v>2471765.69</v>
      </c>
      <c r="J2931">
        <v>0</v>
      </c>
      <c r="K2931">
        <v>2471765.69</v>
      </c>
      <c r="L2931">
        <v>3.3835000000000002</v>
      </c>
      <c r="M2931">
        <v>8363219.212115</v>
      </c>
      <c r="N2931" t="s">
        <v>647</v>
      </c>
      <c r="O2931" t="s">
        <v>1202</v>
      </c>
      <c r="P2931" s="7">
        <v>42542</v>
      </c>
      <c r="Q2931" s="7" t="s">
        <v>4843</v>
      </c>
      <c r="R2931" s="7">
        <v>3.5428999999999999</v>
      </c>
    </row>
    <row r="2932" spans="1:18" hidden="1">
      <c r="A2932" t="s">
        <v>506</v>
      </c>
      <c r="B2932" t="s">
        <v>676</v>
      </c>
      <c r="C2932" s="7">
        <v>42495</v>
      </c>
      <c r="D2932" t="s">
        <v>1014</v>
      </c>
      <c r="E2932">
        <v>13101001</v>
      </c>
      <c r="F2932" t="s">
        <v>4859</v>
      </c>
      <c r="G2932" s="7">
        <v>42793</v>
      </c>
      <c r="H2932" t="s">
        <v>533</v>
      </c>
      <c r="I2932">
        <v>57054.080000000002</v>
      </c>
      <c r="J2932">
        <v>0</v>
      </c>
      <c r="K2932">
        <v>57054.080000000002</v>
      </c>
      <c r="L2932">
        <v>3.3835000000000002</v>
      </c>
      <c r="M2932">
        <v>193042.47967999999</v>
      </c>
      <c r="N2932" t="s">
        <v>647</v>
      </c>
      <c r="O2932" t="s">
        <v>1202</v>
      </c>
      <c r="P2932" s="7">
        <v>42542</v>
      </c>
      <c r="Q2932" s="7" t="s">
        <v>4860</v>
      </c>
      <c r="R2932" s="7">
        <v>3.5396999999999998</v>
      </c>
    </row>
    <row r="2933" spans="1:18" hidden="1">
      <c r="A2933" t="s">
        <v>506</v>
      </c>
      <c r="B2933" t="s">
        <v>553</v>
      </c>
      <c r="C2933" s="7">
        <v>42495</v>
      </c>
      <c r="D2933" t="s">
        <v>1014</v>
      </c>
      <c r="E2933">
        <v>13101001</v>
      </c>
      <c r="F2933" t="s">
        <v>4861</v>
      </c>
      <c r="G2933" s="7">
        <v>43008</v>
      </c>
      <c r="H2933" t="s">
        <v>533</v>
      </c>
      <c r="I2933">
        <v>5461.69</v>
      </c>
      <c r="J2933">
        <v>0</v>
      </c>
      <c r="K2933">
        <v>5461.69</v>
      </c>
      <c r="L2933">
        <v>3.3835000000000002</v>
      </c>
      <c r="M2933">
        <v>18479.628115</v>
      </c>
      <c r="N2933" t="s">
        <v>647</v>
      </c>
      <c r="O2933" t="s">
        <v>1202</v>
      </c>
      <c r="P2933" s="7">
        <v>42542</v>
      </c>
      <c r="Q2933" s="7" t="s">
        <v>4862</v>
      </c>
      <c r="R2933" s="7">
        <v>3.5396999999999998</v>
      </c>
    </row>
    <row r="2934" spans="1:18" hidden="1">
      <c r="A2934" t="s">
        <v>506</v>
      </c>
      <c r="B2934" t="s">
        <v>609</v>
      </c>
      <c r="C2934" s="7">
        <v>42495</v>
      </c>
      <c r="D2934" t="s">
        <v>1014</v>
      </c>
      <c r="E2934">
        <v>13101001</v>
      </c>
      <c r="F2934" t="s">
        <v>4863</v>
      </c>
      <c r="G2934" s="7">
        <v>43008</v>
      </c>
      <c r="H2934" t="s">
        <v>533</v>
      </c>
      <c r="I2934">
        <v>55934.48</v>
      </c>
      <c r="J2934">
        <v>0</v>
      </c>
      <c r="K2934">
        <v>55934.48</v>
      </c>
      <c r="L2934">
        <v>3.3835000000000002</v>
      </c>
      <c r="M2934">
        <v>189254.31307999999</v>
      </c>
      <c r="N2934" t="s">
        <v>647</v>
      </c>
      <c r="O2934" t="s">
        <v>4864</v>
      </c>
      <c r="P2934" s="7">
        <v>42542</v>
      </c>
      <c r="Q2934" s="7" t="s">
        <v>4865</v>
      </c>
      <c r="R2934" s="7">
        <v>3.5396999999999998</v>
      </c>
    </row>
    <row r="2935" spans="1:18" hidden="1">
      <c r="A2935" t="s">
        <v>506</v>
      </c>
      <c r="B2935" t="s">
        <v>609</v>
      </c>
      <c r="C2935" s="7">
        <v>42476</v>
      </c>
      <c r="D2935" t="s">
        <v>1014</v>
      </c>
      <c r="E2935">
        <v>13101001</v>
      </c>
      <c r="F2935" t="s">
        <v>5216</v>
      </c>
      <c r="G2935" s="7">
        <v>42770</v>
      </c>
      <c r="H2935" t="s">
        <v>533</v>
      </c>
      <c r="I2935">
        <v>91200</v>
      </c>
      <c r="J2935">
        <v>0</v>
      </c>
      <c r="K2935">
        <v>91200</v>
      </c>
      <c r="L2935">
        <v>3.3835000000000002</v>
      </c>
      <c r="M2935">
        <v>308575.2</v>
      </c>
      <c r="N2935" t="s">
        <v>647</v>
      </c>
      <c r="O2935" t="s">
        <v>1202</v>
      </c>
      <c r="P2935" s="7">
        <v>42542</v>
      </c>
      <c r="Q2935" s="7" t="s">
        <v>5217</v>
      </c>
      <c r="R2935" s="7">
        <v>3.5276000000000001</v>
      </c>
    </row>
    <row r="2936" spans="1:18" hidden="1">
      <c r="A2936" t="s">
        <v>506</v>
      </c>
      <c r="B2936" t="s">
        <v>639</v>
      </c>
      <c r="C2936" s="7">
        <v>42476</v>
      </c>
      <c r="D2936" t="s">
        <v>1014</v>
      </c>
      <c r="E2936">
        <v>13101001</v>
      </c>
      <c r="F2936" t="s">
        <v>5218</v>
      </c>
      <c r="G2936" s="7">
        <v>42770</v>
      </c>
      <c r="H2936" t="s">
        <v>533</v>
      </c>
      <c r="I2936">
        <v>36480</v>
      </c>
      <c r="J2936">
        <v>0</v>
      </c>
      <c r="K2936">
        <v>36480</v>
      </c>
      <c r="L2936">
        <v>3.3835000000000002</v>
      </c>
      <c r="M2936">
        <v>123430.08</v>
      </c>
      <c r="N2936" t="s">
        <v>647</v>
      </c>
      <c r="O2936" t="s">
        <v>1202</v>
      </c>
      <c r="P2936" s="7">
        <v>42542</v>
      </c>
      <c r="Q2936" s="7" t="s">
        <v>5219</v>
      </c>
      <c r="R2936" s="7">
        <v>3.5276000000000001</v>
      </c>
    </row>
    <row r="2937" spans="1:18" hidden="1">
      <c r="A2937" t="s">
        <v>506</v>
      </c>
      <c r="B2937" t="s">
        <v>652</v>
      </c>
      <c r="C2937" s="7">
        <v>42476</v>
      </c>
      <c r="D2937" t="s">
        <v>1014</v>
      </c>
      <c r="E2937">
        <v>13101001</v>
      </c>
      <c r="F2937" t="s">
        <v>5220</v>
      </c>
      <c r="G2937" s="7">
        <v>42770</v>
      </c>
      <c r="H2937" t="s">
        <v>533</v>
      </c>
      <c r="I2937">
        <v>18240</v>
      </c>
      <c r="J2937">
        <v>0</v>
      </c>
      <c r="K2937">
        <v>18240</v>
      </c>
      <c r="L2937">
        <v>3.3835000000000002</v>
      </c>
      <c r="M2937">
        <v>61715.040000000001</v>
      </c>
      <c r="N2937" t="s">
        <v>647</v>
      </c>
      <c r="O2937" t="s">
        <v>1202</v>
      </c>
      <c r="P2937" s="7">
        <v>42542</v>
      </c>
      <c r="Q2937" s="7" t="s">
        <v>5221</v>
      </c>
      <c r="R2937" s="7">
        <v>3.5276000000000001</v>
      </c>
    </row>
    <row r="2938" spans="1:18" hidden="1">
      <c r="A2938" t="s">
        <v>506</v>
      </c>
      <c r="B2938" t="s">
        <v>609</v>
      </c>
      <c r="C2938" s="7">
        <v>42495</v>
      </c>
      <c r="D2938" t="s">
        <v>1014</v>
      </c>
      <c r="E2938">
        <v>13101001</v>
      </c>
      <c r="F2938" t="s">
        <v>5234</v>
      </c>
      <c r="G2938" s="7">
        <v>42793</v>
      </c>
      <c r="H2938" t="s">
        <v>533</v>
      </c>
      <c r="I2938">
        <v>189615.27</v>
      </c>
      <c r="J2938">
        <v>0</v>
      </c>
      <c r="K2938">
        <v>189615.27</v>
      </c>
      <c r="L2938">
        <v>3.3835000000000002</v>
      </c>
      <c r="M2938">
        <v>641563.26604500005</v>
      </c>
      <c r="N2938" t="s">
        <v>647</v>
      </c>
      <c r="O2938" t="s">
        <v>1202</v>
      </c>
      <c r="P2938" s="7">
        <v>42542</v>
      </c>
      <c r="Q2938" s="7" t="s">
        <v>5235</v>
      </c>
      <c r="R2938" s="7">
        <v>3.5396999999999998</v>
      </c>
    </row>
    <row r="2939" spans="1:18" hidden="1">
      <c r="A2939" t="s">
        <v>506</v>
      </c>
      <c r="B2939" t="s">
        <v>686</v>
      </c>
      <c r="C2939" s="7">
        <v>42476</v>
      </c>
      <c r="D2939" t="s">
        <v>1014</v>
      </c>
      <c r="E2939">
        <v>13101001</v>
      </c>
      <c r="F2939" t="s">
        <v>5942</v>
      </c>
      <c r="G2939" s="7">
        <v>42770</v>
      </c>
      <c r="H2939" t="s">
        <v>533</v>
      </c>
      <c r="I2939">
        <v>19000</v>
      </c>
      <c r="J2939">
        <v>0</v>
      </c>
      <c r="K2939">
        <v>19000</v>
      </c>
      <c r="L2939">
        <v>3.3835000000000002</v>
      </c>
      <c r="M2939">
        <v>64286.5</v>
      </c>
      <c r="N2939" t="s">
        <v>647</v>
      </c>
      <c r="O2939" t="s">
        <v>1202</v>
      </c>
      <c r="P2939" s="7">
        <v>42542</v>
      </c>
      <c r="Q2939" s="7" t="s">
        <v>5943</v>
      </c>
      <c r="R2939" s="7">
        <v>3.5276000000000001</v>
      </c>
    </row>
    <row r="2940" spans="1:18" hidden="1">
      <c r="A2940" t="s">
        <v>506</v>
      </c>
      <c r="B2940" t="s">
        <v>663</v>
      </c>
      <c r="C2940" s="7">
        <v>42461</v>
      </c>
      <c r="D2940" t="s">
        <v>1014</v>
      </c>
      <c r="E2940">
        <v>13101001</v>
      </c>
      <c r="F2940" t="s">
        <v>3331</v>
      </c>
      <c r="G2940" s="7">
        <v>42770</v>
      </c>
      <c r="H2940" t="s">
        <v>533</v>
      </c>
      <c r="I2940">
        <v>152000</v>
      </c>
      <c r="J2940">
        <v>0</v>
      </c>
      <c r="K2940">
        <v>152000</v>
      </c>
      <c r="L2940">
        <v>3.3835000000000002</v>
      </c>
      <c r="M2940">
        <v>514292</v>
      </c>
      <c r="N2940" t="s">
        <v>647</v>
      </c>
      <c r="O2940" t="s">
        <v>1202</v>
      </c>
      <c r="P2940" s="7">
        <v>42542</v>
      </c>
      <c r="Q2940" s="7" t="s">
        <v>3332</v>
      </c>
      <c r="R2940" s="7">
        <v>3.5589</v>
      </c>
    </row>
    <row r="2941" spans="1:18" hidden="1">
      <c r="A2941" t="s">
        <v>506</v>
      </c>
      <c r="B2941" t="s">
        <v>676</v>
      </c>
      <c r="C2941" s="7">
        <v>42476</v>
      </c>
      <c r="D2941" t="s">
        <v>1014</v>
      </c>
      <c r="E2941">
        <v>13101001</v>
      </c>
      <c r="F2941" t="s">
        <v>6317</v>
      </c>
      <c r="G2941" s="7">
        <v>42770</v>
      </c>
      <c r="H2941" t="s">
        <v>533</v>
      </c>
      <c r="I2941">
        <v>18240</v>
      </c>
      <c r="J2941">
        <v>0</v>
      </c>
      <c r="K2941">
        <v>18240</v>
      </c>
      <c r="L2941">
        <v>3.3835000000000002</v>
      </c>
      <c r="M2941">
        <v>61715.040000000001</v>
      </c>
      <c r="N2941" t="s">
        <v>647</v>
      </c>
      <c r="O2941" t="s">
        <v>1202</v>
      </c>
      <c r="P2941" s="7">
        <v>42542</v>
      </c>
      <c r="Q2941" s="7" t="s">
        <v>6318</v>
      </c>
      <c r="R2941" s="7">
        <v>3.5276000000000001</v>
      </c>
    </row>
    <row r="2942" spans="1:18" hidden="1">
      <c r="A2942" t="s">
        <v>506</v>
      </c>
      <c r="B2942" t="s">
        <v>639</v>
      </c>
      <c r="C2942" s="7">
        <v>42503</v>
      </c>
      <c r="D2942" t="s">
        <v>3220</v>
      </c>
      <c r="E2942">
        <v>13115026</v>
      </c>
      <c r="F2942" t="s">
        <v>4206</v>
      </c>
      <c r="G2942" s="7">
        <v>42546</v>
      </c>
      <c r="H2942" t="s">
        <v>503</v>
      </c>
      <c r="I2942">
        <v>944.99</v>
      </c>
      <c r="J2942"/>
      <c r="K2942">
        <v>944.99</v>
      </c>
      <c r="L2942">
        <v>1</v>
      </c>
      <c r="M2942">
        <v>944.99</v>
      </c>
      <c r="N2942" t="s">
        <v>647</v>
      </c>
      <c r="O2942" t="s">
        <v>4207</v>
      </c>
      <c r="P2942" s="7">
        <v>42542</v>
      </c>
      <c r="Q2942" s="7" t="s">
        <v>4208</v>
      </c>
      <c r="R2942" s="7">
        <v>3.4876999999999998</v>
      </c>
    </row>
    <row r="2943" spans="1:18" hidden="1">
      <c r="A2943" t="s">
        <v>506</v>
      </c>
      <c r="B2943" t="s">
        <v>639</v>
      </c>
      <c r="C2943" s="7">
        <v>42507</v>
      </c>
      <c r="D2943" t="s">
        <v>3220</v>
      </c>
      <c r="E2943">
        <v>13115016</v>
      </c>
      <c r="F2943" t="s">
        <v>4586</v>
      </c>
      <c r="G2943" s="7">
        <v>42546</v>
      </c>
      <c r="H2943" t="s">
        <v>503</v>
      </c>
      <c r="I2943">
        <v>1205</v>
      </c>
      <c r="J2943"/>
      <c r="K2943">
        <v>1205</v>
      </c>
      <c r="L2943">
        <v>1</v>
      </c>
      <c r="M2943">
        <v>1205</v>
      </c>
      <c r="N2943" t="s">
        <v>647</v>
      </c>
      <c r="O2943" t="s">
        <v>4587</v>
      </c>
      <c r="P2943" s="7">
        <v>42542</v>
      </c>
      <c r="Q2943" s="7" t="s">
        <v>4588</v>
      </c>
      <c r="R2943" s="7">
        <v>3.5034999999999998</v>
      </c>
    </row>
    <row r="2944" spans="1:18" hidden="1">
      <c r="A2944" t="s">
        <v>506</v>
      </c>
      <c r="B2944" t="s">
        <v>553</v>
      </c>
      <c r="C2944" s="7">
        <v>42521</v>
      </c>
      <c r="D2944" t="s">
        <v>3220</v>
      </c>
      <c r="E2944">
        <v>13115016</v>
      </c>
      <c r="F2944" t="s">
        <v>4910</v>
      </c>
      <c r="G2944" s="7">
        <v>42563</v>
      </c>
      <c r="H2944" t="s">
        <v>503</v>
      </c>
      <c r="I2944">
        <v>95</v>
      </c>
      <c r="J2944"/>
      <c r="K2944">
        <v>95</v>
      </c>
      <c r="L2944">
        <v>1</v>
      </c>
      <c r="M2944">
        <v>95</v>
      </c>
      <c r="N2944" t="s">
        <v>647</v>
      </c>
      <c r="O2944" t="s">
        <v>2722</v>
      </c>
      <c r="P2944" s="7">
        <v>42542</v>
      </c>
      <c r="Q2944" s="7" t="s">
        <v>4911</v>
      </c>
      <c r="R2944" s="7">
        <v>3.5996999999999999</v>
      </c>
    </row>
    <row r="2945" spans="1:18" hidden="1">
      <c r="A2945" t="s">
        <v>506</v>
      </c>
      <c r="B2945" t="s">
        <v>553</v>
      </c>
      <c r="C2945" s="7">
        <v>42521</v>
      </c>
      <c r="D2945" t="s">
        <v>3220</v>
      </c>
      <c r="E2945">
        <v>13115016</v>
      </c>
      <c r="F2945" t="s">
        <v>5278</v>
      </c>
      <c r="G2945" s="7">
        <v>42575</v>
      </c>
      <c r="H2945" t="s">
        <v>503</v>
      </c>
      <c r="I2945">
        <v>550</v>
      </c>
      <c r="J2945"/>
      <c r="K2945">
        <v>550</v>
      </c>
      <c r="L2945">
        <v>1</v>
      </c>
      <c r="M2945">
        <v>550</v>
      </c>
      <c r="N2945" t="s">
        <v>647</v>
      </c>
      <c r="O2945" t="s">
        <v>4526</v>
      </c>
      <c r="P2945" s="7">
        <v>42542</v>
      </c>
      <c r="Q2945" s="7" t="s">
        <v>5279</v>
      </c>
      <c r="R2945" s="7">
        <v>3.5996999999999999</v>
      </c>
    </row>
    <row r="2946" spans="1:18" hidden="1">
      <c r="A2946" t="s">
        <v>506</v>
      </c>
      <c r="B2946" t="s">
        <v>553</v>
      </c>
      <c r="C2946" s="7">
        <v>42521</v>
      </c>
      <c r="D2946" t="s">
        <v>3220</v>
      </c>
      <c r="E2946">
        <v>13115026</v>
      </c>
      <c r="F2946" t="s">
        <v>5297</v>
      </c>
      <c r="G2946" s="7">
        <v>42563</v>
      </c>
      <c r="H2946" t="s">
        <v>503</v>
      </c>
      <c r="I2946">
        <v>1255</v>
      </c>
      <c r="J2946"/>
      <c r="K2946">
        <v>1255</v>
      </c>
      <c r="L2946">
        <v>1</v>
      </c>
      <c r="M2946">
        <v>1255</v>
      </c>
      <c r="N2946" t="s">
        <v>647</v>
      </c>
      <c r="O2946" t="s">
        <v>2722</v>
      </c>
      <c r="P2946" s="7">
        <v>42542</v>
      </c>
      <c r="Q2946" s="7" t="s">
        <v>5298</v>
      </c>
      <c r="R2946" s="7">
        <v>3.5996999999999999</v>
      </c>
    </row>
    <row r="2947" spans="1:18" hidden="1">
      <c r="A2947" t="s">
        <v>506</v>
      </c>
      <c r="B2947" t="s">
        <v>553</v>
      </c>
      <c r="C2947" s="7">
        <v>42521</v>
      </c>
      <c r="D2947" t="s">
        <v>3220</v>
      </c>
      <c r="E2947">
        <v>13115016</v>
      </c>
      <c r="F2947" t="s">
        <v>5278</v>
      </c>
      <c r="G2947" s="7">
        <v>42545</v>
      </c>
      <c r="H2947" t="s">
        <v>503</v>
      </c>
      <c r="I2947">
        <v>550</v>
      </c>
      <c r="J2947">
        <v>0</v>
      </c>
      <c r="K2947">
        <v>550</v>
      </c>
      <c r="L2947">
        <v>1</v>
      </c>
      <c r="M2947">
        <v>550</v>
      </c>
      <c r="N2947" t="s">
        <v>647</v>
      </c>
      <c r="O2947" t="s">
        <v>4526</v>
      </c>
      <c r="P2947" s="7">
        <v>42542</v>
      </c>
      <c r="Q2947" s="7" t="s">
        <v>5978</v>
      </c>
      <c r="R2947" s="7">
        <v>3.5996999999999999</v>
      </c>
    </row>
    <row r="2948" spans="1:18" hidden="1">
      <c r="A2948" t="s">
        <v>506</v>
      </c>
      <c r="B2948" t="s">
        <v>681</v>
      </c>
      <c r="C2948" s="7">
        <v>42537</v>
      </c>
      <c r="D2948" t="s">
        <v>1141</v>
      </c>
      <c r="E2948">
        <v>13115028</v>
      </c>
      <c r="F2948" t="s">
        <v>3819</v>
      </c>
      <c r="G2948" s="7">
        <v>42870</v>
      </c>
      <c r="H2948" t="s">
        <v>503</v>
      </c>
      <c r="I2948">
        <v>1986.42</v>
      </c>
      <c r="J2948"/>
      <c r="K2948">
        <v>1986.42</v>
      </c>
      <c r="L2948">
        <v>1</v>
      </c>
      <c r="M2948">
        <v>1986.42</v>
      </c>
      <c r="N2948" t="s">
        <v>1178</v>
      </c>
      <c r="O2948" t="s">
        <v>3820</v>
      </c>
      <c r="P2948" s="7">
        <v>42542</v>
      </c>
      <c r="Q2948" s="7" t="s">
        <v>3821</v>
      </c>
      <c r="R2948" s="7">
        <v>3.4767999999999999</v>
      </c>
    </row>
    <row r="2949" spans="1:18" hidden="1">
      <c r="A2949" t="s">
        <v>506</v>
      </c>
      <c r="B2949" t="s">
        <v>681</v>
      </c>
      <c r="C2949" s="7">
        <v>42537</v>
      </c>
      <c r="D2949" t="s">
        <v>1141</v>
      </c>
      <c r="E2949">
        <v>13115028</v>
      </c>
      <c r="F2949" t="s">
        <v>3819</v>
      </c>
      <c r="G2949" s="7">
        <v>42566</v>
      </c>
      <c r="H2949" t="s">
        <v>503</v>
      </c>
      <c r="I2949">
        <v>1986.42</v>
      </c>
      <c r="J2949">
        <v>0</v>
      </c>
      <c r="K2949">
        <v>1986.42</v>
      </c>
      <c r="L2949">
        <v>1</v>
      </c>
      <c r="M2949">
        <v>1986.42</v>
      </c>
      <c r="N2949" t="s">
        <v>1178</v>
      </c>
      <c r="O2949" t="s">
        <v>3820</v>
      </c>
      <c r="P2949" s="7">
        <v>42542</v>
      </c>
      <c r="Q2949" s="7" t="s">
        <v>4284</v>
      </c>
      <c r="R2949" s="7">
        <v>3.4767999999999999</v>
      </c>
    </row>
    <row r="2950" spans="1:18" hidden="1">
      <c r="A2950" t="s">
        <v>506</v>
      </c>
      <c r="B2950" t="s">
        <v>681</v>
      </c>
      <c r="C2950" s="7">
        <v>42537</v>
      </c>
      <c r="D2950" t="s">
        <v>1141</v>
      </c>
      <c r="E2950">
        <v>13115028</v>
      </c>
      <c r="F2950" t="s">
        <v>3819</v>
      </c>
      <c r="G2950" s="7">
        <v>42840</v>
      </c>
      <c r="H2950" t="s">
        <v>503</v>
      </c>
      <c r="I2950">
        <v>1986.42</v>
      </c>
      <c r="J2950"/>
      <c r="K2950">
        <v>1986.42</v>
      </c>
      <c r="L2950">
        <v>1</v>
      </c>
      <c r="M2950">
        <v>1986.42</v>
      </c>
      <c r="N2950" t="s">
        <v>1178</v>
      </c>
      <c r="O2950" t="s">
        <v>3820</v>
      </c>
      <c r="P2950" s="7">
        <v>42542</v>
      </c>
      <c r="Q2950" s="7" t="s">
        <v>5474</v>
      </c>
      <c r="R2950" s="7">
        <v>3.4767999999999999</v>
      </c>
    </row>
    <row r="2951" spans="1:18" hidden="1">
      <c r="A2951" t="s">
        <v>506</v>
      </c>
      <c r="B2951" t="s">
        <v>681</v>
      </c>
      <c r="C2951" s="7">
        <v>42537</v>
      </c>
      <c r="D2951" t="s">
        <v>1141</v>
      </c>
      <c r="E2951">
        <v>13115028</v>
      </c>
      <c r="F2951" t="s">
        <v>3819</v>
      </c>
      <c r="G2951" s="7">
        <v>42597</v>
      </c>
      <c r="H2951" t="s">
        <v>503</v>
      </c>
      <c r="I2951">
        <v>1986.42</v>
      </c>
      <c r="J2951"/>
      <c r="K2951">
        <v>1986.42</v>
      </c>
      <c r="L2951">
        <v>1</v>
      </c>
      <c r="M2951">
        <v>1986.42</v>
      </c>
      <c r="N2951" t="s">
        <v>1178</v>
      </c>
      <c r="O2951" t="s">
        <v>3820</v>
      </c>
      <c r="P2951" s="7">
        <v>42542</v>
      </c>
      <c r="Q2951" s="7" t="s">
        <v>5828</v>
      </c>
      <c r="R2951" s="7">
        <v>3.4767999999999999</v>
      </c>
    </row>
    <row r="2952" spans="1:18" hidden="1">
      <c r="A2952" t="s">
        <v>506</v>
      </c>
      <c r="B2952" t="s">
        <v>681</v>
      </c>
      <c r="C2952" s="7">
        <v>42537</v>
      </c>
      <c r="D2952" t="s">
        <v>1141</v>
      </c>
      <c r="E2952">
        <v>13115028</v>
      </c>
      <c r="F2952" t="s">
        <v>3819</v>
      </c>
      <c r="G2952" s="7">
        <v>42719</v>
      </c>
      <c r="H2952" t="s">
        <v>503</v>
      </c>
      <c r="I2952">
        <v>1986.42</v>
      </c>
      <c r="J2952"/>
      <c r="K2952">
        <v>1986.42</v>
      </c>
      <c r="L2952">
        <v>1</v>
      </c>
      <c r="M2952">
        <v>1986.42</v>
      </c>
      <c r="N2952" t="s">
        <v>1178</v>
      </c>
      <c r="O2952" t="s">
        <v>3820</v>
      </c>
      <c r="P2952" s="7">
        <v>42542</v>
      </c>
      <c r="Q2952" s="7" t="s">
        <v>5829</v>
      </c>
      <c r="R2952" s="7">
        <v>3.4767999999999999</v>
      </c>
    </row>
    <row r="2953" spans="1:18" hidden="1">
      <c r="A2953" t="s">
        <v>506</v>
      </c>
      <c r="B2953" t="s">
        <v>681</v>
      </c>
      <c r="C2953" s="7">
        <v>42537</v>
      </c>
      <c r="D2953" t="s">
        <v>1141</v>
      </c>
      <c r="E2953">
        <v>13115028</v>
      </c>
      <c r="F2953" t="s">
        <v>3819</v>
      </c>
      <c r="G2953" s="7">
        <v>42901</v>
      </c>
      <c r="H2953" t="s">
        <v>503</v>
      </c>
      <c r="I2953">
        <v>1986.42</v>
      </c>
      <c r="J2953"/>
      <c r="K2953">
        <v>1986.42</v>
      </c>
      <c r="L2953">
        <v>1</v>
      </c>
      <c r="M2953">
        <v>1986.42</v>
      </c>
      <c r="N2953" t="s">
        <v>1178</v>
      </c>
      <c r="O2953" t="s">
        <v>3820</v>
      </c>
      <c r="P2953" s="7">
        <v>42542</v>
      </c>
      <c r="Q2953" s="7" t="s">
        <v>5830</v>
      </c>
      <c r="R2953" s="7">
        <v>3.4767999999999999</v>
      </c>
    </row>
    <row r="2954" spans="1:18" hidden="1">
      <c r="A2954" t="s">
        <v>506</v>
      </c>
      <c r="B2954" t="s">
        <v>681</v>
      </c>
      <c r="C2954" s="7">
        <v>42537</v>
      </c>
      <c r="D2954" t="s">
        <v>1141</v>
      </c>
      <c r="E2954">
        <v>13115028</v>
      </c>
      <c r="F2954" t="s">
        <v>3819</v>
      </c>
      <c r="G2954" s="7">
        <v>42689</v>
      </c>
      <c r="H2954" t="s">
        <v>503</v>
      </c>
      <c r="I2954">
        <v>1986.42</v>
      </c>
      <c r="J2954"/>
      <c r="K2954">
        <v>1986.42</v>
      </c>
      <c r="L2954">
        <v>1</v>
      </c>
      <c r="M2954">
        <v>1986.42</v>
      </c>
      <c r="N2954" t="s">
        <v>1178</v>
      </c>
      <c r="O2954" t="s">
        <v>3820</v>
      </c>
      <c r="P2954" s="7">
        <v>42542</v>
      </c>
      <c r="Q2954" s="7" t="s">
        <v>6187</v>
      </c>
      <c r="R2954" s="7">
        <v>3.4767999999999999</v>
      </c>
    </row>
    <row r="2955" spans="1:18" hidden="1">
      <c r="A2955" t="s">
        <v>506</v>
      </c>
      <c r="B2955" t="s">
        <v>681</v>
      </c>
      <c r="C2955" s="7">
        <v>42537</v>
      </c>
      <c r="D2955" t="s">
        <v>1141</v>
      </c>
      <c r="E2955">
        <v>13115028</v>
      </c>
      <c r="F2955" t="s">
        <v>3819</v>
      </c>
      <c r="G2955" s="7">
        <v>42750</v>
      </c>
      <c r="H2955" t="s">
        <v>503</v>
      </c>
      <c r="I2955">
        <v>1986.42</v>
      </c>
      <c r="J2955"/>
      <c r="K2955">
        <v>1986.42</v>
      </c>
      <c r="L2955">
        <v>1</v>
      </c>
      <c r="M2955">
        <v>1986.42</v>
      </c>
      <c r="N2955" t="s">
        <v>1178</v>
      </c>
      <c r="O2955" t="s">
        <v>3820</v>
      </c>
      <c r="P2955" s="7">
        <v>42542</v>
      </c>
      <c r="Q2955" s="7" t="s">
        <v>6188</v>
      </c>
      <c r="R2955" s="7">
        <v>3.4767999999999999</v>
      </c>
    </row>
    <row r="2956" spans="1:18" hidden="1">
      <c r="A2956" t="s">
        <v>506</v>
      </c>
      <c r="B2956" t="s">
        <v>681</v>
      </c>
      <c r="C2956" s="7">
        <v>42537</v>
      </c>
      <c r="D2956" t="s">
        <v>1141</v>
      </c>
      <c r="E2956">
        <v>13115028</v>
      </c>
      <c r="F2956" t="s">
        <v>3819</v>
      </c>
      <c r="G2956" s="7">
        <v>42781</v>
      </c>
      <c r="H2956" t="s">
        <v>503</v>
      </c>
      <c r="I2956">
        <v>1986.42</v>
      </c>
      <c r="J2956"/>
      <c r="K2956">
        <v>1986.42</v>
      </c>
      <c r="L2956">
        <v>1</v>
      </c>
      <c r="M2956">
        <v>1986.42</v>
      </c>
      <c r="N2956" t="s">
        <v>1178</v>
      </c>
      <c r="O2956" t="s">
        <v>3820</v>
      </c>
      <c r="P2956" s="7">
        <v>42542</v>
      </c>
      <c r="Q2956" s="7" t="s">
        <v>6189</v>
      </c>
      <c r="R2956" s="7">
        <v>3.4767999999999999</v>
      </c>
    </row>
    <row r="2957" spans="1:18" hidden="1">
      <c r="A2957" t="s">
        <v>506</v>
      </c>
      <c r="B2957" t="s">
        <v>681</v>
      </c>
      <c r="C2957" s="7">
        <v>42537</v>
      </c>
      <c r="D2957" t="s">
        <v>1141</v>
      </c>
      <c r="E2957">
        <v>13115028</v>
      </c>
      <c r="F2957" t="s">
        <v>3819</v>
      </c>
      <c r="G2957" s="7">
        <v>42809</v>
      </c>
      <c r="H2957" t="s">
        <v>503</v>
      </c>
      <c r="I2957">
        <v>1986.42</v>
      </c>
      <c r="J2957"/>
      <c r="K2957">
        <v>1986.42</v>
      </c>
      <c r="L2957">
        <v>1</v>
      </c>
      <c r="M2957">
        <v>1986.42</v>
      </c>
      <c r="N2957" t="s">
        <v>1178</v>
      </c>
      <c r="O2957" t="s">
        <v>3820</v>
      </c>
      <c r="P2957" s="7">
        <v>42542</v>
      </c>
      <c r="Q2957" s="7" t="s">
        <v>6190</v>
      </c>
      <c r="R2957" s="7">
        <v>3.4767999999999999</v>
      </c>
    </row>
    <row r="2958" spans="1:18" hidden="1">
      <c r="A2958" t="s">
        <v>506</v>
      </c>
      <c r="B2958" t="s">
        <v>681</v>
      </c>
      <c r="C2958" s="7">
        <v>42537</v>
      </c>
      <c r="D2958" t="s">
        <v>1141</v>
      </c>
      <c r="E2958">
        <v>13115028</v>
      </c>
      <c r="F2958" t="s">
        <v>3819</v>
      </c>
      <c r="G2958" s="7">
        <v>42628</v>
      </c>
      <c r="H2958" t="s">
        <v>503</v>
      </c>
      <c r="I2958">
        <v>1986.42</v>
      </c>
      <c r="J2958"/>
      <c r="K2958">
        <v>1986.42</v>
      </c>
      <c r="L2958">
        <v>1</v>
      </c>
      <c r="M2958">
        <v>1986.42</v>
      </c>
      <c r="N2958" t="s">
        <v>1178</v>
      </c>
      <c r="O2958" t="s">
        <v>3820</v>
      </c>
      <c r="P2958" s="7">
        <v>42542</v>
      </c>
      <c r="Q2958" s="7" t="s">
        <v>6528</v>
      </c>
      <c r="R2958" s="7">
        <v>3.4767999999999999</v>
      </c>
    </row>
    <row r="2959" spans="1:18" hidden="1">
      <c r="A2959" t="s">
        <v>506</v>
      </c>
      <c r="B2959" t="s">
        <v>681</v>
      </c>
      <c r="C2959" s="7">
        <v>42537</v>
      </c>
      <c r="D2959" t="s">
        <v>1141</v>
      </c>
      <c r="E2959">
        <v>13115028</v>
      </c>
      <c r="F2959" t="s">
        <v>3819</v>
      </c>
      <c r="G2959" s="7">
        <v>42658</v>
      </c>
      <c r="H2959" t="s">
        <v>503</v>
      </c>
      <c r="I2959">
        <v>1986.42</v>
      </c>
      <c r="J2959"/>
      <c r="K2959">
        <v>1986.42</v>
      </c>
      <c r="L2959">
        <v>1</v>
      </c>
      <c r="M2959">
        <v>1986.42</v>
      </c>
      <c r="N2959" t="s">
        <v>1178</v>
      </c>
      <c r="O2959" t="s">
        <v>3820</v>
      </c>
      <c r="P2959" s="7">
        <v>42542</v>
      </c>
      <c r="Q2959" s="7" t="s">
        <v>6529</v>
      </c>
      <c r="R2959" s="7">
        <v>3.4767999999999999</v>
      </c>
    </row>
    <row r="2960" spans="1:18" hidden="1">
      <c r="A2960" t="s">
        <v>506</v>
      </c>
      <c r="B2960" t="s">
        <v>641</v>
      </c>
      <c r="C2960" s="7">
        <v>42537</v>
      </c>
      <c r="D2960" t="s">
        <v>4746</v>
      </c>
      <c r="E2960">
        <v>13115002</v>
      </c>
      <c r="F2960" t="s">
        <v>4747</v>
      </c>
      <c r="G2960" s="7">
        <v>42549</v>
      </c>
      <c r="H2960" t="s">
        <v>503</v>
      </c>
      <c r="I2960">
        <v>300</v>
      </c>
      <c r="J2960">
        <v>0</v>
      </c>
      <c r="K2960">
        <v>300</v>
      </c>
      <c r="L2960">
        <v>1</v>
      </c>
      <c r="M2960">
        <v>300</v>
      </c>
      <c r="N2960" t="s">
        <v>2457</v>
      </c>
      <c r="O2960" t="s">
        <v>3617</v>
      </c>
      <c r="P2960" s="7">
        <v>42542</v>
      </c>
      <c r="Q2960" s="7" t="s">
        <v>4748</v>
      </c>
      <c r="R2960" s="7">
        <v>3.4767999999999999</v>
      </c>
    </row>
    <row r="2961" spans="1:18" hidden="1">
      <c r="A2961" t="s">
        <v>506</v>
      </c>
      <c r="B2961" t="s">
        <v>548</v>
      </c>
      <c r="C2961" s="7">
        <v>42537</v>
      </c>
      <c r="D2961" t="s">
        <v>4746</v>
      </c>
      <c r="E2961">
        <v>13115002</v>
      </c>
      <c r="F2961" t="s">
        <v>5880</v>
      </c>
      <c r="G2961" s="7">
        <v>42549</v>
      </c>
      <c r="H2961" t="s">
        <v>503</v>
      </c>
      <c r="I2961">
        <v>375</v>
      </c>
      <c r="J2961">
        <v>0</v>
      </c>
      <c r="K2961">
        <v>375</v>
      </c>
      <c r="L2961">
        <v>1</v>
      </c>
      <c r="M2961">
        <v>375</v>
      </c>
      <c r="N2961" t="s">
        <v>2457</v>
      </c>
      <c r="O2961" t="s">
        <v>5881</v>
      </c>
      <c r="P2961" s="7">
        <v>42542</v>
      </c>
      <c r="Q2961" s="7" t="s">
        <v>5882</v>
      </c>
      <c r="R2961" s="7">
        <v>3.4767999999999999</v>
      </c>
    </row>
    <row r="2962" spans="1:18" hidden="1">
      <c r="A2962" t="s">
        <v>506</v>
      </c>
      <c r="B2962" t="s">
        <v>686</v>
      </c>
      <c r="C2962" s="7">
        <v>42501</v>
      </c>
      <c r="D2962" t="s">
        <v>6327</v>
      </c>
      <c r="E2962">
        <v>13130014</v>
      </c>
      <c r="F2962" t="s">
        <v>6328</v>
      </c>
      <c r="G2962" s="7">
        <v>42656</v>
      </c>
      <c r="H2962" t="s">
        <v>503</v>
      </c>
      <c r="I2962">
        <v>6000</v>
      </c>
      <c r="J2962"/>
      <c r="K2962">
        <v>6000</v>
      </c>
      <c r="L2962">
        <v>1</v>
      </c>
      <c r="M2962">
        <v>6000</v>
      </c>
      <c r="N2962" t="s">
        <v>720</v>
      </c>
      <c r="O2962" t="s">
        <v>6329</v>
      </c>
      <c r="P2962" s="7">
        <v>42542</v>
      </c>
      <c r="Q2962" s="7" t="s">
        <v>6330</v>
      </c>
      <c r="R2962" s="7">
        <v>3.4771999999999998</v>
      </c>
    </row>
    <row r="2963" spans="1:18" hidden="1">
      <c r="A2963" t="s">
        <v>506</v>
      </c>
      <c r="B2963" t="s">
        <v>548</v>
      </c>
      <c r="C2963" s="7">
        <v>42472</v>
      </c>
      <c r="D2963" t="s">
        <v>5209</v>
      </c>
      <c r="E2963">
        <v>13115018</v>
      </c>
      <c r="F2963" t="s">
        <v>5210</v>
      </c>
      <c r="G2963" s="7">
        <v>42548</v>
      </c>
      <c r="H2963" t="s">
        <v>503</v>
      </c>
      <c r="I2963">
        <v>25000</v>
      </c>
      <c r="J2963"/>
      <c r="K2963">
        <v>25000</v>
      </c>
      <c r="L2963">
        <v>1</v>
      </c>
      <c r="M2963">
        <v>25000</v>
      </c>
      <c r="N2963" t="s">
        <v>3575</v>
      </c>
      <c r="O2963" t="s">
        <v>5211</v>
      </c>
      <c r="P2963" s="7">
        <v>42542</v>
      </c>
      <c r="Q2963" s="7" t="s">
        <v>5212</v>
      </c>
      <c r="R2963" s="7">
        <v>3.5284</v>
      </c>
    </row>
    <row r="2964" spans="1:18" hidden="1">
      <c r="A2964" t="s">
        <v>506</v>
      </c>
      <c r="B2964" t="s">
        <v>548</v>
      </c>
      <c r="C2964" s="7">
        <v>42472</v>
      </c>
      <c r="D2964" t="s">
        <v>5209</v>
      </c>
      <c r="E2964">
        <v>13115018</v>
      </c>
      <c r="F2964" t="s">
        <v>5210</v>
      </c>
      <c r="G2964" s="7">
        <v>42576</v>
      </c>
      <c r="H2964" t="s">
        <v>503</v>
      </c>
      <c r="I2964">
        <v>25000</v>
      </c>
      <c r="J2964"/>
      <c r="K2964">
        <v>25000</v>
      </c>
      <c r="L2964">
        <v>1</v>
      </c>
      <c r="M2964">
        <v>25000</v>
      </c>
      <c r="N2964" t="s">
        <v>3575</v>
      </c>
      <c r="O2964" t="s">
        <v>5211</v>
      </c>
      <c r="P2964" s="7">
        <v>42542</v>
      </c>
      <c r="Q2964" s="7" t="s">
        <v>5941</v>
      </c>
      <c r="R2964" s="7">
        <v>3.5284</v>
      </c>
    </row>
    <row r="2965" spans="1:18" hidden="1">
      <c r="A2965" t="s">
        <v>506</v>
      </c>
      <c r="B2965" t="s">
        <v>501</v>
      </c>
      <c r="C2965" s="7">
        <v>42398</v>
      </c>
      <c r="D2965" t="s">
        <v>2752</v>
      </c>
      <c r="E2965">
        <v>19105029</v>
      </c>
      <c r="F2965" t="s">
        <v>2925</v>
      </c>
      <c r="G2965" s="7">
        <v>42653</v>
      </c>
      <c r="H2965" t="s">
        <v>503</v>
      </c>
      <c r="I2965">
        <v>68300</v>
      </c>
      <c r="J2965"/>
      <c r="K2965">
        <v>68300</v>
      </c>
      <c r="L2965">
        <v>1</v>
      </c>
      <c r="M2965">
        <v>68300</v>
      </c>
      <c r="N2965" t="s">
        <v>1179</v>
      </c>
      <c r="O2965" t="s">
        <v>2926</v>
      </c>
      <c r="P2965" s="7">
        <v>42542</v>
      </c>
      <c r="Q2965" s="7" t="s">
        <v>2927</v>
      </c>
      <c r="R2965" s="7">
        <v>4.0838000000000001</v>
      </c>
    </row>
    <row r="2966" spans="1:18" hidden="1">
      <c r="A2966" t="s">
        <v>506</v>
      </c>
      <c r="B2966" t="s">
        <v>501</v>
      </c>
      <c r="C2966" s="7">
        <v>42398</v>
      </c>
      <c r="D2966" t="s">
        <v>2752</v>
      </c>
      <c r="E2966">
        <v>19105029</v>
      </c>
      <c r="F2966" t="s">
        <v>2928</v>
      </c>
      <c r="G2966" s="7">
        <v>42561</v>
      </c>
      <c r="H2966" t="s">
        <v>503</v>
      </c>
      <c r="I2966">
        <v>26700</v>
      </c>
      <c r="J2966"/>
      <c r="K2966">
        <v>26700</v>
      </c>
      <c r="L2966">
        <v>1</v>
      </c>
      <c r="M2966">
        <v>26700</v>
      </c>
      <c r="N2966" t="s">
        <v>1179</v>
      </c>
      <c r="O2966" t="s">
        <v>2929</v>
      </c>
      <c r="P2966" s="7">
        <v>42542</v>
      </c>
      <c r="Q2966" s="7" t="s">
        <v>2959</v>
      </c>
      <c r="R2966" s="7">
        <v>4.0838000000000001</v>
      </c>
    </row>
    <row r="2967" spans="1:18" hidden="1">
      <c r="A2967" t="s">
        <v>506</v>
      </c>
      <c r="B2967" t="s">
        <v>501</v>
      </c>
      <c r="C2967" s="7">
        <v>42398</v>
      </c>
      <c r="D2967" t="s">
        <v>2752</v>
      </c>
      <c r="E2967">
        <v>19105029</v>
      </c>
      <c r="F2967" t="s">
        <v>2925</v>
      </c>
      <c r="G2967" s="7">
        <v>42684</v>
      </c>
      <c r="H2967" t="s">
        <v>503</v>
      </c>
      <c r="I2967">
        <v>68300</v>
      </c>
      <c r="J2967"/>
      <c r="K2967">
        <v>68300</v>
      </c>
      <c r="L2967">
        <v>1</v>
      </c>
      <c r="M2967">
        <v>68300</v>
      </c>
      <c r="N2967" t="s">
        <v>1179</v>
      </c>
      <c r="O2967" t="s">
        <v>2926</v>
      </c>
      <c r="P2967" s="7">
        <v>42542</v>
      </c>
      <c r="Q2967" s="7" t="s">
        <v>2960</v>
      </c>
      <c r="R2967" s="7">
        <v>4.0838000000000001</v>
      </c>
    </row>
    <row r="2968" spans="1:18" hidden="1">
      <c r="A2968" t="s">
        <v>506</v>
      </c>
      <c r="B2968" t="s">
        <v>501</v>
      </c>
      <c r="C2968" s="7">
        <v>42398</v>
      </c>
      <c r="D2968" t="s">
        <v>2752</v>
      </c>
      <c r="E2968">
        <v>19105029</v>
      </c>
      <c r="F2968" t="s">
        <v>2928</v>
      </c>
      <c r="G2968" s="7">
        <v>42623</v>
      </c>
      <c r="H2968" t="s">
        <v>503</v>
      </c>
      <c r="I2968">
        <v>26700</v>
      </c>
      <c r="J2968"/>
      <c r="K2968">
        <v>26700</v>
      </c>
      <c r="L2968">
        <v>1</v>
      </c>
      <c r="M2968">
        <v>26700</v>
      </c>
      <c r="N2968" t="s">
        <v>1179</v>
      </c>
      <c r="O2968" t="s">
        <v>2929</v>
      </c>
      <c r="P2968" s="7">
        <v>42542</v>
      </c>
      <c r="Q2968" s="7" t="s">
        <v>2980</v>
      </c>
      <c r="R2968" s="7">
        <v>4.0838000000000001</v>
      </c>
    </row>
    <row r="2969" spans="1:18" hidden="1">
      <c r="A2969" t="s">
        <v>506</v>
      </c>
      <c r="B2969" t="s">
        <v>501</v>
      </c>
      <c r="C2969" s="7">
        <v>42398</v>
      </c>
      <c r="D2969" t="s">
        <v>2752</v>
      </c>
      <c r="E2969">
        <v>19105029</v>
      </c>
      <c r="F2969" t="s">
        <v>2925</v>
      </c>
      <c r="G2969" s="7">
        <v>42561</v>
      </c>
      <c r="H2969" t="s">
        <v>503</v>
      </c>
      <c r="I2969">
        <v>68300</v>
      </c>
      <c r="J2969"/>
      <c r="K2969">
        <v>68300</v>
      </c>
      <c r="L2969">
        <v>1</v>
      </c>
      <c r="M2969">
        <v>68300</v>
      </c>
      <c r="N2969" t="s">
        <v>1179</v>
      </c>
      <c r="O2969" t="s">
        <v>2926</v>
      </c>
      <c r="P2969" s="7">
        <v>42542</v>
      </c>
      <c r="Q2969" s="7" t="s">
        <v>2981</v>
      </c>
      <c r="R2969" s="7">
        <v>4.0838000000000001</v>
      </c>
    </row>
    <row r="2970" spans="1:18" hidden="1">
      <c r="A2970" t="s">
        <v>506</v>
      </c>
      <c r="B2970" t="s">
        <v>501</v>
      </c>
      <c r="C2970" s="7">
        <v>42398</v>
      </c>
      <c r="D2970" t="s">
        <v>2752</v>
      </c>
      <c r="E2970">
        <v>19105029</v>
      </c>
      <c r="F2970" t="s">
        <v>2925</v>
      </c>
      <c r="G2970" s="7">
        <v>42592</v>
      </c>
      <c r="H2970" t="s">
        <v>503</v>
      </c>
      <c r="I2970">
        <v>68300</v>
      </c>
      <c r="J2970"/>
      <c r="K2970">
        <v>68300</v>
      </c>
      <c r="L2970">
        <v>1</v>
      </c>
      <c r="M2970">
        <v>68300</v>
      </c>
      <c r="N2970" t="s">
        <v>1179</v>
      </c>
      <c r="O2970" t="s">
        <v>2926</v>
      </c>
      <c r="P2970" s="7">
        <v>42542</v>
      </c>
      <c r="Q2970" s="7" t="s">
        <v>3014</v>
      </c>
      <c r="R2970" s="7">
        <v>4.0838000000000001</v>
      </c>
    </row>
    <row r="2971" spans="1:18" hidden="1">
      <c r="A2971" t="s">
        <v>506</v>
      </c>
      <c r="B2971" t="s">
        <v>501</v>
      </c>
      <c r="C2971" s="7">
        <v>42398</v>
      </c>
      <c r="D2971" t="s">
        <v>2752</v>
      </c>
      <c r="E2971">
        <v>19105029</v>
      </c>
      <c r="F2971" t="s">
        <v>2925</v>
      </c>
      <c r="G2971" s="7">
        <v>42623</v>
      </c>
      <c r="H2971" t="s">
        <v>503</v>
      </c>
      <c r="I2971">
        <v>68300</v>
      </c>
      <c r="J2971"/>
      <c r="K2971">
        <v>68300</v>
      </c>
      <c r="L2971">
        <v>1</v>
      </c>
      <c r="M2971">
        <v>68300</v>
      </c>
      <c r="N2971" t="s">
        <v>1179</v>
      </c>
      <c r="O2971" t="s">
        <v>2926</v>
      </c>
      <c r="P2971" s="7">
        <v>42542</v>
      </c>
      <c r="Q2971" s="7" t="s">
        <v>3015</v>
      </c>
      <c r="R2971" s="7">
        <v>4.0838000000000001</v>
      </c>
    </row>
    <row r="2972" spans="1:18" hidden="1">
      <c r="A2972" t="s">
        <v>506</v>
      </c>
      <c r="B2972" t="s">
        <v>501</v>
      </c>
      <c r="C2972" s="7">
        <v>42398</v>
      </c>
      <c r="D2972" t="s">
        <v>2752</v>
      </c>
      <c r="E2972">
        <v>19105029</v>
      </c>
      <c r="F2972" t="s">
        <v>2928</v>
      </c>
      <c r="G2972" s="7">
        <v>42653</v>
      </c>
      <c r="H2972" t="s">
        <v>503</v>
      </c>
      <c r="I2972">
        <v>26700</v>
      </c>
      <c r="J2972"/>
      <c r="K2972">
        <v>26700</v>
      </c>
      <c r="L2972">
        <v>1</v>
      </c>
      <c r="M2972">
        <v>26700</v>
      </c>
      <c r="N2972" t="s">
        <v>1179</v>
      </c>
      <c r="O2972" t="s">
        <v>2929</v>
      </c>
      <c r="P2972" s="7">
        <v>42542</v>
      </c>
      <c r="Q2972" s="7" t="s">
        <v>3049</v>
      </c>
      <c r="R2972" s="7">
        <v>4.0838000000000001</v>
      </c>
    </row>
    <row r="2973" spans="1:18" hidden="1">
      <c r="A2973" t="s">
        <v>506</v>
      </c>
      <c r="B2973" t="s">
        <v>501</v>
      </c>
      <c r="C2973" s="7">
        <v>42398</v>
      </c>
      <c r="D2973" t="s">
        <v>2752</v>
      </c>
      <c r="E2973">
        <v>19105029</v>
      </c>
      <c r="F2973" t="s">
        <v>2928</v>
      </c>
      <c r="G2973" s="7">
        <v>42592</v>
      </c>
      <c r="H2973" t="s">
        <v>503</v>
      </c>
      <c r="I2973">
        <v>26700</v>
      </c>
      <c r="J2973"/>
      <c r="K2973">
        <v>26700</v>
      </c>
      <c r="L2973">
        <v>1</v>
      </c>
      <c r="M2973">
        <v>26700</v>
      </c>
      <c r="N2973" t="s">
        <v>1179</v>
      </c>
      <c r="O2973" t="s">
        <v>2929</v>
      </c>
      <c r="P2973" s="7">
        <v>42542</v>
      </c>
      <c r="Q2973" s="7" t="s">
        <v>3069</v>
      </c>
      <c r="R2973" s="7">
        <v>4.0838000000000001</v>
      </c>
    </row>
    <row r="2974" spans="1:18" hidden="1">
      <c r="A2974" t="s">
        <v>506</v>
      </c>
      <c r="B2974" t="s">
        <v>501</v>
      </c>
      <c r="C2974" s="7">
        <v>42398</v>
      </c>
      <c r="D2974" t="s">
        <v>2752</v>
      </c>
      <c r="E2974">
        <v>19105029</v>
      </c>
      <c r="F2974" t="s">
        <v>2928</v>
      </c>
      <c r="G2974" s="7">
        <v>42684</v>
      </c>
      <c r="H2974" t="s">
        <v>503</v>
      </c>
      <c r="I2974">
        <v>26700</v>
      </c>
      <c r="J2974"/>
      <c r="K2974">
        <v>26700</v>
      </c>
      <c r="L2974">
        <v>1</v>
      </c>
      <c r="M2974">
        <v>26700</v>
      </c>
      <c r="N2974" t="s">
        <v>1179</v>
      </c>
      <c r="O2974" t="s">
        <v>2929</v>
      </c>
      <c r="P2974" s="7">
        <v>42542</v>
      </c>
      <c r="Q2974" s="7" t="s">
        <v>3086</v>
      </c>
      <c r="R2974" s="7">
        <v>4.0838000000000001</v>
      </c>
    </row>
    <row r="2975" spans="1:18" hidden="1">
      <c r="A2975" t="s">
        <v>506</v>
      </c>
      <c r="B2975" t="s">
        <v>609</v>
      </c>
      <c r="C2975" s="7">
        <v>42536</v>
      </c>
      <c r="D2975" t="s">
        <v>6156</v>
      </c>
      <c r="E2975">
        <v>13115016</v>
      </c>
      <c r="F2975" t="s">
        <v>6157</v>
      </c>
      <c r="G2975" s="7">
        <v>42558</v>
      </c>
      <c r="H2975" t="s">
        <v>503</v>
      </c>
      <c r="I2975">
        <v>173.27</v>
      </c>
      <c r="J2975">
        <v>0</v>
      </c>
      <c r="K2975">
        <v>173.27</v>
      </c>
      <c r="L2975">
        <v>1</v>
      </c>
      <c r="M2975">
        <v>173.27</v>
      </c>
      <c r="N2975" t="s">
        <v>647</v>
      </c>
      <c r="O2975" t="s">
        <v>761</v>
      </c>
      <c r="P2975" s="7">
        <v>42542</v>
      </c>
      <c r="Q2975" s="7" t="s">
        <v>6158</v>
      </c>
      <c r="R2975" s="7">
        <v>3.4839000000000002</v>
      </c>
    </row>
    <row r="2976" spans="1:18" hidden="1">
      <c r="A2976" t="s">
        <v>506</v>
      </c>
      <c r="B2976" t="s">
        <v>548</v>
      </c>
      <c r="C2976" s="7">
        <v>40983</v>
      </c>
      <c r="D2976" t="s">
        <v>777</v>
      </c>
      <c r="E2976">
        <v>13101001</v>
      </c>
      <c r="F2976" t="s">
        <v>472</v>
      </c>
      <c r="G2976" s="7">
        <v>42093</v>
      </c>
      <c r="H2976" t="s">
        <v>503</v>
      </c>
      <c r="I2976">
        <v>3000000.2</v>
      </c>
      <c r="J2976">
        <v>2235936</v>
      </c>
      <c r="K2976">
        <v>764064.2</v>
      </c>
      <c r="L2976">
        <v>1</v>
      </c>
      <c r="M2976">
        <v>764064.2</v>
      </c>
      <c r="N2976" t="s">
        <v>647</v>
      </c>
      <c r="O2976" t="s">
        <v>778</v>
      </c>
      <c r="P2976" s="7">
        <v>42542</v>
      </c>
      <c r="Q2976" s="7" t="s">
        <v>2013</v>
      </c>
      <c r="R2976" s="7">
        <v>1.8146</v>
      </c>
    </row>
    <row r="2977" spans="1:18" hidden="1">
      <c r="A2977" t="s">
        <v>506</v>
      </c>
      <c r="B2977" t="s">
        <v>609</v>
      </c>
      <c r="C2977" s="7">
        <v>42538</v>
      </c>
      <c r="D2977" t="s">
        <v>3832</v>
      </c>
      <c r="E2977">
        <v>13101012</v>
      </c>
      <c r="F2977" t="s">
        <v>3833</v>
      </c>
      <c r="G2977" s="7">
        <v>42546</v>
      </c>
      <c r="H2977" t="s">
        <v>503</v>
      </c>
      <c r="I2977">
        <v>6429.09</v>
      </c>
      <c r="J2977">
        <v>0</v>
      </c>
      <c r="K2977">
        <v>6429.09</v>
      </c>
      <c r="L2977">
        <v>1</v>
      </c>
      <c r="M2977">
        <v>6429.09</v>
      </c>
      <c r="N2977" t="s">
        <v>647</v>
      </c>
      <c r="O2977" t="s">
        <v>3834</v>
      </c>
      <c r="P2977" s="7">
        <v>42542</v>
      </c>
      <c r="Q2977" s="7" t="s">
        <v>3835</v>
      </c>
      <c r="R2977" s="7">
        <v>3.4904000000000002</v>
      </c>
    </row>
    <row r="2978" spans="1:18" hidden="1">
      <c r="A2978" t="s">
        <v>506</v>
      </c>
      <c r="B2978" t="s">
        <v>609</v>
      </c>
      <c r="C2978" s="7">
        <v>42538</v>
      </c>
      <c r="D2978" t="s">
        <v>3832</v>
      </c>
      <c r="E2978">
        <v>13101012</v>
      </c>
      <c r="F2978" t="s">
        <v>3840</v>
      </c>
      <c r="G2978" s="7">
        <v>42546</v>
      </c>
      <c r="H2978" t="s">
        <v>503</v>
      </c>
      <c r="I2978">
        <v>6068.4</v>
      </c>
      <c r="J2978">
        <v>0</v>
      </c>
      <c r="K2978">
        <v>6068.4</v>
      </c>
      <c r="L2978">
        <v>1</v>
      </c>
      <c r="M2978">
        <v>6068.4</v>
      </c>
      <c r="N2978" t="s">
        <v>647</v>
      </c>
      <c r="O2978" t="s">
        <v>1073</v>
      </c>
      <c r="P2978" s="7">
        <v>42542</v>
      </c>
      <c r="Q2978" s="7" t="s">
        <v>3841</v>
      </c>
      <c r="R2978" s="7">
        <v>3.4904000000000002</v>
      </c>
    </row>
    <row r="2979" spans="1:18" hidden="1">
      <c r="A2979" t="s">
        <v>506</v>
      </c>
      <c r="B2979" t="s">
        <v>553</v>
      </c>
      <c r="C2979" s="7">
        <v>42541</v>
      </c>
      <c r="D2979" t="s">
        <v>3849</v>
      </c>
      <c r="E2979">
        <v>13101010</v>
      </c>
      <c r="F2979" t="s">
        <v>3850</v>
      </c>
      <c r="G2979" s="7">
        <v>42558</v>
      </c>
      <c r="H2979" t="s">
        <v>503</v>
      </c>
      <c r="I2979">
        <v>17056.2</v>
      </c>
      <c r="J2979">
        <v>0</v>
      </c>
      <c r="K2979">
        <v>17056.2</v>
      </c>
      <c r="L2979">
        <v>1</v>
      </c>
      <c r="M2979">
        <v>17056.2</v>
      </c>
      <c r="N2979" t="s">
        <v>647</v>
      </c>
      <c r="O2979" t="s">
        <v>3851</v>
      </c>
      <c r="P2979" s="7">
        <v>42542</v>
      </c>
      <c r="Q2979" s="7" t="s">
        <v>3852</v>
      </c>
      <c r="R2979" s="7">
        <v>3.4371999999999998</v>
      </c>
    </row>
    <row r="2980" spans="1:18" hidden="1">
      <c r="A2980" t="s">
        <v>506</v>
      </c>
      <c r="B2980" t="s">
        <v>553</v>
      </c>
      <c r="C2980" s="7">
        <v>42529</v>
      </c>
      <c r="D2980" t="s">
        <v>3849</v>
      </c>
      <c r="E2980">
        <v>13101012</v>
      </c>
      <c r="F2980" t="s">
        <v>5400</v>
      </c>
      <c r="G2980" s="7">
        <v>42548</v>
      </c>
      <c r="H2980" t="s">
        <v>503</v>
      </c>
      <c r="I2980">
        <v>50778</v>
      </c>
      <c r="J2980">
        <v>0</v>
      </c>
      <c r="K2980">
        <v>50778</v>
      </c>
      <c r="L2980">
        <v>1</v>
      </c>
      <c r="M2980">
        <v>50778</v>
      </c>
      <c r="N2980" t="s">
        <v>647</v>
      </c>
      <c r="O2980" t="s">
        <v>5401</v>
      </c>
      <c r="P2980" s="7">
        <v>42542</v>
      </c>
      <c r="Q2980" s="7" t="s">
        <v>5402</v>
      </c>
      <c r="R2980" s="7">
        <v>3.4744999999999999</v>
      </c>
    </row>
    <row r="2981" spans="1:18" hidden="1">
      <c r="A2981" t="s">
        <v>506</v>
      </c>
      <c r="B2981" t="s">
        <v>609</v>
      </c>
      <c r="C2981" s="7">
        <v>42528</v>
      </c>
      <c r="D2981" t="s">
        <v>3849</v>
      </c>
      <c r="E2981">
        <v>13101012</v>
      </c>
      <c r="F2981" t="s">
        <v>5410</v>
      </c>
      <c r="G2981" s="7">
        <v>42548</v>
      </c>
      <c r="H2981" t="s">
        <v>503</v>
      </c>
      <c r="I2981">
        <v>6465.2</v>
      </c>
      <c r="J2981">
        <v>0</v>
      </c>
      <c r="K2981">
        <v>6465.2</v>
      </c>
      <c r="L2981">
        <v>1</v>
      </c>
      <c r="M2981">
        <v>6465.2</v>
      </c>
      <c r="N2981" t="s">
        <v>647</v>
      </c>
      <c r="O2981" t="s">
        <v>5411</v>
      </c>
      <c r="P2981" s="7">
        <v>42542</v>
      </c>
      <c r="Q2981" s="7" t="s">
        <v>5412</v>
      </c>
      <c r="R2981" s="7">
        <v>3.5097999999999998</v>
      </c>
    </row>
    <row r="2982" spans="1:18" hidden="1">
      <c r="A2982" t="s">
        <v>506</v>
      </c>
      <c r="B2982" t="s">
        <v>553</v>
      </c>
      <c r="C2982" s="7">
        <v>42534</v>
      </c>
      <c r="D2982" t="s">
        <v>3849</v>
      </c>
      <c r="E2982">
        <v>13101012</v>
      </c>
      <c r="F2982" t="s">
        <v>6415</v>
      </c>
      <c r="G2982" s="7">
        <v>42552</v>
      </c>
      <c r="H2982" t="s">
        <v>503</v>
      </c>
      <c r="I2982">
        <v>50224.5</v>
      </c>
      <c r="J2982">
        <v>0</v>
      </c>
      <c r="K2982">
        <v>50224.5</v>
      </c>
      <c r="L2982">
        <v>1</v>
      </c>
      <c r="M2982">
        <v>50224.5</v>
      </c>
      <c r="N2982" t="s">
        <v>647</v>
      </c>
      <c r="O2982" t="s">
        <v>6416</v>
      </c>
      <c r="P2982" s="7">
        <v>42542</v>
      </c>
      <c r="Q2982" s="7" t="s">
        <v>6417</v>
      </c>
      <c r="R2982" s="7">
        <v>3.4260999999999999</v>
      </c>
    </row>
    <row r="2983" spans="1:18" hidden="1">
      <c r="A2983" t="s">
        <v>506</v>
      </c>
      <c r="B2983" t="s">
        <v>686</v>
      </c>
      <c r="C2983" s="7">
        <v>42529</v>
      </c>
      <c r="D2983" t="s">
        <v>3849</v>
      </c>
      <c r="E2983">
        <v>13101011</v>
      </c>
      <c r="F2983" t="s">
        <v>6471</v>
      </c>
      <c r="G2983" s="7">
        <v>42548</v>
      </c>
      <c r="H2983" t="s">
        <v>503</v>
      </c>
      <c r="I2983">
        <v>6362.7</v>
      </c>
      <c r="J2983">
        <v>0</v>
      </c>
      <c r="K2983">
        <v>6362.7</v>
      </c>
      <c r="L2983">
        <v>1</v>
      </c>
      <c r="M2983">
        <v>6362.7</v>
      </c>
      <c r="N2983" t="s">
        <v>647</v>
      </c>
      <c r="O2983" t="s">
        <v>6472</v>
      </c>
      <c r="P2983" s="7">
        <v>42542</v>
      </c>
      <c r="Q2983" s="7" t="s">
        <v>6473</v>
      </c>
      <c r="R2983" s="7">
        <v>3.4744999999999999</v>
      </c>
    </row>
    <row r="2984" spans="1:18" hidden="1">
      <c r="A2984" t="s">
        <v>506</v>
      </c>
      <c r="B2984" t="s">
        <v>553</v>
      </c>
      <c r="C2984" s="7">
        <v>42535</v>
      </c>
      <c r="D2984" t="s">
        <v>3849</v>
      </c>
      <c r="E2984">
        <v>13101012</v>
      </c>
      <c r="F2984" t="s">
        <v>6570</v>
      </c>
      <c r="G2984" s="7">
        <v>42555</v>
      </c>
      <c r="H2984" t="s">
        <v>503</v>
      </c>
      <c r="I2984">
        <v>50094</v>
      </c>
      <c r="J2984">
        <v>0</v>
      </c>
      <c r="K2984">
        <v>50094</v>
      </c>
      <c r="L2984">
        <v>1</v>
      </c>
      <c r="M2984">
        <v>50094</v>
      </c>
      <c r="N2984" t="s">
        <v>647</v>
      </c>
      <c r="P2984" s="7">
        <v>42542</v>
      </c>
      <c r="Q2984" s="7" t="s">
        <v>6571</v>
      </c>
      <c r="R2984" s="7">
        <v>3.4533</v>
      </c>
    </row>
    <row r="2985" spans="1:18" hidden="1">
      <c r="A2985" t="s">
        <v>506</v>
      </c>
      <c r="B2985" t="s">
        <v>639</v>
      </c>
      <c r="C2985" s="7">
        <v>42538</v>
      </c>
      <c r="D2985" t="s">
        <v>406</v>
      </c>
      <c r="E2985">
        <v>13101012</v>
      </c>
      <c r="F2985" t="s">
        <v>3862</v>
      </c>
      <c r="G2985" s="7">
        <v>42551</v>
      </c>
      <c r="H2985" t="s">
        <v>503</v>
      </c>
      <c r="I2985">
        <v>900</v>
      </c>
      <c r="J2985">
        <v>0</v>
      </c>
      <c r="K2985">
        <v>900</v>
      </c>
      <c r="L2985">
        <v>1</v>
      </c>
      <c r="M2985">
        <v>900</v>
      </c>
      <c r="N2985" t="s">
        <v>647</v>
      </c>
      <c r="O2985" t="s">
        <v>3863</v>
      </c>
      <c r="P2985" s="7">
        <v>42542</v>
      </c>
      <c r="Q2985" s="7" t="s">
        <v>3864</v>
      </c>
      <c r="R2985" s="7">
        <v>3.4904000000000002</v>
      </c>
    </row>
    <row r="2986" spans="1:18" hidden="1">
      <c r="A2986" t="s">
        <v>506</v>
      </c>
      <c r="B2986" t="s">
        <v>553</v>
      </c>
      <c r="C2986" s="7">
        <v>42527</v>
      </c>
      <c r="D2986" t="s">
        <v>406</v>
      </c>
      <c r="E2986">
        <v>13101012</v>
      </c>
      <c r="F2986" t="s">
        <v>4053</v>
      </c>
      <c r="G2986" s="7">
        <v>42855</v>
      </c>
      <c r="H2986" t="s">
        <v>503</v>
      </c>
      <c r="I2986">
        <v>900</v>
      </c>
      <c r="J2986">
        <v>0</v>
      </c>
      <c r="K2986">
        <v>900</v>
      </c>
      <c r="L2986">
        <v>1</v>
      </c>
      <c r="M2986">
        <v>900</v>
      </c>
      <c r="N2986" t="s">
        <v>647</v>
      </c>
      <c r="O2986" t="s">
        <v>4054</v>
      </c>
      <c r="P2986" s="7">
        <v>42542</v>
      </c>
      <c r="Q2986" s="7" t="s">
        <v>4055</v>
      </c>
      <c r="R2986" s="7">
        <v>3.5409000000000002</v>
      </c>
    </row>
    <row r="2987" spans="1:18" hidden="1">
      <c r="A2987" t="s">
        <v>506</v>
      </c>
      <c r="B2987" t="s">
        <v>553</v>
      </c>
      <c r="C2987" s="7">
        <v>42521</v>
      </c>
      <c r="D2987" t="s">
        <v>406</v>
      </c>
      <c r="E2987">
        <v>13101012</v>
      </c>
      <c r="F2987" t="s">
        <v>4914</v>
      </c>
      <c r="G2987" s="7">
        <v>42855</v>
      </c>
      <c r="H2987" t="s">
        <v>503</v>
      </c>
      <c r="I2987">
        <v>855</v>
      </c>
      <c r="J2987">
        <v>0</v>
      </c>
      <c r="K2987">
        <v>855</v>
      </c>
      <c r="L2987">
        <v>1</v>
      </c>
      <c r="M2987">
        <v>855</v>
      </c>
      <c r="N2987" t="s">
        <v>647</v>
      </c>
      <c r="O2987" t="s">
        <v>2641</v>
      </c>
      <c r="P2987" s="7">
        <v>42542</v>
      </c>
      <c r="Q2987" s="7" t="s">
        <v>4915</v>
      </c>
      <c r="R2987" s="7">
        <v>3.5996999999999999</v>
      </c>
    </row>
    <row r="2988" spans="1:18" hidden="1">
      <c r="A2988" t="s">
        <v>506</v>
      </c>
      <c r="B2988" t="s">
        <v>609</v>
      </c>
      <c r="C2988" s="7">
        <v>42530</v>
      </c>
      <c r="D2988" t="s">
        <v>406</v>
      </c>
      <c r="E2988">
        <v>13101012</v>
      </c>
      <c r="F2988" t="s">
        <v>4932</v>
      </c>
      <c r="G2988" s="7">
        <v>42551</v>
      </c>
      <c r="H2988" t="s">
        <v>503</v>
      </c>
      <c r="I2988">
        <v>3150</v>
      </c>
      <c r="J2988">
        <v>0</v>
      </c>
      <c r="K2988">
        <v>3150</v>
      </c>
      <c r="L2988">
        <v>1</v>
      </c>
      <c r="M2988">
        <v>3150</v>
      </c>
      <c r="N2988" t="s">
        <v>647</v>
      </c>
      <c r="O2988" t="s">
        <v>1073</v>
      </c>
      <c r="P2988" s="7">
        <v>42542</v>
      </c>
      <c r="Q2988" s="7" t="s">
        <v>4933</v>
      </c>
      <c r="R2988" s="7">
        <v>3.3898000000000001</v>
      </c>
    </row>
    <row r="2989" spans="1:18" hidden="1">
      <c r="A2989" t="s">
        <v>506</v>
      </c>
      <c r="B2989" t="s">
        <v>639</v>
      </c>
      <c r="C2989" s="7">
        <v>42527</v>
      </c>
      <c r="D2989" t="s">
        <v>406</v>
      </c>
      <c r="E2989">
        <v>13101012</v>
      </c>
      <c r="F2989" t="s">
        <v>5302</v>
      </c>
      <c r="G2989" s="7">
        <v>42828</v>
      </c>
      <c r="H2989" t="s">
        <v>503</v>
      </c>
      <c r="I2989">
        <v>450</v>
      </c>
      <c r="J2989">
        <v>0</v>
      </c>
      <c r="K2989">
        <v>450</v>
      </c>
      <c r="L2989">
        <v>1</v>
      </c>
      <c r="M2989">
        <v>450</v>
      </c>
      <c r="N2989" t="s">
        <v>647</v>
      </c>
      <c r="O2989" t="s">
        <v>3408</v>
      </c>
      <c r="P2989" s="7">
        <v>42542</v>
      </c>
      <c r="Q2989" s="7" t="s">
        <v>5303</v>
      </c>
      <c r="R2989" s="7">
        <v>3.5409000000000002</v>
      </c>
    </row>
    <row r="2990" spans="1:18" hidden="1">
      <c r="A2990" t="s">
        <v>506</v>
      </c>
      <c r="B2990" t="s">
        <v>676</v>
      </c>
      <c r="C2990" s="7">
        <v>42522</v>
      </c>
      <c r="D2990" t="s">
        <v>406</v>
      </c>
      <c r="E2990">
        <v>13101012</v>
      </c>
      <c r="F2990" t="s">
        <v>5313</v>
      </c>
      <c r="G2990" s="7">
        <v>42855</v>
      </c>
      <c r="H2990" t="s">
        <v>503</v>
      </c>
      <c r="I2990">
        <v>900</v>
      </c>
      <c r="J2990">
        <v>0</v>
      </c>
      <c r="K2990">
        <v>900</v>
      </c>
      <c r="L2990">
        <v>1</v>
      </c>
      <c r="M2990">
        <v>900</v>
      </c>
      <c r="N2990" t="s">
        <v>647</v>
      </c>
      <c r="O2990" t="s">
        <v>725</v>
      </c>
      <c r="P2990" s="7">
        <v>42542</v>
      </c>
      <c r="Q2990" s="7" t="s">
        <v>5314</v>
      </c>
      <c r="R2990" s="7">
        <v>3.5951</v>
      </c>
    </row>
    <row r="2991" spans="1:18" hidden="1">
      <c r="A2991" t="s">
        <v>506</v>
      </c>
      <c r="B2991" t="s">
        <v>553</v>
      </c>
      <c r="C2991" s="7">
        <v>42538</v>
      </c>
      <c r="D2991" t="s">
        <v>406</v>
      </c>
      <c r="E2991">
        <v>13101012</v>
      </c>
      <c r="F2991" t="s">
        <v>5565</v>
      </c>
      <c r="G2991" s="7">
        <v>42855</v>
      </c>
      <c r="H2991" t="s">
        <v>503</v>
      </c>
      <c r="I2991">
        <v>900</v>
      </c>
      <c r="J2991">
        <v>0</v>
      </c>
      <c r="K2991">
        <v>900</v>
      </c>
      <c r="L2991">
        <v>1</v>
      </c>
      <c r="M2991">
        <v>900</v>
      </c>
      <c r="N2991" t="s">
        <v>647</v>
      </c>
      <c r="O2991" t="s">
        <v>2526</v>
      </c>
      <c r="P2991" s="7">
        <v>42542</v>
      </c>
      <c r="Q2991" s="7" t="s">
        <v>5566</v>
      </c>
      <c r="R2991" s="7">
        <v>3.4904000000000002</v>
      </c>
    </row>
    <row r="2992" spans="1:18" hidden="1">
      <c r="A2992" t="s">
        <v>506</v>
      </c>
      <c r="B2992" t="s">
        <v>553</v>
      </c>
      <c r="C2992" s="7">
        <v>42500</v>
      </c>
      <c r="D2992" t="s">
        <v>406</v>
      </c>
      <c r="E2992">
        <v>13101012</v>
      </c>
      <c r="F2992" t="s">
        <v>5956</v>
      </c>
      <c r="G2992" s="7">
        <v>42855</v>
      </c>
      <c r="H2992" t="s">
        <v>503</v>
      </c>
      <c r="I2992">
        <v>900</v>
      </c>
      <c r="J2992">
        <v>0</v>
      </c>
      <c r="K2992">
        <v>900</v>
      </c>
      <c r="L2992">
        <v>1</v>
      </c>
      <c r="M2992">
        <v>900</v>
      </c>
      <c r="N2992" t="s">
        <v>647</v>
      </c>
      <c r="O2992" t="s">
        <v>745</v>
      </c>
      <c r="P2992" s="7">
        <v>42542</v>
      </c>
      <c r="Q2992" s="7" t="s">
        <v>5957</v>
      </c>
      <c r="R2992" s="7">
        <v>3.5387</v>
      </c>
    </row>
    <row r="2993" spans="1:18" hidden="1">
      <c r="A2993" t="s">
        <v>506</v>
      </c>
      <c r="B2993" t="s">
        <v>548</v>
      </c>
      <c r="C2993" s="7">
        <v>42535</v>
      </c>
      <c r="D2993" t="s">
        <v>406</v>
      </c>
      <c r="E2993">
        <v>13101012</v>
      </c>
      <c r="F2993" t="s">
        <v>6553</v>
      </c>
      <c r="G2993" s="7">
        <v>42855</v>
      </c>
      <c r="H2993" t="s">
        <v>503</v>
      </c>
      <c r="I2993">
        <v>3170.45</v>
      </c>
      <c r="J2993">
        <v>0</v>
      </c>
      <c r="K2993">
        <v>3170.45</v>
      </c>
      <c r="L2993">
        <v>1</v>
      </c>
      <c r="M2993">
        <v>3170.45</v>
      </c>
      <c r="N2993" t="s">
        <v>647</v>
      </c>
      <c r="O2993" t="s">
        <v>6554</v>
      </c>
      <c r="P2993" s="7">
        <v>42542</v>
      </c>
      <c r="Q2993" s="7" t="s">
        <v>6555</v>
      </c>
      <c r="R2993" s="7">
        <v>3.4533</v>
      </c>
    </row>
    <row r="2994" spans="1:18" hidden="1">
      <c r="A2994" t="s">
        <v>506</v>
      </c>
      <c r="B2994" t="s">
        <v>553</v>
      </c>
      <c r="C2994" s="7">
        <v>42530</v>
      </c>
      <c r="D2994" t="s">
        <v>438</v>
      </c>
      <c r="E2994">
        <v>13115016</v>
      </c>
      <c r="F2994" t="s">
        <v>4129</v>
      </c>
      <c r="G2994" s="7">
        <v>42562</v>
      </c>
      <c r="H2994" t="s">
        <v>503</v>
      </c>
      <c r="I2994">
        <v>601.75</v>
      </c>
      <c r="J2994">
        <v>0</v>
      </c>
      <c r="K2994">
        <v>601.75</v>
      </c>
      <c r="L2994">
        <v>1</v>
      </c>
      <c r="M2994">
        <v>601.75</v>
      </c>
      <c r="N2994" t="s">
        <v>647</v>
      </c>
      <c r="O2994" t="s">
        <v>4130</v>
      </c>
      <c r="P2994" s="7">
        <v>42542</v>
      </c>
      <c r="Q2994" s="7" t="s">
        <v>4131</v>
      </c>
      <c r="R2994" s="7">
        <v>3.3898000000000001</v>
      </c>
    </row>
    <row r="2995" spans="1:18" hidden="1">
      <c r="A2995" t="s">
        <v>506</v>
      </c>
      <c r="B2995" t="s">
        <v>553</v>
      </c>
      <c r="C2995" s="7">
        <v>42523</v>
      </c>
      <c r="D2995" t="s">
        <v>438</v>
      </c>
      <c r="E2995">
        <v>13115016</v>
      </c>
      <c r="F2995" t="s">
        <v>6011</v>
      </c>
      <c r="G2995" s="7">
        <v>42552</v>
      </c>
      <c r="H2995" t="s">
        <v>503</v>
      </c>
      <c r="I2995">
        <v>228.64</v>
      </c>
      <c r="J2995">
        <v>0</v>
      </c>
      <c r="K2995">
        <v>228.64</v>
      </c>
      <c r="L2995">
        <v>1</v>
      </c>
      <c r="M2995">
        <v>228.64</v>
      </c>
      <c r="N2995" t="s">
        <v>647</v>
      </c>
      <c r="O2995" t="s">
        <v>6012</v>
      </c>
      <c r="P2995" s="7">
        <v>42542</v>
      </c>
      <c r="Q2995" s="7" t="s">
        <v>6013</v>
      </c>
      <c r="R2995" s="7">
        <v>3.6126</v>
      </c>
    </row>
    <row r="2996" spans="1:18" hidden="1">
      <c r="A2996" t="s">
        <v>506</v>
      </c>
      <c r="B2996" t="s">
        <v>553</v>
      </c>
      <c r="C2996" s="7">
        <v>42527</v>
      </c>
      <c r="D2996" t="s">
        <v>3383</v>
      </c>
      <c r="E2996">
        <v>13115026</v>
      </c>
      <c r="F2996" t="s">
        <v>4525</v>
      </c>
      <c r="G2996" s="7">
        <v>42545</v>
      </c>
      <c r="H2996" t="s">
        <v>503</v>
      </c>
      <c r="I2996">
        <v>1198</v>
      </c>
      <c r="J2996">
        <v>0</v>
      </c>
      <c r="K2996">
        <v>1198</v>
      </c>
      <c r="L2996">
        <v>1</v>
      </c>
      <c r="M2996">
        <v>1198</v>
      </c>
      <c r="N2996" t="s">
        <v>647</v>
      </c>
      <c r="O2996" t="s">
        <v>4526</v>
      </c>
      <c r="P2996" s="7">
        <v>42542</v>
      </c>
      <c r="Q2996" s="7" t="s">
        <v>4527</v>
      </c>
      <c r="R2996" s="7">
        <v>3.5409000000000002</v>
      </c>
    </row>
    <row r="2997" spans="1:18" hidden="1">
      <c r="A2997" t="s">
        <v>506</v>
      </c>
      <c r="B2997" t="s">
        <v>548</v>
      </c>
      <c r="C2997" s="7">
        <v>42530</v>
      </c>
      <c r="D2997" t="s">
        <v>3184</v>
      </c>
      <c r="E2997">
        <v>13115001</v>
      </c>
      <c r="F2997" t="s">
        <v>7512</v>
      </c>
      <c r="G2997" s="7">
        <v>42542</v>
      </c>
      <c r="H2997" t="s">
        <v>503</v>
      </c>
      <c r="I2997">
        <v>239.59</v>
      </c>
      <c r="J2997">
        <v>0</v>
      </c>
      <c r="K2997">
        <v>239.59</v>
      </c>
      <c r="L2997">
        <v>1</v>
      </c>
      <c r="M2997">
        <v>239.59</v>
      </c>
      <c r="N2997" t="s">
        <v>647</v>
      </c>
      <c r="O2997" t="s">
        <v>7513</v>
      </c>
      <c r="P2997" s="7">
        <v>42542</v>
      </c>
      <c r="Q2997" s="7" t="s">
        <v>7514</v>
      </c>
      <c r="R2997" s="7">
        <v>3.3898000000000001</v>
      </c>
    </row>
    <row r="2998" spans="1:18" hidden="1">
      <c r="A2998" t="s">
        <v>506</v>
      </c>
      <c r="B2998" t="s">
        <v>663</v>
      </c>
      <c r="C2998" s="7">
        <v>42542</v>
      </c>
      <c r="D2998" t="s">
        <v>3184</v>
      </c>
      <c r="E2998">
        <v>13115001</v>
      </c>
      <c r="F2998" t="s">
        <v>7544</v>
      </c>
      <c r="G2998" s="7">
        <v>42542</v>
      </c>
      <c r="H2998" t="s">
        <v>503</v>
      </c>
      <c r="I2998">
        <v>115.58</v>
      </c>
      <c r="J2998">
        <v>0</v>
      </c>
      <c r="K2998">
        <v>115.58</v>
      </c>
      <c r="L2998">
        <v>1</v>
      </c>
      <c r="M2998">
        <v>115.58</v>
      </c>
      <c r="N2998" t="s">
        <v>647</v>
      </c>
      <c r="O2998" t="s">
        <v>7545</v>
      </c>
      <c r="P2998" s="7">
        <v>42542</v>
      </c>
      <c r="Q2998" s="7" t="s">
        <v>7546</v>
      </c>
      <c r="R2998" s="7">
        <v>3.3835000000000002</v>
      </c>
    </row>
    <row r="2999" spans="1:18" hidden="1">
      <c r="A2999" t="s">
        <v>506</v>
      </c>
      <c r="B2999" t="s">
        <v>501</v>
      </c>
      <c r="C2999" s="7">
        <v>42376</v>
      </c>
      <c r="D2999" t="s">
        <v>469</v>
      </c>
      <c r="E2999">
        <v>13180004</v>
      </c>
      <c r="F2999" t="s">
        <v>2724</v>
      </c>
      <c r="G2999" s="7">
        <v>42618</v>
      </c>
      <c r="H2999" t="s">
        <v>503</v>
      </c>
      <c r="I2999">
        <v>30000</v>
      </c>
      <c r="J2999"/>
      <c r="K2999">
        <v>30000</v>
      </c>
      <c r="L2999">
        <v>1</v>
      </c>
      <c r="M2999">
        <v>30000</v>
      </c>
      <c r="N2999" t="s">
        <v>662</v>
      </c>
      <c r="O2999" t="s">
        <v>2883</v>
      </c>
      <c r="P2999" s="7">
        <v>42542</v>
      </c>
      <c r="Q2999" s="7" t="s">
        <v>2884</v>
      </c>
      <c r="R2999" s="7">
        <v>4.0303000000000004</v>
      </c>
    </row>
    <row r="3000" spans="1:18" hidden="1">
      <c r="A3000" t="s">
        <v>506</v>
      </c>
      <c r="B3000" t="s">
        <v>501</v>
      </c>
      <c r="C3000" s="7">
        <v>42376</v>
      </c>
      <c r="D3000" t="s">
        <v>469</v>
      </c>
      <c r="E3000">
        <v>13180004</v>
      </c>
      <c r="F3000" t="s">
        <v>2724</v>
      </c>
      <c r="G3000" s="7">
        <v>42679</v>
      </c>
      <c r="H3000" t="s">
        <v>503</v>
      </c>
      <c r="I3000">
        <v>30000</v>
      </c>
      <c r="J3000"/>
      <c r="K3000">
        <v>30000</v>
      </c>
      <c r="L3000">
        <v>1</v>
      </c>
      <c r="M3000">
        <v>30000</v>
      </c>
      <c r="N3000" t="s">
        <v>662</v>
      </c>
      <c r="O3000" t="s">
        <v>2883</v>
      </c>
      <c r="P3000" s="7">
        <v>42542</v>
      </c>
      <c r="Q3000" s="7" t="s">
        <v>2935</v>
      </c>
      <c r="R3000" s="7">
        <v>4.0303000000000004</v>
      </c>
    </row>
    <row r="3001" spans="1:18" hidden="1">
      <c r="A3001" t="s">
        <v>506</v>
      </c>
      <c r="B3001" t="s">
        <v>501</v>
      </c>
      <c r="C3001" s="7">
        <v>42376</v>
      </c>
      <c r="D3001" t="s">
        <v>469</v>
      </c>
      <c r="E3001">
        <v>13180004</v>
      </c>
      <c r="F3001" t="s">
        <v>2724</v>
      </c>
      <c r="G3001" s="7">
        <v>42587</v>
      </c>
      <c r="H3001" t="s">
        <v>503</v>
      </c>
      <c r="I3001">
        <v>30000</v>
      </c>
      <c r="J3001"/>
      <c r="K3001">
        <v>30000</v>
      </c>
      <c r="L3001">
        <v>1</v>
      </c>
      <c r="M3001">
        <v>30000</v>
      </c>
      <c r="N3001" t="s">
        <v>662</v>
      </c>
      <c r="O3001" t="s">
        <v>2883</v>
      </c>
      <c r="P3001" s="7">
        <v>42542</v>
      </c>
      <c r="Q3001" s="7" t="s">
        <v>2988</v>
      </c>
      <c r="R3001" s="7">
        <v>4.0303000000000004</v>
      </c>
    </row>
    <row r="3002" spans="1:18" hidden="1">
      <c r="A3002" t="s">
        <v>506</v>
      </c>
      <c r="B3002" t="s">
        <v>501</v>
      </c>
      <c r="C3002" s="7">
        <v>42376</v>
      </c>
      <c r="D3002" t="s">
        <v>469</v>
      </c>
      <c r="E3002">
        <v>13180004</v>
      </c>
      <c r="F3002" t="s">
        <v>2724</v>
      </c>
      <c r="G3002" s="7">
        <v>42709</v>
      </c>
      <c r="H3002" t="s">
        <v>503</v>
      </c>
      <c r="I3002">
        <v>30000</v>
      </c>
      <c r="J3002"/>
      <c r="K3002">
        <v>30000</v>
      </c>
      <c r="L3002">
        <v>1</v>
      </c>
      <c r="M3002">
        <v>30000</v>
      </c>
      <c r="N3002" t="s">
        <v>662</v>
      </c>
      <c r="O3002" t="s">
        <v>2883</v>
      </c>
      <c r="P3002" s="7">
        <v>42542</v>
      </c>
      <c r="Q3002" s="7" t="s">
        <v>3003</v>
      </c>
      <c r="R3002" s="7">
        <v>4.0303000000000004</v>
      </c>
    </row>
    <row r="3003" spans="1:18" hidden="1">
      <c r="A3003" t="s">
        <v>506</v>
      </c>
      <c r="B3003" t="s">
        <v>501</v>
      </c>
      <c r="C3003" s="7">
        <v>42376</v>
      </c>
      <c r="D3003" t="s">
        <v>469</v>
      </c>
      <c r="E3003">
        <v>13180004</v>
      </c>
      <c r="F3003" t="s">
        <v>2724</v>
      </c>
      <c r="G3003" s="7">
        <v>42556</v>
      </c>
      <c r="H3003" t="s">
        <v>503</v>
      </c>
      <c r="I3003">
        <v>30000</v>
      </c>
      <c r="J3003">
        <v>17231.39</v>
      </c>
      <c r="K3003">
        <v>12768.61</v>
      </c>
      <c r="L3003">
        <v>1</v>
      </c>
      <c r="M3003">
        <v>12768.61</v>
      </c>
      <c r="N3003" t="s">
        <v>662</v>
      </c>
      <c r="O3003" t="s">
        <v>2883</v>
      </c>
      <c r="P3003" s="7">
        <v>42542</v>
      </c>
      <c r="Q3003" s="7" t="s">
        <v>2987</v>
      </c>
      <c r="R3003" s="7">
        <v>4.0303000000000004</v>
      </c>
    </row>
    <row r="3004" spans="1:18" hidden="1">
      <c r="A3004" t="s">
        <v>506</v>
      </c>
      <c r="B3004" t="s">
        <v>501</v>
      </c>
      <c r="C3004" s="7">
        <v>42376</v>
      </c>
      <c r="D3004" t="s">
        <v>469</v>
      </c>
      <c r="E3004">
        <v>13180004</v>
      </c>
      <c r="F3004" t="s">
        <v>2724</v>
      </c>
      <c r="G3004" s="7">
        <v>42648</v>
      </c>
      <c r="H3004" t="s">
        <v>503</v>
      </c>
      <c r="I3004">
        <v>30000</v>
      </c>
      <c r="J3004"/>
      <c r="K3004">
        <v>30000</v>
      </c>
      <c r="L3004">
        <v>1</v>
      </c>
      <c r="M3004">
        <v>30000</v>
      </c>
      <c r="N3004" t="s">
        <v>662</v>
      </c>
      <c r="O3004" t="s">
        <v>2883</v>
      </c>
      <c r="P3004" s="7">
        <v>42542</v>
      </c>
      <c r="Q3004" s="7" t="s">
        <v>3070</v>
      </c>
      <c r="R3004" s="7">
        <v>4.0303000000000004</v>
      </c>
    </row>
    <row r="3005" spans="1:18" hidden="1">
      <c r="A3005" t="s">
        <v>506</v>
      </c>
      <c r="B3005" t="s">
        <v>501</v>
      </c>
      <c r="C3005" s="7">
        <v>42376</v>
      </c>
      <c r="D3005" t="s">
        <v>469</v>
      </c>
      <c r="E3005">
        <v>13180004</v>
      </c>
      <c r="F3005" t="s">
        <v>2724</v>
      </c>
      <c r="G3005" s="7">
        <v>42740</v>
      </c>
      <c r="H3005" t="s">
        <v>503</v>
      </c>
      <c r="I3005">
        <v>30000</v>
      </c>
      <c r="J3005"/>
      <c r="K3005">
        <v>30000</v>
      </c>
      <c r="L3005">
        <v>1</v>
      </c>
      <c r="M3005">
        <v>30000</v>
      </c>
      <c r="N3005" t="s">
        <v>662</v>
      </c>
      <c r="O3005" t="s">
        <v>2883</v>
      </c>
      <c r="P3005" s="7">
        <v>42542</v>
      </c>
      <c r="Q3005" s="7" t="s">
        <v>3071</v>
      </c>
      <c r="R3005" s="7">
        <v>4.0303000000000004</v>
      </c>
    </row>
    <row r="3006" spans="1:18" hidden="1">
      <c r="A3006" t="s">
        <v>506</v>
      </c>
      <c r="B3006" t="s">
        <v>501</v>
      </c>
      <c r="C3006" s="7">
        <v>42374</v>
      </c>
      <c r="D3006" t="s">
        <v>412</v>
      </c>
      <c r="E3006">
        <v>13180003</v>
      </c>
      <c r="F3006" t="s">
        <v>1163</v>
      </c>
      <c r="G3006" s="7">
        <v>42740</v>
      </c>
      <c r="H3006" t="s">
        <v>503</v>
      </c>
      <c r="I3006">
        <v>34000</v>
      </c>
      <c r="J3006"/>
      <c r="K3006">
        <v>34000</v>
      </c>
      <c r="L3006">
        <v>1</v>
      </c>
      <c r="M3006">
        <v>34000</v>
      </c>
      <c r="N3006" t="s">
        <v>662</v>
      </c>
      <c r="O3006" t="s">
        <v>2705</v>
      </c>
      <c r="P3006" s="7">
        <v>42542</v>
      </c>
      <c r="Q3006" s="7" t="s">
        <v>2708</v>
      </c>
      <c r="R3006" s="7">
        <v>4.0387000000000004</v>
      </c>
    </row>
    <row r="3007" spans="1:18" hidden="1">
      <c r="A3007" t="s">
        <v>506</v>
      </c>
      <c r="B3007" t="s">
        <v>501</v>
      </c>
      <c r="C3007" s="7">
        <v>42374</v>
      </c>
      <c r="D3007" t="s">
        <v>412</v>
      </c>
      <c r="E3007">
        <v>13180003</v>
      </c>
      <c r="F3007" t="s">
        <v>1163</v>
      </c>
      <c r="G3007" s="7">
        <v>42679</v>
      </c>
      <c r="H3007" t="s">
        <v>503</v>
      </c>
      <c r="I3007">
        <v>34000</v>
      </c>
      <c r="J3007"/>
      <c r="K3007">
        <v>34000</v>
      </c>
      <c r="L3007">
        <v>1</v>
      </c>
      <c r="M3007">
        <v>34000</v>
      </c>
      <c r="N3007" t="s">
        <v>662</v>
      </c>
      <c r="O3007" t="s">
        <v>2705</v>
      </c>
      <c r="P3007" s="7">
        <v>42542</v>
      </c>
      <c r="Q3007" s="7" t="s">
        <v>2707</v>
      </c>
      <c r="R3007" s="7">
        <v>4.0387000000000004</v>
      </c>
    </row>
    <row r="3008" spans="1:18" hidden="1">
      <c r="A3008" t="s">
        <v>506</v>
      </c>
      <c r="B3008" t="s">
        <v>501</v>
      </c>
      <c r="C3008" s="7">
        <v>42374</v>
      </c>
      <c r="D3008" t="s">
        <v>412</v>
      </c>
      <c r="E3008">
        <v>13180003</v>
      </c>
      <c r="F3008" t="s">
        <v>1163</v>
      </c>
      <c r="G3008" s="7">
        <v>42648</v>
      </c>
      <c r="H3008" t="s">
        <v>503</v>
      </c>
      <c r="I3008">
        <v>34000</v>
      </c>
      <c r="J3008"/>
      <c r="K3008">
        <v>34000</v>
      </c>
      <c r="L3008">
        <v>1</v>
      </c>
      <c r="M3008">
        <v>34000</v>
      </c>
      <c r="N3008" t="s">
        <v>662</v>
      </c>
      <c r="O3008" t="s">
        <v>2705</v>
      </c>
      <c r="P3008" s="7">
        <v>42542</v>
      </c>
      <c r="Q3008" s="7" t="s">
        <v>2735</v>
      </c>
      <c r="R3008" s="7">
        <v>4.0387000000000004</v>
      </c>
    </row>
    <row r="3009" spans="1:18" hidden="1">
      <c r="A3009" t="s">
        <v>506</v>
      </c>
      <c r="B3009" t="s">
        <v>501</v>
      </c>
      <c r="C3009" s="7">
        <v>42374</v>
      </c>
      <c r="D3009" t="s">
        <v>412</v>
      </c>
      <c r="E3009">
        <v>13180003</v>
      </c>
      <c r="F3009" t="s">
        <v>1163</v>
      </c>
      <c r="G3009" s="7">
        <v>42556</v>
      </c>
      <c r="H3009" t="s">
        <v>503</v>
      </c>
      <c r="I3009">
        <v>34000</v>
      </c>
      <c r="J3009">
        <v>33990.21</v>
      </c>
      <c r="K3009">
        <v>9.7899999999999991</v>
      </c>
      <c r="L3009">
        <v>1</v>
      </c>
      <c r="M3009">
        <v>9.7899999999999991</v>
      </c>
      <c r="N3009" t="s">
        <v>662</v>
      </c>
      <c r="O3009" t="s">
        <v>2705</v>
      </c>
      <c r="P3009" s="7">
        <v>42542</v>
      </c>
      <c r="Q3009" s="7" t="s">
        <v>2706</v>
      </c>
      <c r="R3009" s="7">
        <v>4.0387000000000004</v>
      </c>
    </row>
    <row r="3010" spans="1:18" hidden="1">
      <c r="A3010" t="s">
        <v>506</v>
      </c>
      <c r="B3010" t="s">
        <v>501</v>
      </c>
      <c r="C3010" s="7">
        <v>42374</v>
      </c>
      <c r="D3010" t="s">
        <v>412</v>
      </c>
      <c r="E3010">
        <v>13180003</v>
      </c>
      <c r="F3010" t="s">
        <v>1163</v>
      </c>
      <c r="G3010" s="7">
        <v>42618</v>
      </c>
      <c r="H3010" t="s">
        <v>503</v>
      </c>
      <c r="I3010">
        <v>34000</v>
      </c>
      <c r="J3010">
        <v>31950</v>
      </c>
      <c r="K3010">
        <v>2050</v>
      </c>
      <c r="L3010">
        <v>1</v>
      </c>
      <c r="M3010">
        <v>2050</v>
      </c>
      <c r="N3010" t="s">
        <v>662</v>
      </c>
      <c r="O3010" t="s">
        <v>2705</v>
      </c>
      <c r="P3010" s="7">
        <v>42542</v>
      </c>
      <c r="Q3010" s="7" t="s">
        <v>2751</v>
      </c>
      <c r="R3010" s="7">
        <v>4.0387000000000004</v>
      </c>
    </row>
    <row r="3011" spans="1:18" hidden="1">
      <c r="A3011" t="s">
        <v>506</v>
      </c>
      <c r="B3011" t="s">
        <v>501</v>
      </c>
      <c r="C3011" s="7">
        <v>42374</v>
      </c>
      <c r="D3011" t="s">
        <v>412</v>
      </c>
      <c r="E3011">
        <v>13180003</v>
      </c>
      <c r="F3011" t="s">
        <v>1163</v>
      </c>
      <c r="G3011" s="7">
        <v>42587</v>
      </c>
      <c r="H3011" t="s">
        <v>503</v>
      </c>
      <c r="I3011">
        <v>34000</v>
      </c>
      <c r="J3011">
        <v>29125.74</v>
      </c>
      <c r="K3011">
        <v>4874.26</v>
      </c>
      <c r="L3011">
        <v>1</v>
      </c>
      <c r="M3011">
        <v>4874.26</v>
      </c>
      <c r="N3011" t="s">
        <v>662</v>
      </c>
      <c r="O3011" t="s">
        <v>2705</v>
      </c>
      <c r="P3011" s="7">
        <v>42542</v>
      </c>
      <c r="Q3011" s="7" t="s">
        <v>2766</v>
      </c>
      <c r="R3011" s="7">
        <v>4.0387000000000004</v>
      </c>
    </row>
    <row r="3012" spans="1:18" hidden="1">
      <c r="A3012" t="s">
        <v>506</v>
      </c>
      <c r="B3012" t="s">
        <v>501</v>
      </c>
      <c r="C3012" s="7">
        <v>42374</v>
      </c>
      <c r="D3012" t="s">
        <v>412</v>
      </c>
      <c r="E3012">
        <v>13180003</v>
      </c>
      <c r="F3012" t="s">
        <v>1163</v>
      </c>
      <c r="G3012" s="7">
        <v>42709</v>
      </c>
      <c r="H3012" t="s">
        <v>503</v>
      </c>
      <c r="I3012">
        <v>34000</v>
      </c>
      <c r="J3012"/>
      <c r="K3012">
        <v>34000</v>
      </c>
      <c r="L3012">
        <v>1</v>
      </c>
      <c r="M3012">
        <v>34000</v>
      </c>
      <c r="N3012" t="s">
        <v>662</v>
      </c>
      <c r="O3012" t="s">
        <v>2705</v>
      </c>
      <c r="P3012" s="7">
        <v>42542</v>
      </c>
      <c r="Q3012" s="7" t="s">
        <v>2777</v>
      </c>
      <c r="R3012" s="7">
        <v>4.0387000000000004</v>
      </c>
    </row>
    <row r="3013" spans="1:18" hidden="1">
      <c r="A3013" t="s">
        <v>506</v>
      </c>
      <c r="B3013" t="s">
        <v>676</v>
      </c>
      <c r="C3013" s="7">
        <v>42542</v>
      </c>
      <c r="D3013" t="s">
        <v>391</v>
      </c>
      <c r="E3013">
        <v>13115016</v>
      </c>
      <c r="F3013" t="s">
        <v>5541</v>
      </c>
      <c r="G3013" s="7">
        <v>42555</v>
      </c>
      <c r="H3013" t="s">
        <v>503</v>
      </c>
      <c r="I3013">
        <v>1200</v>
      </c>
      <c r="J3013">
        <v>0</v>
      </c>
      <c r="K3013">
        <v>1200</v>
      </c>
      <c r="L3013">
        <v>1</v>
      </c>
      <c r="M3013">
        <v>1200</v>
      </c>
      <c r="N3013" t="s">
        <v>647</v>
      </c>
      <c r="O3013" t="s">
        <v>677</v>
      </c>
      <c r="P3013" s="7">
        <v>42542</v>
      </c>
      <c r="Q3013" s="7" t="s">
        <v>5542</v>
      </c>
      <c r="R3013" s="7">
        <v>3.3835000000000002</v>
      </c>
    </row>
    <row r="3014" spans="1:18" hidden="1">
      <c r="A3014" t="s">
        <v>506</v>
      </c>
      <c r="B3014" t="s">
        <v>501</v>
      </c>
      <c r="C3014" s="7">
        <v>42537</v>
      </c>
      <c r="D3014" t="s">
        <v>3333</v>
      </c>
      <c r="E3014">
        <v>13130029</v>
      </c>
      <c r="F3014" t="s">
        <v>4343</v>
      </c>
      <c r="G3014" s="7">
        <v>42593</v>
      </c>
      <c r="H3014" t="s">
        <v>503</v>
      </c>
      <c r="I3014">
        <v>2475.25</v>
      </c>
      <c r="J3014"/>
      <c r="K3014">
        <v>2475.25</v>
      </c>
      <c r="L3014">
        <v>1</v>
      </c>
      <c r="M3014">
        <v>2475.25</v>
      </c>
      <c r="N3014" t="s">
        <v>2455</v>
      </c>
      <c r="O3014" t="s">
        <v>4344</v>
      </c>
      <c r="P3014" s="7">
        <v>42542</v>
      </c>
      <c r="Q3014" s="7" t="s">
        <v>4345</v>
      </c>
      <c r="R3014" s="7">
        <v>3.4767999999999999</v>
      </c>
    </row>
    <row r="3015" spans="1:18" hidden="1">
      <c r="A3015" t="s">
        <v>506</v>
      </c>
      <c r="B3015" t="s">
        <v>501</v>
      </c>
      <c r="C3015" s="7">
        <v>42537</v>
      </c>
      <c r="D3015" t="s">
        <v>3333</v>
      </c>
      <c r="E3015">
        <v>13130029</v>
      </c>
      <c r="F3015" t="s">
        <v>4771</v>
      </c>
      <c r="G3015" s="7">
        <v>42551</v>
      </c>
      <c r="H3015" t="s">
        <v>503</v>
      </c>
      <c r="I3015">
        <v>2823.18</v>
      </c>
      <c r="J3015">
        <v>0</v>
      </c>
      <c r="K3015">
        <v>2823.18</v>
      </c>
      <c r="L3015">
        <v>1</v>
      </c>
      <c r="M3015">
        <v>2823.18</v>
      </c>
      <c r="N3015" t="s">
        <v>2455</v>
      </c>
      <c r="O3015" t="s">
        <v>4772</v>
      </c>
      <c r="P3015" s="7">
        <v>42542</v>
      </c>
      <c r="Q3015" s="7" t="s">
        <v>4773</v>
      </c>
      <c r="R3015" s="7">
        <v>3.4767999999999999</v>
      </c>
    </row>
    <row r="3016" spans="1:18" hidden="1">
      <c r="A3016" t="s">
        <v>506</v>
      </c>
      <c r="B3016" t="s">
        <v>501</v>
      </c>
      <c r="C3016" s="7">
        <v>42537</v>
      </c>
      <c r="D3016" t="s">
        <v>3333</v>
      </c>
      <c r="E3016">
        <v>13130029</v>
      </c>
      <c r="F3016" t="s">
        <v>4343</v>
      </c>
      <c r="G3016" s="7">
        <v>42562</v>
      </c>
      <c r="H3016" t="s">
        <v>503</v>
      </c>
      <c r="I3016">
        <v>2475.2600000000002</v>
      </c>
      <c r="J3016">
        <v>0</v>
      </c>
      <c r="K3016">
        <v>2475.2600000000002</v>
      </c>
      <c r="L3016">
        <v>1</v>
      </c>
      <c r="M3016">
        <v>2475.2600000000002</v>
      </c>
      <c r="N3016" t="s">
        <v>2455</v>
      </c>
      <c r="O3016" t="s">
        <v>4344</v>
      </c>
      <c r="P3016" s="7">
        <v>42542</v>
      </c>
      <c r="Q3016" s="7" t="s">
        <v>5891</v>
      </c>
      <c r="R3016" s="7">
        <v>3.4767999999999999</v>
      </c>
    </row>
    <row r="3017" spans="1:18" hidden="1">
      <c r="A3017" t="s">
        <v>506</v>
      </c>
      <c r="B3017" t="s">
        <v>501</v>
      </c>
      <c r="C3017" s="7">
        <v>42376</v>
      </c>
      <c r="D3017" t="s">
        <v>470</v>
      </c>
      <c r="E3017">
        <v>13180005</v>
      </c>
      <c r="F3017" t="s">
        <v>1163</v>
      </c>
      <c r="G3017" s="7">
        <v>42679</v>
      </c>
      <c r="H3017" t="s">
        <v>503</v>
      </c>
      <c r="I3017">
        <v>30000</v>
      </c>
      <c r="J3017"/>
      <c r="K3017">
        <v>30000</v>
      </c>
      <c r="L3017">
        <v>1</v>
      </c>
      <c r="M3017">
        <v>30000</v>
      </c>
      <c r="N3017" t="s">
        <v>662</v>
      </c>
      <c r="O3017" t="s">
        <v>2907</v>
      </c>
      <c r="P3017" s="7">
        <v>42542</v>
      </c>
      <c r="Q3017" s="7" t="s">
        <v>2977</v>
      </c>
      <c r="R3017" s="7">
        <v>4.0303000000000004</v>
      </c>
    </row>
    <row r="3018" spans="1:18" hidden="1">
      <c r="A3018" t="s">
        <v>506</v>
      </c>
      <c r="B3018" t="s">
        <v>501</v>
      </c>
      <c r="C3018" s="7">
        <v>42376</v>
      </c>
      <c r="D3018" t="s">
        <v>470</v>
      </c>
      <c r="E3018">
        <v>13180005</v>
      </c>
      <c r="F3018" t="s">
        <v>1163</v>
      </c>
      <c r="G3018" s="7">
        <v>42709</v>
      </c>
      <c r="H3018" t="s">
        <v>503</v>
      </c>
      <c r="I3018">
        <v>30000</v>
      </c>
      <c r="J3018"/>
      <c r="K3018">
        <v>30000</v>
      </c>
      <c r="L3018">
        <v>1</v>
      </c>
      <c r="M3018">
        <v>30000</v>
      </c>
      <c r="N3018" t="s">
        <v>662</v>
      </c>
      <c r="O3018" t="s">
        <v>2907</v>
      </c>
      <c r="P3018" s="7">
        <v>42542</v>
      </c>
      <c r="Q3018" s="7" t="s">
        <v>2997</v>
      </c>
      <c r="R3018" s="7">
        <v>4.0303000000000004</v>
      </c>
    </row>
    <row r="3019" spans="1:18" hidden="1">
      <c r="A3019" t="s">
        <v>506</v>
      </c>
      <c r="B3019" t="s">
        <v>501</v>
      </c>
      <c r="C3019" s="7">
        <v>42376</v>
      </c>
      <c r="D3019" t="s">
        <v>470</v>
      </c>
      <c r="E3019">
        <v>13180005</v>
      </c>
      <c r="F3019" t="s">
        <v>1163</v>
      </c>
      <c r="G3019" s="7">
        <v>42740</v>
      </c>
      <c r="H3019" t="s">
        <v>503</v>
      </c>
      <c r="I3019">
        <v>30000</v>
      </c>
      <c r="J3019"/>
      <c r="K3019">
        <v>30000</v>
      </c>
      <c r="L3019">
        <v>1</v>
      </c>
      <c r="M3019">
        <v>30000</v>
      </c>
      <c r="N3019" t="s">
        <v>662</v>
      </c>
      <c r="O3019" t="s">
        <v>2907</v>
      </c>
      <c r="P3019" s="7">
        <v>42542</v>
      </c>
      <c r="Q3019" s="7" t="s">
        <v>3006</v>
      </c>
      <c r="R3019" s="7">
        <v>4.0303000000000004</v>
      </c>
    </row>
    <row r="3020" spans="1:18" hidden="1">
      <c r="A3020" t="s">
        <v>506</v>
      </c>
      <c r="B3020" t="s">
        <v>501</v>
      </c>
      <c r="C3020" s="7">
        <v>42376</v>
      </c>
      <c r="D3020" t="s">
        <v>470</v>
      </c>
      <c r="E3020">
        <v>13180005</v>
      </c>
      <c r="F3020" t="s">
        <v>1163</v>
      </c>
      <c r="G3020" s="7">
        <v>42587</v>
      </c>
      <c r="H3020" t="s">
        <v>503</v>
      </c>
      <c r="I3020">
        <v>30000</v>
      </c>
      <c r="J3020"/>
      <c r="K3020">
        <v>30000</v>
      </c>
      <c r="L3020">
        <v>1</v>
      </c>
      <c r="M3020">
        <v>30000</v>
      </c>
      <c r="N3020" t="s">
        <v>662</v>
      </c>
      <c r="O3020" t="s">
        <v>2907</v>
      </c>
      <c r="P3020" s="7">
        <v>42542</v>
      </c>
      <c r="Q3020" s="7" t="s">
        <v>3009</v>
      </c>
      <c r="R3020" s="7">
        <v>4.0303000000000004</v>
      </c>
    </row>
    <row r="3021" spans="1:18" hidden="1">
      <c r="A3021" t="s">
        <v>506</v>
      </c>
      <c r="B3021" t="s">
        <v>501</v>
      </c>
      <c r="C3021" s="7">
        <v>42376</v>
      </c>
      <c r="D3021" t="s">
        <v>470</v>
      </c>
      <c r="E3021">
        <v>13180005</v>
      </c>
      <c r="F3021" t="s">
        <v>1163</v>
      </c>
      <c r="G3021" s="7">
        <v>42648</v>
      </c>
      <c r="H3021" t="s">
        <v>503</v>
      </c>
      <c r="I3021">
        <v>30000</v>
      </c>
      <c r="J3021"/>
      <c r="K3021">
        <v>30000</v>
      </c>
      <c r="L3021">
        <v>1</v>
      </c>
      <c r="M3021">
        <v>30000</v>
      </c>
      <c r="N3021" t="s">
        <v>662</v>
      </c>
      <c r="O3021" t="s">
        <v>2907</v>
      </c>
      <c r="P3021" s="7">
        <v>42542</v>
      </c>
      <c r="Q3021" s="7" t="s">
        <v>3010</v>
      </c>
      <c r="R3021" s="7">
        <v>4.0303000000000004</v>
      </c>
    </row>
    <row r="3022" spans="1:18" hidden="1">
      <c r="A3022" t="s">
        <v>506</v>
      </c>
      <c r="B3022" t="s">
        <v>501</v>
      </c>
      <c r="C3022" s="7">
        <v>42419</v>
      </c>
      <c r="D3022" t="s">
        <v>470</v>
      </c>
      <c r="E3022">
        <v>13140004</v>
      </c>
      <c r="F3022" t="s">
        <v>3563</v>
      </c>
      <c r="G3022" s="7">
        <v>43150</v>
      </c>
      <c r="H3022" t="s">
        <v>503</v>
      </c>
      <c r="I3022">
        <v>883979.66</v>
      </c>
      <c r="J3022"/>
      <c r="K3022">
        <v>883979.66</v>
      </c>
      <c r="L3022">
        <v>1</v>
      </c>
      <c r="M3022">
        <v>883979.66</v>
      </c>
      <c r="N3022" t="s">
        <v>727</v>
      </c>
      <c r="O3022" t="s">
        <v>5244</v>
      </c>
      <c r="P3022" s="7">
        <v>42542</v>
      </c>
      <c r="Q3022" s="7" t="s">
        <v>5245</v>
      </c>
      <c r="R3022" s="7">
        <v>4.0091000000000001</v>
      </c>
    </row>
    <row r="3023" spans="1:18" hidden="1">
      <c r="A3023" t="s">
        <v>506</v>
      </c>
      <c r="B3023" t="s">
        <v>501</v>
      </c>
      <c r="C3023" s="7">
        <v>42376</v>
      </c>
      <c r="D3023" t="s">
        <v>470</v>
      </c>
      <c r="E3023">
        <v>13180005</v>
      </c>
      <c r="F3023" t="s">
        <v>1163</v>
      </c>
      <c r="G3023" s="7">
        <v>42618</v>
      </c>
      <c r="H3023" t="s">
        <v>503</v>
      </c>
      <c r="I3023">
        <v>30000</v>
      </c>
      <c r="J3023"/>
      <c r="K3023">
        <v>30000</v>
      </c>
      <c r="L3023">
        <v>1</v>
      </c>
      <c r="M3023">
        <v>30000</v>
      </c>
      <c r="N3023" t="s">
        <v>662</v>
      </c>
      <c r="O3023" t="s">
        <v>2907</v>
      </c>
      <c r="P3023" s="7">
        <v>42542</v>
      </c>
      <c r="Q3023" s="7" t="s">
        <v>3039</v>
      </c>
      <c r="R3023" s="7">
        <v>4.0303000000000004</v>
      </c>
    </row>
    <row r="3024" spans="1:18" hidden="1">
      <c r="A3024" t="s">
        <v>506</v>
      </c>
      <c r="B3024" t="s">
        <v>501</v>
      </c>
      <c r="C3024" s="7">
        <v>42419</v>
      </c>
      <c r="D3024" t="s">
        <v>470</v>
      </c>
      <c r="E3024">
        <v>19105008</v>
      </c>
      <c r="F3024" t="s">
        <v>5649</v>
      </c>
      <c r="G3024" s="7">
        <v>43150</v>
      </c>
      <c r="H3024" t="s">
        <v>503</v>
      </c>
      <c r="I3024">
        <v>2427021.9900000002</v>
      </c>
      <c r="J3024"/>
      <c r="K3024">
        <v>2427021.9900000002</v>
      </c>
      <c r="L3024">
        <v>1</v>
      </c>
      <c r="M3024">
        <v>2427021.9900000002</v>
      </c>
      <c r="N3024" t="s">
        <v>685</v>
      </c>
      <c r="O3024" t="s">
        <v>5244</v>
      </c>
      <c r="P3024" s="7">
        <v>42542</v>
      </c>
      <c r="Q3024" s="7" t="s">
        <v>5650</v>
      </c>
      <c r="R3024" s="7">
        <v>4.0091000000000001</v>
      </c>
    </row>
    <row r="3025" spans="1:18" hidden="1">
      <c r="A3025" t="s">
        <v>506</v>
      </c>
      <c r="B3025" t="s">
        <v>501</v>
      </c>
      <c r="C3025" s="7">
        <v>42376</v>
      </c>
      <c r="D3025" t="s">
        <v>470</v>
      </c>
      <c r="E3025">
        <v>13180005</v>
      </c>
      <c r="F3025" t="s">
        <v>1163</v>
      </c>
      <c r="G3025" s="7">
        <v>42556</v>
      </c>
      <c r="H3025" t="s">
        <v>503</v>
      </c>
      <c r="I3025">
        <v>30000</v>
      </c>
      <c r="J3025">
        <v>2855.27</v>
      </c>
      <c r="K3025">
        <v>27144.73</v>
      </c>
      <c r="L3025">
        <v>1</v>
      </c>
      <c r="M3025">
        <v>27144.73</v>
      </c>
      <c r="N3025" t="s">
        <v>662</v>
      </c>
      <c r="O3025" t="s">
        <v>2907</v>
      </c>
      <c r="P3025" s="7">
        <v>42542</v>
      </c>
      <c r="Q3025" s="7" t="s">
        <v>2908</v>
      </c>
      <c r="R3025" s="7">
        <v>4.0303000000000004</v>
      </c>
    </row>
    <row r="3026" spans="1:18" hidden="1">
      <c r="A3026" t="s">
        <v>506</v>
      </c>
      <c r="B3026" t="s">
        <v>553</v>
      </c>
      <c r="C3026" s="7">
        <v>42538</v>
      </c>
      <c r="D3026" t="s">
        <v>2592</v>
      </c>
      <c r="E3026">
        <v>13130024</v>
      </c>
      <c r="F3026" t="s">
        <v>4727</v>
      </c>
      <c r="G3026" s="7">
        <v>42560</v>
      </c>
      <c r="H3026" t="s">
        <v>503</v>
      </c>
      <c r="I3026">
        <v>50</v>
      </c>
      <c r="J3026">
        <v>0</v>
      </c>
      <c r="K3026">
        <v>50</v>
      </c>
      <c r="L3026">
        <v>1</v>
      </c>
      <c r="M3026">
        <v>50</v>
      </c>
      <c r="N3026" t="s">
        <v>647</v>
      </c>
      <c r="O3026" t="s">
        <v>4728</v>
      </c>
      <c r="P3026" s="7">
        <v>42542</v>
      </c>
      <c r="Q3026" s="7" t="s">
        <v>4729</v>
      </c>
      <c r="R3026" s="7">
        <v>3.4904000000000002</v>
      </c>
    </row>
    <row r="3027" spans="1:18" hidden="1">
      <c r="A3027" t="s">
        <v>506</v>
      </c>
      <c r="B3027" t="s">
        <v>553</v>
      </c>
      <c r="C3027" s="7">
        <v>42538</v>
      </c>
      <c r="D3027" t="s">
        <v>2592</v>
      </c>
      <c r="E3027">
        <v>13115016</v>
      </c>
      <c r="F3027" t="s">
        <v>6564</v>
      </c>
      <c r="G3027" s="7">
        <v>42560</v>
      </c>
      <c r="H3027" t="s">
        <v>503</v>
      </c>
      <c r="I3027">
        <v>258</v>
      </c>
      <c r="J3027">
        <v>0</v>
      </c>
      <c r="K3027">
        <v>258</v>
      </c>
      <c r="L3027">
        <v>1</v>
      </c>
      <c r="M3027">
        <v>258</v>
      </c>
      <c r="N3027" t="s">
        <v>647</v>
      </c>
      <c r="O3027" t="s">
        <v>6565</v>
      </c>
      <c r="P3027" s="7">
        <v>42542</v>
      </c>
      <c r="Q3027" s="7" t="s">
        <v>6566</v>
      </c>
      <c r="R3027" s="7">
        <v>3.4904000000000002</v>
      </c>
    </row>
    <row r="3028" spans="1:18" hidden="1">
      <c r="A3028" t="s">
        <v>506</v>
      </c>
      <c r="B3028" t="s">
        <v>501</v>
      </c>
      <c r="C3028" s="7">
        <v>42419</v>
      </c>
      <c r="D3028" t="s">
        <v>95</v>
      </c>
      <c r="E3028">
        <v>13140004</v>
      </c>
      <c r="F3028" t="s">
        <v>3563</v>
      </c>
      <c r="G3028" s="7">
        <v>43150</v>
      </c>
      <c r="H3028" t="s">
        <v>503</v>
      </c>
      <c r="I3028">
        <v>440597.86</v>
      </c>
      <c r="J3028"/>
      <c r="K3028">
        <v>440597.86</v>
      </c>
      <c r="L3028">
        <v>1</v>
      </c>
      <c r="M3028">
        <v>440597.86</v>
      </c>
      <c r="N3028" t="s">
        <v>727</v>
      </c>
      <c r="O3028" t="s">
        <v>3564</v>
      </c>
      <c r="P3028" s="7">
        <v>42542</v>
      </c>
      <c r="Q3028" s="7" t="s">
        <v>3565</v>
      </c>
      <c r="R3028" s="7">
        <v>4.0091000000000001</v>
      </c>
    </row>
    <row r="3029" spans="1:18" hidden="1">
      <c r="A3029" t="s">
        <v>506</v>
      </c>
      <c r="B3029" t="s">
        <v>501</v>
      </c>
      <c r="C3029" s="7">
        <v>42376</v>
      </c>
      <c r="D3029" t="s">
        <v>95</v>
      </c>
      <c r="E3029">
        <v>13180002</v>
      </c>
      <c r="F3029" t="s">
        <v>1163</v>
      </c>
      <c r="G3029" s="7">
        <v>42587</v>
      </c>
      <c r="H3029" t="s">
        <v>503</v>
      </c>
      <c r="I3029">
        <v>34000</v>
      </c>
      <c r="J3029">
        <v>33924.629999999997</v>
      </c>
      <c r="K3029">
        <v>75.37</v>
      </c>
      <c r="L3029">
        <v>1</v>
      </c>
      <c r="M3029">
        <v>75.37</v>
      </c>
      <c r="N3029" t="s">
        <v>662</v>
      </c>
      <c r="O3029" t="s">
        <v>2942</v>
      </c>
      <c r="P3029" s="7">
        <v>42542</v>
      </c>
      <c r="Q3029" s="7" t="s">
        <v>3026</v>
      </c>
      <c r="R3029" s="7">
        <v>4.0303000000000004</v>
      </c>
    </row>
    <row r="3030" spans="1:18" hidden="1">
      <c r="A3030" t="s">
        <v>506</v>
      </c>
      <c r="B3030" t="s">
        <v>501</v>
      </c>
      <c r="C3030" s="7">
        <v>42376</v>
      </c>
      <c r="D3030" t="s">
        <v>95</v>
      </c>
      <c r="E3030">
        <v>13180002</v>
      </c>
      <c r="F3030" t="s">
        <v>1163</v>
      </c>
      <c r="G3030" s="7">
        <v>42618</v>
      </c>
      <c r="H3030" t="s">
        <v>503</v>
      </c>
      <c r="I3030">
        <v>34000</v>
      </c>
      <c r="J3030">
        <v>23742</v>
      </c>
      <c r="K3030">
        <v>10258</v>
      </c>
      <c r="L3030">
        <v>1</v>
      </c>
      <c r="M3030">
        <v>10258</v>
      </c>
      <c r="N3030" t="s">
        <v>662</v>
      </c>
      <c r="O3030" t="s">
        <v>2942</v>
      </c>
      <c r="P3030" s="7">
        <v>42542</v>
      </c>
      <c r="Q3030" s="7" t="s">
        <v>2989</v>
      </c>
      <c r="R3030" s="7">
        <v>4.0303000000000004</v>
      </c>
    </row>
    <row r="3031" spans="1:18" hidden="1">
      <c r="A3031" t="s">
        <v>506</v>
      </c>
      <c r="B3031" t="s">
        <v>501</v>
      </c>
      <c r="C3031" s="7">
        <v>42376</v>
      </c>
      <c r="D3031" t="s">
        <v>95</v>
      </c>
      <c r="E3031">
        <v>13180002</v>
      </c>
      <c r="F3031" t="s">
        <v>1163</v>
      </c>
      <c r="G3031" s="7">
        <v>42648</v>
      </c>
      <c r="H3031" t="s">
        <v>503</v>
      </c>
      <c r="I3031">
        <v>34000</v>
      </c>
      <c r="J3031">
        <v>25250.9</v>
      </c>
      <c r="K3031">
        <v>8749.1</v>
      </c>
      <c r="L3031">
        <v>1</v>
      </c>
      <c r="M3031">
        <v>8749.1</v>
      </c>
      <c r="N3031" t="s">
        <v>662</v>
      </c>
      <c r="O3031" t="s">
        <v>2942</v>
      </c>
      <c r="P3031" s="7">
        <v>42542</v>
      </c>
      <c r="Q3031" s="7" t="s">
        <v>3027</v>
      </c>
      <c r="R3031" s="7">
        <v>4.0303000000000004</v>
      </c>
    </row>
    <row r="3032" spans="1:18" hidden="1">
      <c r="A3032" t="s">
        <v>506</v>
      </c>
      <c r="B3032" t="s">
        <v>501</v>
      </c>
      <c r="C3032" s="7">
        <v>42376</v>
      </c>
      <c r="D3032" t="s">
        <v>95</v>
      </c>
      <c r="E3032">
        <v>13180002</v>
      </c>
      <c r="F3032" t="s">
        <v>1163</v>
      </c>
      <c r="G3032" s="7">
        <v>42709</v>
      </c>
      <c r="H3032" t="s">
        <v>503</v>
      </c>
      <c r="I3032">
        <v>34000</v>
      </c>
      <c r="J3032"/>
      <c r="K3032">
        <v>34000</v>
      </c>
      <c r="L3032">
        <v>1</v>
      </c>
      <c r="M3032">
        <v>34000</v>
      </c>
      <c r="N3032" t="s">
        <v>662</v>
      </c>
      <c r="O3032" t="s">
        <v>2942</v>
      </c>
      <c r="P3032" s="7">
        <v>42542</v>
      </c>
      <c r="Q3032" s="7" t="s">
        <v>2943</v>
      </c>
      <c r="R3032" s="7">
        <v>4.0303000000000004</v>
      </c>
    </row>
    <row r="3033" spans="1:18" hidden="1">
      <c r="A3033" t="s">
        <v>506</v>
      </c>
      <c r="B3033" t="s">
        <v>501</v>
      </c>
      <c r="C3033" s="7">
        <v>42376</v>
      </c>
      <c r="D3033" t="s">
        <v>95</v>
      </c>
      <c r="E3033">
        <v>13180002</v>
      </c>
      <c r="F3033" t="s">
        <v>1163</v>
      </c>
      <c r="G3033" s="7">
        <v>42740</v>
      </c>
      <c r="H3033" t="s">
        <v>503</v>
      </c>
      <c r="I3033">
        <v>34000</v>
      </c>
      <c r="J3033"/>
      <c r="K3033">
        <v>34000</v>
      </c>
      <c r="L3033">
        <v>1</v>
      </c>
      <c r="M3033">
        <v>34000</v>
      </c>
      <c r="N3033" t="s">
        <v>662</v>
      </c>
      <c r="O3033" t="s">
        <v>2942</v>
      </c>
      <c r="P3033" s="7">
        <v>42542</v>
      </c>
      <c r="Q3033" s="7" t="s">
        <v>2990</v>
      </c>
      <c r="R3033" s="7">
        <v>4.0303000000000004</v>
      </c>
    </row>
    <row r="3034" spans="1:18" hidden="1">
      <c r="A3034" t="s">
        <v>506</v>
      </c>
      <c r="B3034" t="s">
        <v>501</v>
      </c>
      <c r="C3034" s="7">
        <v>42376</v>
      </c>
      <c r="D3034" t="s">
        <v>95</v>
      </c>
      <c r="E3034">
        <v>13180002</v>
      </c>
      <c r="F3034" t="s">
        <v>1163</v>
      </c>
      <c r="G3034" s="7">
        <v>42679</v>
      </c>
      <c r="H3034" t="s">
        <v>503</v>
      </c>
      <c r="I3034">
        <v>34000</v>
      </c>
      <c r="J3034"/>
      <c r="K3034">
        <v>34000</v>
      </c>
      <c r="L3034">
        <v>1</v>
      </c>
      <c r="M3034">
        <v>34000</v>
      </c>
      <c r="N3034" t="s">
        <v>662</v>
      </c>
      <c r="O3034" t="s">
        <v>2942</v>
      </c>
      <c r="P3034" s="7">
        <v>42542</v>
      </c>
      <c r="Q3034" s="7" t="s">
        <v>3075</v>
      </c>
      <c r="R3034" s="7">
        <v>4.0303000000000004</v>
      </c>
    </row>
    <row r="3035" spans="1:18" hidden="1">
      <c r="A3035" t="s">
        <v>506</v>
      </c>
      <c r="B3035" t="s">
        <v>501</v>
      </c>
      <c r="C3035" s="7">
        <v>42419</v>
      </c>
      <c r="D3035" t="s">
        <v>95</v>
      </c>
      <c r="E3035">
        <v>19105008</v>
      </c>
      <c r="F3035" t="s">
        <v>5649</v>
      </c>
      <c r="G3035" s="7">
        <v>43150</v>
      </c>
      <c r="H3035" t="s">
        <v>503</v>
      </c>
      <c r="I3035">
        <v>1209689.26</v>
      </c>
      <c r="J3035"/>
      <c r="K3035">
        <v>1209689.26</v>
      </c>
      <c r="L3035">
        <v>1</v>
      </c>
      <c r="M3035">
        <v>1209689.26</v>
      </c>
      <c r="N3035" t="s">
        <v>685</v>
      </c>
      <c r="O3035" t="s">
        <v>3564</v>
      </c>
      <c r="P3035" s="7">
        <v>42542</v>
      </c>
      <c r="Q3035" s="7" t="s">
        <v>6338</v>
      </c>
      <c r="R3035" s="7">
        <v>4.0091000000000001</v>
      </c>
    </row>
    <row r="3036" spans="1:18" hidden="1">
      <c r="A3036" t="s">
        <v>506</v>
      </c>
      <c r="B3036" t="s">
        <v>548</v>
      </c>
      <c r="C3036" s="7">
        <v>42530</v>
      </c>
      <c r="D3036" t="s">
        <v>4594</v>
      </c>
      <c r="E3036">
        <v>13115016</v>
      </c>
      <c r="F3036" t="s">
        <v>4595</v>
      </c>
      <c r="G3036" s="7">
        <v>42548</v>
      </c>
      <c r="H3036" t="s">
        <v>503</v>
      </c>
      <c r="I3036">
        <v>1080.8699999999999</v>
      </c>
      <c r="J3036">
        <v>0</v>
      </c>
      <c r="K3036">
        <v>1080.8699999999999</v>
      </c>
      <c r="L3036">
        <v>1</v>
      </c>
      <c r="M3036">
        <v>1080.8699999999999</v>
      </c>
      <c r="N3036" t="s">
        <v>647</v>
      </c>
      <c r="O3036" t="s">
        <v>4596</v>
      </c>
      <c r="P3036" s="7">
        <v>42542</v>
      </c>
      <c r="Q3036" s="7" t="s">
        <v>4597</v>
      </c>
      <c r="R3036" s="7">
        <v>3.3898000000000001</v>
      </c>
    </row>
    <row r="3037" spans="1:18" hidden="1">
      <c r="A3037" t="s">
        <v>506</v>
      </c>
      <c r="B3037" t="s">
        <v>548</v>
      </c>
      <c r="C3037" s="7">
        <v>42530</v>
      </c>
      <c r="D3037" t="s">
        <v>4594</v>
      </c>
      <c r="E3037">
        <v>13115016</v>
      </c>
      <c r="F3037" t="s">
        <v>6123</v>
      </c>
      <c r="G3037" s="7">
        <v>42549</v>
      </c>
      <c r="H3037" t="s">
        <v>503</v>
      </c>
      <c r="I3037">
        <v>259</v>
      </c>
      <c r="J3037">
        <v>0</v>
      </c>
      <c r="K3037">
        <v>259</v>
      </c>
      <c r="L3037">
        <v>1</v>
      </c>
      <c r="M3037">
        <v>259</v>
      </c>
      <c r="N3037" t="s">
        <v>647</v>
      </c>
      <c r="O3037" t="s">
        <v>4596</v>
      </c>
      <c r="P3037" s="7">
        <v>42542</v>
      </c>
      <c r="Q3037" s="7" t="s">
        <v>6124</v>
      </c>
      <c r="R3037" s="7">
        <v>3.3898000000000001</v>
      </c>
    </row>
    <row r="3038" spans="1:18" hidden="1">
      <c r="A3038" t="s">
        <v>506</v>
      </c>
      <c r="B3038" t="s">
        <v>548</v>
      </c>
      <c r="C3038" s="7">
        <v>42530</v>
      </c>
      <c r="D3038" t="s">
        <v>4594</v>
      </c>
      <c r="E3038">
        <v>13115016</v>
      </c>
      <c r="F3038" t="s">
        <v>6125</v>
      </c>
      <c r="G3038" s="7">
        <v>42548</v>
      </c>
      <c r="H3038" t="s">
        <v>503</v>
      </c>
      <c r="I3038">
        <v>1580</v>
      </c>
      <c r="J3038">
        <v>0</v>
      </c>
      <c r="K3038">
        <v>1580</v>
      </c>
      <c r="L3038">
        <v>1</v>
      </c>
      <c r="M3038">
        <v>1580</v>
      </c>
      <c r="N3038" t="s">
        <v>647</v>
      </c>
      <c r="O3038" t="s">
        <v>4596</v>
      </c>
      <c r="P3038" s="7">
        <v>42542</v>
      </c>
      <c r="Q3038" s="7" t="s">
        <v>6126</v>
      </c>
      <c r="R3038" s="7">
        <v>3.3898000000000001</v>
      </c>
    </row>
    <row r="3039" spans="1:18" hidden="1">
      <c r="A3039" t="s">
        <v>506</v>
      </c>
      <c r="B3039" t="s">
        <v>548</v>
      </c>
      <c r="C3039" s="7">
        <v>42535</v>
      </c>
      <c r="D3039" t="s">
        <v>3842</v>
      </c>
      <c r="E3039">
        <v>13115020</v>
      </c>
      <c r="F3039" t="s">
        <v>3843</v>
      </c>
      <c r="G3039" s="7">
        <v>42551</v>
      </c>
      <c r="H3039" t="s">
        <v>503</v>
      </c>
      <c r="I3039">
        <v>605</v>
      </c>
      <c r="J3039">
        <v>0</v>
      </c>
      <c r="K3039">
        <v>605</v>
      </c>
      <c r="L3039">
        <v>1</v>
      </c>
      <c r="M3039">
        <v>605</v>
      </c>
      <c r="N3039" t="s">
        <v>647</v>
      </c>
      <c r="O3039" t="s">
        <v>3844</v>
      </c>
      <c r="P3039" s="7">
        <v>42542</v>
      </c>
      <c r="Q3039" s="7" t="s">
        <v>3845</v>
      </c>
      <c r="R3039" s="7">
        <v>3.4533</v>
      </c>
    </row>
    <row r="3040" spans="1:18" hidden="1">
      <c r="A3040" t="s">
        <v>506</v>
      </c>
      <c r="B3040" t="s">
        <v>548</v>
      </c>
      <c r="C3040" s="7">
        <v>42535</v>
      </c>
      <c r="D3040" t="s">
        <v>3842</v>
      </c>
      <c r="E3040">
        <v>13115016</v>
      </c>
      <c r="F3040" t="s">
        <v>4293</v>
      </c>
      <c r="G3040" s="7">
        <v>42551</v>
      </c>
      <c r="H3040" t="s">
        <v>503</v>
      </c>
      <c r="I3040">
        <v>1345</v>
      </c>
      <c r="J3040">
        <v>0</v>
      </c>
      <c r="K3040">
        <v>1345</v>
      </c>
      <c r="L3040">
        <v>1</v>
      </c>
      <c r="M3040">
        <v>1345</v>
      </c>
      <c r="N3040" t="s">
        <v>647</v>
      </c>
      <c r="O3040" t="s">
        <v>4294</v>
      </c>
      <c r="P3040" s="7">
        <v>42542</v>
      </c>
      <c r="Q3040" s="7" t="s">
        <v>4295</v>
      </c>
      <c r="R3040" s="7">
        <v>3.4533</v>
      </c>
    </row>
    <row r="3041" spans="1:18" hidden="1">
      <c r="A3041" t="s">
        <v>482</v>
      </c>
      <c r="B3041" t="s">
        <v>609</v>
      </c>
      <c r="C3041" s="7">
        <v>42046</v>
      </c>
      <c r="D3041" t="s">
        <v>478</v>
      </c>
      <c r="E3041">
        <v>15101001</v>
      </c>
      <c r="F3041" t="s">
        <v>472</v>
      </c>
      <c r="G3041" s="7">
        <v>42799</v>
      </c>
      <c r="H3041" t="s">
        <v>503</v>
      </c>
      <c r="I3041">
        <v>700000</v>
      </c>
      <c r="J3041">
        <v>200000</v>
      </c>
      <c r="K3041">
        <v>500000</v>
      </c>
      <c r="L3041">
        <v>1</v>
      </c>
      <c r="M3041">
        <v>500000</v>
      </c>
      <c r="N3041" t="s">
        <v>2694</v>
      </c>
      <c r="O3041" t="s">
        <v>679</v>
      </c>
      <c r="P3041" s="7">
        <v>42542</v>
      </c>
      <c r="Q3041" s="7" t="s">
        <v>1353</v>
      </c>
      <c r="R3041" s="7">
        <v>2.8576000000000001</v>
      </c>
    </row>
    <row r="3042" spans="1:18" hidden="1">
      <c r="A3042" t="s">
        <v>506</v>
      </c>
      <c r="B3042" t="s">
        <v>501</v>
      </c>
      <c r="C3042" s="7">
        <v>42537</v>
      </c>
      <c r="D3042" t="s">
        <v>5497</v>
      </c>
      <c r="E3042">
        <v>13130024</v>
      </c>
      <c r="F3042" t="s">
        <v>5498</v>
      </c>
      <c r="G3042" s="7">
        <v>42564</v>
      </c>
      <c r="H3042" t="s">
        <v>503</v>
      </c>
      <c r="I3042">
        <v>170</v>
      </c>
      <c r="J3042">
        <v>0</v>
      </c>
      <c r="K3042">
        <v>170</v>
      </c>
      <c r="L3042">
        <v>1</v>
      </c>
      <c r="M3042">
        <v>170</v>
      </c>
      <c r="N3042" t="s">
        <v>647</v>
      </c>
      <c r="O3042" t="s">
        <v>5499</v>
      </c>
      <c r="P3042" s="7">
        <v>42542</v>
      </c>
      <c r="Q3042" s="7" t="s">
        <v>5500</v>
      </c>
      <c r="R3042" s="7">
        <v>3.4767999999999999</v>
      </c>
    </row>
    <row r="3043" spans="1:18" hidden="1">
      <c r="A3043" t="s">
        <v>506</v>
      </c>
      <c r="B3043" t="s">
        <v>501</v>
      </c>
      <c r="C3043" s="7">
        <v>42537</v>
      </c>
      <c r="D3043" t="s">
        <v>5497</v>
      </c>
      <c r="E3043">
        <v>13130031</v>
      </c>
      <c r="F3043" t="s">
        <v>6197</v>
      </c>
      <c r="G3043" s="7">
        <v>42564</v>
      </c>
      <c r="H3043" t="s">
        <v>503</v>
      </c>
      <c r="I3043">
        <v>573</v>
      </c>
      <c r="J3043">
        <v>0</v>
      </c>
      <c r="K3043">
        <v>573</v>
      </c>
      <c r="L3043">
        <v>1</v>
      </c>
      <c r="M3043">
        <v>573</v>
      </c>
      <c r="N3043" t="s">
        <v>647</v>
      </c>
      <c r="O3043" t="s">
        <v>6198</v>
      </c>
      <c r="P3043" s="7">
        <v>42542</v>
      </c>
      <c r="Q3043" s="7" t="s">
        <v>6199</v>
      </c>
      <c r="R3043" s="7">
        <v>3.4767999999999999</v>
      </c>
    </row>
    <row r="3044" spans="1:18" hidden="1">
      <c r="A3044" t="s">
        <v>506</v>
      </c>
      <c r="B3044" t="s">
        <v>548</v>
      </c>
      <c r="C3044" s="7">
        <v>42541</v>
      </c>
      <c r="D3044" t="s">
        <v>2906</v>
      </c>
      <c r="E3044">
        <v>13115001</v>
      </c>
      <c r="F3044" t="s">
        <v>4733</v>
      </c>
      <c r="G3044" s="7">
        <v>42563</v>
      </c>
      <c r="H3044" t="s">
        <v>503</v>
      </c>
      <c r="I3044">
        <v>952.08</v>
      </c>
      <c r="J3044">
        <v>0</v>
      </c>
      <c r="K3044">
        <v>952.08</v>
      </c>
      <c r="L3044">
        <v>1</v>
      </c>
      <c r="M3044">
        <v>952.08</v>
      </c>
      <c r="N3044" t="s">
        <v>647</v>
      </c>
      <c r="O3044" t="s">
        <v>1029</v>
      </c>
      <c r="P3044" s="7">
        <v>42542</v>
      </c>
      <c r="Q3044" s="7" t="s">
        <v>4734</v>
      </c>
      <c r="R3044" s="7">
        <v>3.4371999999999998</v>
      </c>
    </row>
    <row r="3045" spans="1:18" hidden="1">
      <c r="A3045" t="s">
        <v>506</v>
      </c>
      <c r="B3045" t="s">
        <v>548</v>
      </c>
      <c r="C3045" s="7">
        <v>42482</v>
      </c>
      <c r="D3045" t="s">
        <v>3948</v>
      </c>
      <c r="E3045">
        <v>13101001</v>
      </c>
      <c r="F3045" t="s">
        <v>3949</v>
      </c>
      <c r="G3045" s="7">
        <v>42850</v>
      </c>
      <c r="H3045" t="s">
        <v>503</v>
      </c>
      <c r="I3045">
        <v>530469</v>
      </c>
      <c r="J3045">
        <v>0</v>
      </c>
      <c r="K3045">
        <v>530469</v>
      </c>
      <c r="L3045">
        <v>1</v>
      </c>
      <c r="M3045">
        <v>530469</v>
      </c>
      <c r="N3045" t="s">
        <v>647</v>
      </c>
      <c r="O3045" t="s">
        <v>1202</v>
      </c>
      <c r="P3045" s="7">
        <v>42542</v>
      </c>
      <c r="Q3045" s="7" t="s">
        <v>3950</v>
      </c>
      <c r="R3045" s="7">
        <v>3.5503</v>
      </c>
    </row>
    <row r="3046" spans="1:18" hidden="1">
      <c r="A3046" t="s">
        <v>506</v>
      </c>
      <c r="B3046" t="s">
        <v>548</v>
      </c>
      <c r="C3046" s="7">
        <v>42461</v>
      </c>
      <c r="D3046" t="s">
        <v>3948</v>
      </c>
      <c r="E3046">
        <v>13101001</v>
      </c>
      <c r="F3046" t="s">
        <v>4024</v>
      </c>
      <c r="G3046" s="7">
        <v>42793</v>
      </c>
      <c r="H3046" t="s">
        <v>503</v>
      </c>
      <c r="I3046">
        <v>3116000</v>
      </c>
      <c r="J3046">
        <v>0</v>
      </c>
      <c r="K3046">
        <v>3116000</v>
      </c>
      <c r="L3046">
        <v>1</v>
      </c>
      <c r="M3046">
        <v>3116000</v>
      </c>
      <c r="N3046" t="s">
        <v>647</v>
      </c>
      <c r="O3046" t="s">
        <v>1202</v>
      </c>
      <c r="P3046" s="7">
        <v>42542</v>
      </c>
      <c r="Q3046" s="7" t="s">
        <v>4025</v>
      </c>
      <c r="R3046" s="7">
        <v>3.5589</v>
      </c>
    </row>
    <row r="3047" spans="1:18" hidden="1">
      <c r="A3047" t="s">
        <v>506</v>
      </c>
      <c r="B3047" t="s">
        <v>553</v>
      </c>
      <c r="C3047" s="7">
        <v>42482</v>
      </c>
      <c r="D3047" t="s">
        <v>3948</v>
      </c>
      <c r="E3047">
        <v>13101001</v>
      </c>
      <c r="F3047" t="s">
        <v>4388</v>
      </c>
      <c r="G3047" s="7">
        <v>42850</v>
      </c>
      <c r="H3047" t="s">
        <v>503</v>
      </c>
      <c r="I3047">
        <v>759772.5</v>
      </c>
      <c r="J3047">
        <v>0</v>
      </c>
      <c r="K3047">
        <v>759772.5</v>
      </c>
      <c r="L3047">
        <v>1</v>
      </c>
      <c r="M3047">
        <v>759772.5</v>
      </c>
      <c r="N3047" t="s">
        <v>647</v>
      </c>
      <c r="O3047" t="s">
        <v>1202</v>
      </c>
      <c r="P3047" s="7">
        <v>42542</v>
      </c>
      <c r="Q3047" s="7" t="s">
        <v>4389</v>
      </c>
      <c r="R3047" s="7">
        <v>3.5503</v>
      </c>
    </row>
    <row r="3048" spans="1:18" hidden="1">
      <c r="A3048" t="s">
        <v>506</v>
      </c>
      <c r="B3048" t="s">
        <v>663</v>
      </c>
      <c r="C3048" s="7">
        <v>42488</v>
      </c>
      <c r="D3048" t="s">
        <v>3948</v>
      </c>
      <c r="E3048">
        <v>13101001</v>
      </c>
      <c r="F3048" t="s">
        <v>5237</v>
      </c>
      <c r="G3048" s="7">
        <v>42850</v>
      </c>
      <c r="H3048" t="s">
        <v>503</v>
      </c>
      <c r="I3048">
        <v>382228.5</v>
      </c>
      <c r="J3048">
        <v>0</v>
      </c>
      <c r="K3048">
        <v>382228.5</v>
      </c>
      <c r="L3048">
        <v>1</v>
      </c>
      <c r="M3048">
        <v>382228.5</v>
      </c>
      <c r="N3048" t="s">
        <v>647</v>
      </c>
      <c r="O3048" t="s">
        <v>1202</v>
      </c>
      <c r="P3048" s="7">
        <v>42542</v>
      </c>
      <c r="Q3048" s="7" t="s">
        <v>5238</v>
      </c>
      <c r="R3048" s="7">
        <v>3.5295000000000001</v>
      </c>
    </row>
    <row r="3049" spans="1:18" hidden="1">
      <c r="A3049" t="s">
        <v>506</v>
      </c>
      <c r="B3049" t="s">
        <v>663</v>
      </c>
      <c r="C3049" s="7">
        <v>42482</v>
      </c>
      <c r="D3049" t="s">
        <v>3948</v>
      </c>
      <c r="E3049">
        <v>13101001</v>
      </c>
      <c r="F3049" t="s">
        <v>5918</v>
      </c>
      <c r="G3049" s="7">
        <v>42850</v>
      </c>
      <c r="H3049" t="s">
        <v>503</v>
      </c>
      <c r="I3049">
        <v>61950</v>
      </c>
      <c r="J3049">
        <v>0</v>
      </c>
      <c r="K3049">
        <v>61950</v>
      </c>
      <c r="L3049">
        <v>1</v>
      </c>
      <c r="M3049">
        <v>61950</v>
      </c>
      <c r="N3049" t="s">
        <v>647</v>
      </c>
      <c r="O3049" t="s">
        <v>1202</v>
      </c>
      <c r="P3049" s="7">
        <v>42542</v>
      </c>
      <c r="Q3049" s="7" t="s">
        <v>5919</v>
      </c>
      <c r="R3049" s="7">
        <v>3.5503</v>
      </c>
    </row>
    <row r="3050" spans="1:18" hidden="1">
      <c r="A3050" t="s">
        <v>506</v>
      </c>
      <c r="B3050" t="s">
        <v>548</v>
      </c>
      <c r="C3050" s="7">
        <v>42488</v>
      </c>
      <c r="D3050" t="s">
        <v>3948</v>
      </c>
      <c r="E3050">
        <v>13101001</v>
      </c>
      <c r="F3050" t="s">
        <v>5951</v>
      </c>
      <c r="G3050" s="7">
        <v>42850</v>
      </c>
      <c r="H3050" t="s">
        <v>503</v>
      </c>
      <c r="I3050">
        <v>191114.25</v>
      </c>
      <c r="J3050">
        <v>0</v>
      </c>
      <c r="K3050">
        <v>191114.25</v>
      </c>
      <c r="L3050">
        <v>1</v>
      </c>
      <c r="M3050">
        <v>191114.25</v>
      </c>
      <c r="N3050" t="s">
        <v>647</v>
      </c>
      <c r="O3050" t="s">
        <v>1202</v>
      </c>
      <c r="P3050" s="7">
        <v>42542</v>
      </c>
      <c r="Q3050" s="7" t="s">
        <v>5952</v>
      </c>
      <c r="R3050" s="7">
        <v>3.5295000000000001</v>
      </c>
    </row>
    <row r="3051" spans="1:18" hidden="1">
      <c r="A3051" t="s">
        <v>506</v>
      </c>
      <c r="B3051" t="s">
        <v>553</v>
      </c>
      <c r="C3051" s="7">
        <v>42529</v>
      </c>
      <c r="D3051" t="s">
        <v>3381</v>
      </c>
      <c r="E3051">
        <v>13115026</v>
      </c>
      <c r="F3051" t="s">
        <v>4899</v>
      </c>
      <c r="G3051" s="7">
        <v>42559</v>
      </c>
      <c r="H3051" t="s">
        <v>503</v>
      </c>
      <c r="I3051">
        <v>280</v>
      </c>
      <c r="J3051">
        <v>0</v>
      </c>
      <c r="K3051">
        <v>280</v>
      </c>
      <c r="L3051">
        <v>1</v>
      </c>
      <c r="M3051">
        <v>280</v>
      </c>
      <c r="N3051" t="s">
        <v>647</v>
      </c>
      <c r="P3051" s="7">
        <v>42542</v>
      </c>
      <c r="Q3051" s="7" t="s">
        <v>4900</v>
      </c>
      <c r="R3051" s="7">
        <v>3.4744999999999999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zoomScale="70" zoomScaleNormal="70" workbookViewId="0">
      <selection activeCell="A357" sqref="A357"/>
    </sheetView>
  </sheetViews>
  <sheetFormatPr defaultRowHeight="15"/>
  <cols>
    <col min="1" max="1" width="48.77734375" bestFit="1" customWidth="1"/>
    <col min="2" max="2" width="24.21875" bestFit="1" customWidth="1"/>
    <col min="3" max="3" width="21.33203125" bestFit="1" customWidth="1"/>
    <col min="4" max="4" width="14.88671875" bestFit="1" customWidth="1"/>
    <col min="5" max="5" width="55.5546875" bestFit="1" customWidth="1"/>
    <col min="6" max="6" width="14.21875" bestFit="1" customWidth="1"/>
    <col min="7" max="7" width="16.33203125" bestFit="1" customWidth="1"/>
    <col min="8" max="8" width="14.88671875" bestFit="1" customWidth="1"/>
    <col min="9" max="9" width="16.109375" bestFit="1" customWidth="1"/>
    <col min="10" max="10" width="17.109375" bestFit="1" customWidth="1"/>
    <col min="11" max="11" width="19.77734375" bestFit="1" customWidth="1"/>
    <col min="12" max="12" width="11" bestFit="1" customWidth="1"/>
    <col min="13" max="13" width="8.21875" bestFit="1" customWidth="1"/>
    <col min="14" max="14" width="23.44140625" style="8" bestFit="1" customWidth="1"/>
    <col min="15" max="15" width="47.5546875" bestFit="1" customWidth="1"/>
    <col min="16" max="16" width="80.88671875" bestFit="1" customWidth="1"/>
    <col min="17" max="17" width="14.88671875" bestFit="1" customWidth="1"/>
  </cols>
  <sheetData>
    <row r="1" spans="1:17">
      <c r="A1" t="s">
        <v>491</v>
      </c>
      <c r="B1" t="s">
        <v>492</v>
      </c>
      <c r="C1" t="s">
        <v>790</v>
      </c>
      <c r="D1" t="s">
        <v>378</v>
      </c>
      <c r="E1" t="s">
        <v>377</v>
      </c>
      <c r="F1" t="s">
        <v>376</v>
      </c>
      <c r="G1" t="s">
        <v>493</v>
      </c>
      <c r="H1" t="s">
        <v>380</v>
      </c>
      <c r="I1" t="s">
        <v>494</v>
      </c>
      <c r="J1" t="s">
        <v>495</v>
      </c>
      <c r="K1" t="s">
        <v>791</v>
      </c>
      <c r="L1" t="s">
        <v>488</v>
      </c>
      <c r="M1" t="s">
        <v>497</v>
      </c>
      <c r="N1" s="8" t="s">
        <v>498</v>
      </c>
      <c r="O1" t="s">
        <v>499</v>
      </c>
      <c r="P1" t="s">
        <v>379</v>
      </c>
      <c r="Q1" t="s">
        <v>500</v>
      </c>
    </row>
    <row r="2" spans="1:17" hidden="1">
      <c r="A2" t="s">
        <v>1037</v>
      </c>
      <c r="B2" t="s">
        <v>501</v>
      </c>
      <c r="C2" t="s">
        <v>7504</v>
      </c>
      <c r="D2" s="7">
        <v>42509</v>
      </c>
      <c r="E2" t="s">
        <v>6761</v>
      </c>
      <c r="F2">
        <v>11101018</v>
      </c>
      <c r="G2" t="s">
        <v>7505</v>
      </c>
      <c r="H2" s="7">
        <v>42540</v>
      </c>
      <c r="I2" t="s">
        <v>503</v>
      </c>
      <c r="J2">
        <v>2800</v>
      </c>
      <c r="K2">
        <v>0</v>
      </c>
      <c r="L2">
        <v>2800</v>
      </c>
      <c r="M2">
        <v>1</v>
      </c>
      <c r="N2">
        <v>2800</v>
      </c>
      <c r="O2" t="s">
        <v>2682</v>
      </c>
      <c r="P2" t="s">
        <v>7506</v>
      </c>
      <c r="Q2" s="7">
        <v>42542</v>
      </c>
    </row>
    <row r="3" spans="1:17" hidden="1">
      <c r="A3" t="s">
        <v>506</v>
      </c>
      <c r="B3" t="s">
        <v>553</v>
      </c>
      <c r="C3" t="s">
        <v>6730</v>
      </c>
      <c r="D3" s="7">
        <v>42530</v>
      </c>
      <c r="E3" t="s">
        <v>3948</v>
      </c>
      <c r="F3">
        <v>13101001</v>
      </c>
      <c r="G3" t="s">
        <v>6731</v>
      </c>
      <c r="H3" s="7">
        <v>42592</v>
      </c>
      <c r="I3" t="s">
        <v>503</v>
      </c>
      <c r="J3">
        <v>202974.75</v>
      </c>
      <c r="K3">
        <v>0</v>
      </c>
      <c r="L3">
        <v>202974.75</v>
      </c>
      <c r="M3">
        <v>1</v>
      </c>
      <c r="N3">
        <v>202974.75</v>
      </c>
      <c r="O3" t="s">
        <v>3094</v>
      </c>
      <c r="P3" t="s">
        <v>6732</v>
      </c>
      <c r="Q3" s="7">
        <v>42542</v>
      </c>
    </row>
    <row r="4" spans="1:17" hidden="1">
      <c r="A4" t="s">
        <v>506</v>
      </c>
      <c r="B4" t="s">
        <v>553</v>
      </c>
      <c r="C4" t="s">
        <v>7394</v>
      </c>
      <c r="D4" s="7">
        <v>42530</v>
      </c>
      <c r="E4" t="s">
        <v>3948</v>
      </c>
      <c r="F4">
        <v>13101001</v>
      </c>
      <c r="G4" t="s">
        <v>7395</v>
      </c>
      <c r="H4" s="7">
        <v>42592</v>
      </c>
      <c r="I4" t="s">
        <v>503</v>
      </c>
      <c r="J4">
        <v>131130.45000000001</v>
      </c>
      <c r="K4">
        <v>0</v>
      </c>
      <c r="L4">
        <v>131130.45000000001</v>
      </c>
      <c r="M4">
        <v>1</v>
      </c>
      <c r="N4">
        <v>131130.45000000001</v>
      </c>
      <c r="O4" t="s">
        <v>3094</v>
      </c>
      <c r="P4" t="s">
        <v>7396</v>
      </c>
      <c r="Q4" s="7">
        <v>42542</v>
      </c>
    </row>
    <row r="5" spans="1:17" hidden="1">
      <c r="A5" t="s">
        <v>506</v>
      </c>
      <c r="B5" t="s">
        <v>553</v>
      </c>
      <c r="C5" t="s">
        <v>6878</v>
      </c>
      <c r="D5" s="7">
        <v>42530</v>
      </c>
      <c r="E5" t="s">
        <v>3948</v>
      </c>
      <c r="F5">
        <v>13101001</v>
      </c>
      <c r="G5" t="s">
        <v>6879</v>
      </c>
      <c r="H5" s="7">
        <v>42592</v>
      </c>
      <c r="I5" t="s">
        <v>503</v>
      </c>
      <c r="J5">
        <v>206187.3</v>
      </c>
      <c r="K5">
        <v>0</v>
      </c>
      <c r="L5">
        <v>206187.3</v>
      </c>
      <c r="M5">
        <v>1</v>
      </c>
      <c r="N5">
        <v>206187.3</v>
      </c>
      <c r="O5" t="s">
        <v>3094</v>
      </c>
      <c r="P5" t="s">
        <v>6880</v>
      </c>
      <c r="Q5" s="7">
        <v>42542</v>
      </c>
    </row>
    <row r="6" spans="1:17" hidden="1">
      <c r="A6" t="s">
        <v>506</v>
      </c>
      <c r="B6" t="s">
        <v>548</v>
      </c>
      <c r="C6" t="s">
        <v>7496</v>
      </c>
      <c r="D6" s="7">
        <v>42451</v>
      </c>
      <c r="E6" t="s">
        <v>1037</v>
      </c>
      <c r="F6">
        <v>11310009</v>
      </c>
      <c r="G6" t="s">
        <v>7497</v>
      </c>
      <c r="H6" s="7">
        <v>42451</v>
      </c>
      <c r="I6" t="s">
        <v>503</v>
      </c>
      <c r="J6">
        <v>1020</v>
      </c>
      <c r="K6">
        <v>0</v>
      </c>
      <c r="L6">
        <v>1020</v>
      </c>
      <c r="M6">
        <v>1</v>
      </c>
      <c r="N6">
        <v>1020</v>
      </c>
      <c r="O6" t="s">
        <v>832</v>
      </c>
      <c r="P6" t="s">
        <v>7498</v>
      </c>
      <c r="Q6" s="7">
        <v>42542</v>
      </c>
    </row>
    <row r="7" spans="1:17" hidden="1">
      <c r="A7" t="s">
        <v>506</v>
      </c>
      <c r="B7" t="s">
        <v>548</v>
      </c>
      <c r="C7" t="s">
        <v>2842</v>
      </c>
      <c r="D7" s="7">
        <v>42359</v>
      </c>
      <c r="E7" t="s">
        <v>1207</v>
      </c>
      <c r="F7">
        <v>11101008</v>
      </c>
      <c r="G7" t="s">
        <v>2466</v>
      </c>
      <c r="H7" s="7">
        <v>42444</v>
      </c>
      <c r="I7" t="s">
        <v>503</v>
      </c>
      <c r="J7">
        <v>100000</v>
      </c>
      <c r="K7">
        <v>55912</v>
      </c>
      <c r="L7">
        <v>44088</v>
      </c>
      <c r="M7">
        <v>1</v>
      </c>
      <c r="N7" s="8">
        <v>44088</v>
      </c>
      <c r="O7" t="s">
        <v>843</v>
      </c>
      <c r="P7" t="s">
        <v>2831</v>
      </c>
      <c r="Q7" s="7">
        <v>42542</v>
      </c>
    </row>
    <row r="8" spans="1:17" hidden="1">
      <c r="A8" t="s">
        <v>506</v>
      </c>
      <c r="B8" t="s">
        <v>548</v>
      </c>
      <c r="C8" t="s">
        <v>2872</v>
      </c>
      <c r="D8" s="7">
        <v>42359</v>
      </c>
      <c r="E8" t="s">
        <v>1207</v>
      </c>
      <c r="F8">
        <v>11101008</v>
      </c>
      <c r="G8" t="s">
        <v>2873</v>
      </c>
      <c r="H8" s="7">
        <v>42444</v>
      </c>
      <c r="I8" t="s">
        <v>503</v>
      </c>
      <c r="J8">
        <v>100000</v>
      </c>
      <c r="K8">
        <v>0</v>
      </c>
      <c r="L8">
        <v>100000</v>
      </c>
      <c r="M8">
        <v>1</v>
      </c>
      <c r="N8">
        <v>100000</v>
      </c>
      <c r="O8" t="s">
        <v>843</v>
      </c>
      <c r="P8" t="s">
        <v>2831</v>
      </c>
      <c r="Q8" s="7">
        <v>42542</v>
      </c>
    </row>
    <row r="9" spans="1:17" hidden="1">
      <c r="A9" t="s">
        <v>506</v>
      </c>
      <c r="B9" t="s">
        <v>548</v>
      </c>
      <c r="C9" t="s">
        <v>3472</v>
      </c>
      <c r="D9" s="7">
        <v>42437</v>
      </c>
      <c r="E9" t="s">
        <v>3473</v>
      </c>
      <c r="F9">
        <v>11107001</v>
      </c>
      <c r="G9" t="s">
        <v>3474</v>
      </c>
      <c r="H9" s="7">
        <v>42460</v>
      </c>
      <c r="I9" t="s">
        <v>503</v>
      </c>
      <c r="J9">
        <v>120000</v>
      </c>
      <c r="K9">
        <v>0</v>
      </c>
      <c r="L9">
        <v>120000</v>
      </c>
      <c r="M9">
        <v>1</v>
      </c>
      <c r="N9">
        <v>120000</v>
      </c>
      <c r="O9" t="s">
        <v>798</v>
      </c>
      <c r="P9" t="s">
        <v>3475</v>
      </c>
      <c r="Q9" s="7">
        <v>42542</v>
      </c>
    </row>
    <row r="10" spans="1:17" hidden="1">
      <c r="A10" t="s">
        <v>506</v>
      </c>
      <c r="B10" t="s">
        <v>548</v>
      </c>
      <c r="C10" t="s">
        <v>7193</v>
      </c>
      <c r="D10" s="7">
        <v>42514</v>
      </c>
      <c r="E10" t="s">
        <v>2964</v>
      </c>
      <c r="F10">
        <v>13115016</v>
      </c>
      <c r="G10" t="s">
        <v>7194</v>
      </c>
      <c r="H10" s="7">
        <v>42517</v>
      </c>
      <c r="I10" t="s">
        <v>503</v>
      </c>
      <c r="J10">
        <v>121.6</v>
      </c>
      <c r="K10">
        <v>0</v>
      </c>
      <c r="L10">
        <v>121.6</v>
      </c>
      <c r="M10">
        <v>1</v>
      </c>
      <c r="N10">
        <v>121.6</v>
      </c>
      <c r="O10" t="s">
        <v>3094</v>
      </c>
      <c r="P10" t="s">
        <v>7195</v>
      </c>
      <c r="Q10" s="7">
        <v>42542</v>
      </c>
    </row>
    <row r="11" spans="1:17" hidden="1">
      <c r="A11" t="s">
        <v>506</v>
      </c>
      <c r="B11" t="s">
        <v>548</v>
      </c>
      <c r="C11" t="s">
        <v>6929</v>
      </c>
      <c r="D11" s="7">
        <v>42527</v>
      </c>
      <c r="E11" t="s">
        <v>6930</v>
      </c>
      <c r="F11">
        <v>11101004</v>
      </c>
      <c r="G11" t="s">
        <v>6931</v>
      </c>
      <c r="H11" s="7">
        <v>42674</v>
      </c>
      <c r="I11" t="s">
        <v>533</v>
      </c>
      <c r="J11">
        <v>3858089.34</v>
      </c>
      <c r="K11">
        <v>0</v>
      </c>
      <c r="L11">
        <v>3858089.34</v>
      </c>
      <c r="M11">
        <v>3.3835000000000002</v>
      </c>
      <c r="N11">
        <v>13053845.281889999</v>
      </c>
      <c r="O11" t="s">
        <v>792</v>
      </c>
      <c r="P11" t="s">
        <v>6932</v>
      </c>
      <c r="Q11" s="7">
        <v>42542</v>
      </c>
    </row>
    <row r="12" spans="1:17" hidden="1">
      <c r="A12" t="s">
        <v>506</v>
      </c>
      <c r="B12" t="s">
        <v>548</v>
      </c>
      <c r="C12" t="s">
        <v>7219</v>
      </c>
      <c r="D12" s="7">
        <v>42528</v>
      </c>
      <c r="E12" t="s">
        <v>6930</v>
      </c>
      <c r="F12">
        <v>11101004</v>
      </c>
      <c r="G12" t="s">
        <v>7220</v>
      </c>
      <c r="H12" s="7">
        <v>42674</v>
      </c>
      <c r="I12" t="s">
        <v>533</v>
      </c>
      <c r="J12">
        <v>2314853.6</v>
      </c>
      <c r="K12">
        <v>0</v>
      </c>
      <c r="L12">
        <v>2314853.6</v>
      </c>
      <c r="M12">
        <v>3.3835000000000002</v>
      </c>
      <c r="N12">
        <v>7832307.1556000002</v>
      </c>
      <c r="O12" t="s">
        <v>792</v>
      </c>
      <c r="P12" t="s">
        <v>7221</v>
      </c>
      <c r="Q12" s="7">
        <v>42542</v>
      </c>
    </row>
    <row r="13" spans="1:17" hidden="1">
      <c r="A13" t="s">
        <v>506</v>
      </c>
      <c r="B13" t="s">
        <v>548</v>
      </c>
      <c r="C13" t="s">
        <v>6767</v>
      </c>
      <c r="D13" s="7">
        <v>42508</v>
      </c>
      <c r="E13" t="s">
        <v>6768</v>
      </c>
      <c r="F13">
        <v>11101003</v>
      </c>
      <c r="G13" t="s">
        <v>6769</v>
      </c>
      <c r="H13" s="7">
        <v>42528</v>
      </c>
      <c r="I13" t="s">
        <v>503</v>
      </c>
      <c r="J13">
        <v>5927.93</v>
      </c>
      <c r="K13">
        <v>0</v>
      </c>
      <c r="L13">
        <v>5927.93</v>
      </c>
      <c r="M13">
        <v>1</v>
      </c>
      <c r="N13">
        <v>5927.93</v>
      </c>
      <c r="O13" t="s">
        <v>792</v>
      </c>
      <c r="P13" t="s">
        <v>6770</v>
      </c>
      <c r="Q13" s="7">
        <v>42542</v>
      </c>
    </row>
    <row r="14" spans="1:17" hidden="1">
      <c r="A14" t="s">
        <v>506</v>
      </c>
      <c r="B14" t="s">
        <v>548</v>
      </c>
      <c r="C14" t="s">
        <v>7320</v>
      </c>
      <c r="D14" s="7">
        <v>42508</v>
      </c>
      <c r="E14" t="s">
        <v>6768</v>
      </c>
      <c r="F14">
        <v>11101003</v>
      </c>
      <c r="G14" t="s">
        <v>6769</v>
      </c>
      <c r="H14" s="7">
        <v>42528</v>
      </c>
      <c r="I14" t="s">
        <v>503</v>
      </c>
      <c r="J14">
        <v>176139.44</v>
      </c>
      <c r="K14">
        <v>150123.35999999999</v>
      </c>
      <c r="L14">
        <v>26016.080000000002</v>
      </c>
      <c r="M14">
        <v>1</v>
      </c>
      <c r="N14">
        <v>26016.080000000002</v>
      </c>
      <c r="O14" t="s">
        <v>792</v>
      </c>
      <c r="P14" t="s">
        <v>7321</v>
      </c>
      <c r="Q14" s="7">
        <v>42542</v>
      </c>
    </row>
    <row r="15" spans="1:17" hidden="1">
      <c r="A15" t="s">
        <v>506</v>
      </c>
      <c r="B15" t="s">
        <v>553</v>
      </c>
      <c r="C15" t="s">
        <v>2837</v>
      </c>
      <c r="D15" s="7">
        <v>42339</v>
      </c>
      <c r="E15" t="s">
        <v>2838</v>
      </c>
      <c r="F15">
        <v>11101020</v>
      </c>
      <c r="G15" t="s">
        <v>2839</v>
      </c>
      <c r="H15" s="7">
        <v>42459</v>
      </c>
      <c r="I15" t="s">
        <v>503</v>
      </c>
      <c r="J15">
        <v>10680</v>
      </c>
      <c r="K15">
        <v>0</v>
      </c>
      <c r="L15">
        <v>10680</v>
      </c>
      <c r="M15">
        <v>1</v>
      </c>
      <c r="N15">
        <v>10680</v>
      </c>
      <c r="O15" t="s">
        <v>2440</v>
      </c>
      <c r="P15" t="s">
        <v>2840</v>
      </c>
      <c r="Q15" s="7">
        <v>42542</v>
      </c>
    </row>
    <row r="16" spans="1:17" hidden="1">
      <c r="A16" t="s">
        <v>506</v>
      </c>
      <c r="B16" t="s">
        <v>548</v>
      </c>
      <c r="C16" t="s">
        <v>2825</v>
      </c>
      <c r="D16" s="7">
        <v>42374</v>
      </c>
      <c r="E16" t="s">
        <v>895</v>
      </c>
      <c r="F16">
        <v>11101008</v>
      </c>
      <c r="G16" t="s">
        <v>2826</v>
      </c>
      <c r="H16" s="7">
        <v>42704</v>
      </c>
      <c r="I16" t="s">
        <v>503</v>
      </c>
      <c r="J16">
        <v>285000</v>
      </c>
      <c r="K16">
        <v>0</v>
      </c>
      <c r="L16">
        <v>285000</v>
      </c>
      <c r="M16">
        <v>1</v>
      </c>
      <c r="N16">
        <v>285000</v>
      </c>
      <c r="O16" t="s">
        <v>843</v>
      </c>
      <c r="P16" t="s">
        <v>2827</v>
      </c>
      <c r="Q16" s="7">
        <v>42542</v>
      </c>
    </row>
    <row r="17" spans="1:17" hidden="1">
      <c r="A17" t="s">
        <v>506</v>
      </c>
      <c r="B17" t="s">
        <v>548</v>
      </c>
      <c r="C17" t="s">
        <v>3415</v>
      </c>
      <c r="D17" s="7">
        <v>42411</v>
      </c>
      <c r="E17" t="s">
        <v>3416</v>
      </c>
      <c r="F17">
        <v>11101008</v>
      </c>
      <c r="G17" t="s">
        <v>3417</v>
      </c>
      <c r="H17" s="7">
        <v>42643</v>
      </c>
      <c r="I17" t="s">
        <v>503</v>
      </c>
      <c r="J17">
        <v>420000</v>
      </c>
      <c r="K17">
        <v>0</v>
      </c>
      <c r="L17">
        <v>420000</v>
      </c>
      <c r="M17">
        <v>1</v>
      </c>
      <c r="N17">
        <v>420000</v>
      </c>
      <c r="O17" t="s">
        <v>843</v>
      </c>
      <c r="P17" t="s">
        <v>3418</v>
      </c>
      <c r="Q17" s="7">
        <v>42542</v>
      </c>
    </row>
    <row r="18" spans="1:17" hidden="1">
      <c r="A18" t="s">
        <v>506</v>
      </c>
      <c r="B18" t="s">
        <v>548</v>
      </c>
      <c r="C18" t="s">
        <v>6718</v>
      </c>
      <c r="D18" s="7">
        <v>42479</v>
      </c>
      <c r="E18" t="s">
        <v>6715</v>
      </c>
      <c r="F18">
        <v>11101008</v>
      </c>
      <c r="G18" t="s">
        <v>6719</v>
      </c>
      <c r="H18" s="7">
        <v>42643</v>
      </c>
      <c r="I18" t="s">
        <v>503</v>
      </c>
      <c r="J18">
        <v>104000</v>
      </c>
      <c r="L18">
        <v>104000</v>
      </c>
      <c r="M18">
        <v>1</v>
      </c>
      <c r="N18" s="8">
        <v>104000</v>
      </c>
      <c r="O18" t="s">
        <v>843</v>
      </c>
      <c r="P18" t="s">
        <v>6720</v>
      </c>
      <c r="Q18" s="7">
        <v>42542</v>
      </c>
    </row>
    <row r="19" spans="1:17" hidden="1">
      <c r="A19" t="s">
        <v>506</v>
      </c>
      <c r="B19" t="s">
        <v>548</v>
      </c>
      <c r="C19" t="s">
        <v>7088</v>
      </c>
      <c r="D19" s="7">
        <v>42479</v>
      </c>
      <c r="E19" t="s">
        <v>6715</v>
      </c>
      <c r="F19">
        <v>11101008</v>
      </c>
      <c r="G19" t="s">
        <v>6719</v>
      </c>
      <c r="H19" s="7">
        <v>42673</v>
      </c>
      <c r="I19" t="s">
        <v>503</v>
      </c>
      <c r="J19">
        <v>104000</v>
      </c>
      <c r="L19">
        <v>104000</v>
      </c>
      <c r="M19">
        <v>1</v>
      </c>
      <c r="N19">
        <v>104000</v>
      </c>
      <c r="O19" t="s">
        <v>843</v>
      </c>
      <c r="P19" t="s">
        <v>6720</v>
      </c>
      <c r="Q19" s="7">
        <v>42542</v>
      </c>
    </row>
    <row r="20" spans="1:17" hidden="1">
      <c r="A20" t="s">
        <v>506</v>
      </c>
      <c r="B20" t="s">
        <v>548</v>
      </c>
      <c r="C20" t="s">
        <v>7161</v>
      </c>
      <c r="D20" s="7">
        <v>42479</v>
      </c>
      <c r="E20" t="s">
        <v>6715</v>
      </c>
      <c r="F20">
        <v>11101008</v>
      </c>
      <c r="G20" t="s">
        <v>6719</v>
      </c>
      <c r="H20" s="7">
        <v>42612</v>
      </c>
      <c r="I20" t="s">
        <v>503</v>
      </c>
      <c r="J20">
        <v>104000</v>
      </c>
      <c r="L20">
        <v>104000</v>
      </c>
      <c r="M20">
        <v>1</v>
      </c>
      <c r="N20">
        <v>104000</v>
      </c>
      <c r="O20" t="s">
        <v>843</v>
      </c>
      <c r="P20" t="s">
        <v>6720</v>
      </c>
      <c r="Q20" s="7">
        <v>42542</v>
      </c>
    </row>
    <row r="21" spans="1:17" hidden="1">
      <c r="A21" t="s">
        <v>506</v>
      </c>
      <c r="B21" t="s">
        <v>548</v>
      </c>
      <c r="C21" t="s">
        <v>7162</v>
      </c>
      <c r="D21" s="7">
        <v>42479</v>
      </c>
      <c r="E21" t="s">
        <v>6715</v>
      </c>
      <c r="F21">
        <v>11101008</v>
      </c>
      <c r="G21" t="s">
        <v>6719</v>
      </c>
      <c r="H21" s="7">
        <v>42704</v>
      </c>
      <c r="I21" t="s">
        <v>503</v>
      </c>
      <c r="J21">
        <v>104000</v>
      </c>
      <c r="L21">
        <v>104000</v>
      </c>
      <c r="M21">
        <v>1</v>
      </c>
      <c r="N21">
        <v>104000</v>
      </c>
      <c r="O21" t="s">
        <v>843</v>
      </c>
      <c r="P21" t="s">
        <v>6720</v>
      </c>
      <c r="Q21" s="7">
        <v>42542</v>
      </c>
    </row>
    <row r="22" spans="1:17" hidden="1">
      <c r="A22" t="s">
        <v>506</v>
      </c>
      <c r="B22" t="s">
        <v>548</v>
      </c>
      <c r="C22" t="s">
        <v>7471</v>
      </c>
      <c r="D22" s="7">
        <v>42479</v>
      </c>
      <c r="E22" t="s">
        <v>6715</v>
      </c>
      <c r="F22">
        <v>11101008</v>
      </c>
      <c r="G22" t="s">
        <v>6719</v>
      </c>
      <c r="H22" s="7">
        <v>42581</v>
      </c>
      <c r="I22" t="s">
        <v>503</v>
      </c>
      <c r="J22">
        <v>104000</v>
      </c>
      <c r="K22">
        <v>0</v>
      </c>
      <c r="L22">
        <v>104000</v>
      </c>
      <c r="M22">
        <v>1</v>
      </c>
      <c r="N22">
        <v>104000</v>
      </c>
      <c r="O22" t="s">
        <v>843</v>
      </c>
      <c r="P22" t="s">
        <v>6720</v>
      </c>
      <c r="Q22" s="7">
        <v>42542</v>
      </c>
    </row>
    <row r="23" spans="1:17" hidden="1">
      <c r="A23" t="s">
        <v>506</v>
      </c>
      <c r="B23" t="s">
        <v>548</v>
      </c>
      <c r="C23" t="s">
        <v>6714</v>
      </c>
      <c r="D23" s="7">
        <v>42534</v>
      </c>
      <c r="E23" t="s">
        <v>6715</v>
      </c>
      <c r="F23">
        <v>11101008</v>
      </c>
      <c r="G23" t="s">
        <v>6716</v>
      </c>
      <c r="H23" s="7">
        <v>42581</v>
      </c>
      <c r="I23" t="s">
        <v>503</v>
      </c>
      <c r="J23">
        <v>180000</v>
      </c>
      <c r="K23">
        <v>0</v>
      </c>
      <c r="L23">
        <v>180000</v>
      </c>
      <c r="M23">
        <v>1</v>
      </c>
      <c r="N23">
        <v>180000</v>
      </c>
      <c r="O23" t="s">
        <v>843</v>
      </c>
      <c r="P23" t="s">
        <v>6717</v>
      </c>
      <c r="Q23" s="7">
        <v>42542</v>
      </c>
    </row>
    <row r="24" spans="1:17" hidden="1">
      <c r="A24" t="s">
        <v>506</v>
      </c>
      <c r="B24" t="s">
        <v>548</v>
      </c>
      <c r="C24" t="s">
        <v>6860</v>
      </c>
      <c r="D24" s="7">
        <v>42534</v>
      </c>
      <c r="E24" t="s">
        <v>6715</v>
      </c>
      <c r="F24">
        <v>11101008</v>
      </c>
      <c r="G24" t="s">
        <v>6716</v>
      </c>
      <c r="H24" s="7">
        <v>42673</v>
      </c>
      <c r="I24" t="s">
        <v>503</v>
      </c>
      <c r="J24">
        <v>180000</v>
      </c>
      <c r="L24">
        <v>180000</v>
      </c>
      <c r="M24">
        <v>1</v>
      </c>
      <c r="N24">
        <v>180000</v>
      </c>
      <c r="O24" t="s">
        <v>843</v>
      </c>
      <c r="P24" t="s">
        <v>6717</v>
      </c>
      <c r="Q24" s="7">
        <v>42542</v>
      </c>
    </row>
    <row r="25" spans="1:17" hidden="1">
      <c r="A25" t="s">
        <v>506</v>
      </c>
      <c r="B25" t="s">
        <v>548</v>
      </c>
      <c r="C25" t="s">
        <v>6974</v>
      </c>
      <c r="D25" s="7">
        <v>42534</v>
      </c>
      <c r="E25" t="s">
        <v>6715</v>
      </c>
      <c r="F25">
        <v>11101008</v>
      </c>
      <c r="G25" t="s">
        <v>6716</v>
      </c>
      <c r="H25" s="7">
        <v>42643</v>
      </c>
      <c r="I25" t="s">
        <v>503</v>
      </c>
      <c r="J25">
        <v>180000</v>
      </c>
      <c r="L25">
        <v>180000</v>
      </c>
      <c r="M25">
        <v>1</v>
      </c>
      <c r="N25">
        <v>180000</v>
      </c>
      <c r="O25" t="s">
        <v>843</v>
      </c>
      <c r="P25" t="s">
        <v>6717</v>
      </c>
      <c r="Q25" s="7">
        <v>42542</v>
      </c>
    </row>
    <row r="26" spans="1:17" hidden="1">
      <c r="A26" t="s">
        <v>506</v>
      </c>
      <c r="B26" t="s">
        <v>548</v>
      </c>
      <c r="C26" t="s">
        <v>7470</v>
      </c>
      <c r="D26" s="7">
        <v>42534</v>
      </c>
      <c r="E26" t="s">
        <v>6715</v>
      </c>
      <c r="F26">
        <v>11101008</v>
      </c>
      <c r="G26" t="s">
        <v>6716</v>
      </c>
      <c r="H26" s="7">
        <v>42612</v>
      </c>
      <c r="I26" t="s">
        <v>503</v>
      </c>
      <c r="J26">
        <v>180000</v>
      </c>
      <c r="L26">
        <v>180000</v>
      </c>
      <c r="M26">
        <v>1</v>
      </c>
      <c r="N26">
        <v>180000</v>
      </c>
      <c r="O26" t="s">
        <v>843</v>
      </c>
      <c r="P26" t="s">
        <v>6717</v>
      </c>
      <c r="Q26" s="7">
        <v>42542</v>
      </c>
    </row>
    <row r="27" spans="1:17">
      <c r="A27" t="s">
        <v>506</v>
      </c>
      <c r="B27" t="s">
        <v>609</v>
      </c>
      <c r="C27" t="s">
        <v>1154</v>
      </c>
      <c r="D27" s="7">
        <v>42187</v>
      </c>
      <c r="E27" t="s">
        <v>1037</v>
      </c>
      <c r="F27">
        <v>11101005</v>
      </c>
      <c r="G27" t="s">
        <v>1191</v>
      </c>
      <c r="H27" s="7">
        <v>42307</v>
      </c>
      <c r="I27" t="s">
        <v>503</v>
      </c>
      <c r="J27">
        <v>69170.8</v>
      </c>
      <c r="K27">
        <v>0</v>
      </c>
      <c r="L27">
        <v>69170.8</v>
      </c>
      <c r="M27">
        <v>1</v>
      </c>
      <c r="N27">
        <v>69170.8</v>
      </c>
      <c r="O27" t="s">
        <v>837</v>
      </c>
      <c r="P27" t="s">
        <v>1192</v>
      </c>
      <c r="Q27" s="7">
        <v>42542</v>
      </c>
    </row>
    <row r="28" spans="1:17">
      <c r="A28" t="s">
        <v>506</v>
      </c>
      <c r="B28" t="s">
        <v>686</v>
      </c>
      <c r="C28" t="s">
        <v>2442</v>
      </c>
      <c r="D28" s="7">
        <v>42247</v>
      </c>
      <c r="E28" t="s">
        <v>1037</v>
      </c>
      <c r="F28">
        <v>11101005</v>
      </c>
      <c r="G28" t="s">
        <v>2443</v>
      </c>
      <c r="H28" s="7">
        <v>42308</v>
      </c>
      <c r="I28" t="s">
        <v>503</v>
      </c>
      <c r="J28">
        <v>72408</v>
      </c>
      <c r="K28">
        <v>0</v>
      </c>
      <c r="L28">
        <v>72408</v>
      </c>
      <c r="M28">
        <v>1</v>
      </c>
      <c r="N28">
        <v>72408</v>
      </c>
      <c r="O28" t="s">
        <v>837</v>
      </c>
      <c r="P28" t="s">
        <v>2444</v>
      </c>
      <c r="Q28" s="7">
        <v>42542</v>
      </c>
    </row>
    <row r="29" spans="1:17" hidden="1">
      <c r="A29" t="s">
        <v>506</v>
      </c>
      <c r="B29" t="s">
        <v>553</v>
      </c>
      <c r="C29" t="s">
        <v>2658</v>
      </c>
      <c r="D29" s="7">
        <v>42306</v>
      </c>
      <c r="E29" t="s">
        <v>384</v>
      </c>
      <c r="F29">
        <v>11101005</v>
      </c>
      <c r="G29" t="s">
        <v>2659</v>
      </c>
      <c r="H29" s="7">
        <v>42384</v>
      </c>
      <c r="I29" t="s">
        <v>503</v>
      </c>
      <c r="J29">
        <v>738</v>
      </c>
      <c r="K29">
        <v>0</v>
      </c>
      <c r="L29">
        <v>738</v>
      </c>
      <c r="M29">
        <v>1</v>
      </c>
      <c r="N29">
        <v>738</v>
      </c>
      <c r="O29" t="s">
        <v>837</v>
      </c>
      <c r="P29" t="s">
        <v>2660</v>
      </c>
      <c r="Q29" s="7">
        <v>42542</v>
      </c>
    </row>
    <row r="30" spans="1:17" hidden="1">
      <c r="A30" t="s">
        <v>506</v>
      </c>
      <c r="B30" t="s">
        <v>548</v>
      </c>
      <c r="C30" t="s">
        <v>3107</v>
      </c>
      <c r="D30" s="7">
        <v>42383</v>
      </c>
      <c r="E30" t="s">
        <v>382</v>
      </c>
      <c r="F30">
        <v>11101005</v>
      </c>
      <c r="G30" t="s">
        <v>3108</v>
      </c>
      <c r="H30" s="7">
        <v>42429</v>
      </c>
      <c r="I30" t="s">
        <v>503</v>
      </c>
      <c r="J30">
        <v>425.57</v>
      </c>
      <c r="K30">
        <v>0</v>
      </c>
      <c r="L30">
        <v>425.57</v>
      </c>
      <c r="M30">
        <v>1</v>
      </c>
      <c r="N30">
        <v>425.57</v>
      </c>
      <c r="O30" t="s">
        <v>837</v>
      </c>
      <c r="P30" t="s">
        <v>919</v>
      </c>
      <c r="Q30" s="7">
        <v>42542</v>
      </c>
    </row>
    <row r="31" spans="1:17" hidden="1">
      <c r="A31" t="s">
        <v>506</v>
      </c>
      <c r="B31" t="s">
        <v>548</v>
      </c>
      <c r="C31" t="s">
        <v>3130</v>
      </c>
      <c r="D31" s="7">
        <v>42388</v>
      </c>
      <c r="E31" t="s">
        <v>3131</v>
      </c>
      <c r="F31">
        <v>11101005</v>
      </c>
      <c r="G31" t="s">
        <v>3132</v>
      </c>
      <c r="H31" s="7">
        <v>42521</v>
      </c>
      <c r="I31" t="s">
        <v>503</v>
      </c>
      <c r="J31">
        <v>458474.34</v>
      </c>
      <c r="K31">
        <v>0</v>
      </c>
      <c r="L31">
        <v>458474.34</v>
      </c>
      <c r="M31">
        <v>1</v>
      </c>
      <c r="N31">
        <v>458474.34</v>
      </c>
      <c r="O31" t="s">
        <v>837</v>
      </c>
      <c r="P31" t="s">
        <v>3133</v>
      </c>
      <c r="Q31" s="7">
        <v>42542</v>
      </c>
    </row>
    <row r="32" spans="1:17" hidden="1">
      <c r="A32" t="s">
        <v>506</v>
      </c>
      <c r="B32" t="s">
        <v>548</v>
      </c>
      <c r="C32" t="s">
        <v>2662</v>
      </c>
      <c r="D32" s="7">
        <v>42371</v>
      </c>
      <c r="E32" t="s">
        <v>381</v>
      </c>
      <c r="F32">
        <v>11101005</v>
      </c>
      <c r="G32" t="s">
        <v>2663</v>
      </c>
      <c r="H32" s="7">
        <v>42674</v>
      </c>
      <c r="I32" t="s">
        <v>503</v>
      </c>
      <c r="J32">
        <v>87400</v>
      </c>
      <c r="K32">
        <v>0</v>
      </c>
      <c r="L32">
        <v>87400</v>
      </c>
      <c r="M32">
        <v>1</v>
      </c>
      <c r="N32">
        <v>87400</v>
      </c>
      <c r="O32" t="s">
        <v>837</v>
      </c>
      <c r="P32" t="s">
        <v>2650</v>
      </c>
      <c r="Q32" s="7">
        <v>42542</v>
      </c>
    </row>
    <row r="33" spans="1:17" hidden="1">
      <c r="A33" t="s">
        <v>506</v>
      </c>
      <c r="B33" t="s">
        <v>548</v>
      </c>
      <c r="C33" t="s">
        <v>2676</v>
      </c>
      <c r="D33" s="7">
        <v>42371</v>
      </c>
      <c r="E33" t="s">
        <v>381</v>
      </c>
      <c r="F33">
        <v>11101005</v>
      </c>
      <c r="G33" t="s">
        <v>2663</v>
      </c>
      <c r="H33" s="7">
        <v>42674</v>
      </c>
      <c r="I33" t="s">
        <v>503</v>
      </c>
      <c r="J33">
        <v>3712600</v>
      </c>
      <c r="L33">
        <v>3712600</v>
      </c>
      <c r="M33">
        <v>1</v>
      </c>
      <c r="N33">
        <v>3712600</v>
      </c>
      <c r="O33" t="s">
        <v>837</v>
      </c>
      <c r="P33" t="s">
        <v>2650</v>
      </c>
      <c r="Q33" s="7">
        <v>42542</v>
      </c>
    </row>
    <row r="34" spans="1:17" hidden="1">
      <c r="A34" t="s">
        <v>506</v>
      </c>
      <c r="B34" t="s">
        <v>548</v>
      </c>
      <c r="C34" t="s">
        <v>2648</v>
      </c>
      <c r="D34" s="7">
        <v>42371</v>
      </c>
      <c r="E34" t="s">
        <v>381</v>
      </c>
      <c r="F34">
        <v>11101005</v>
      </c>
      <c r="G34" t="s">
        <v>2649</v>
      </c>
      <c r="H34" s="7">
        <v>42674</v>
      </c>
      <c r="I34" t="s">
        <v>503</v>
      </c>
      <c r="J34">
        <v>3712600</v>
      </c>
      <c r="L34">
        <v>3712600</v>
      </c>
      <c r="M34">
        <v>1</v>
      </c>
      <c r="N34">
        <v>3712600</v>
      </c>
      <c r="O34" t="s">
        <v>837</v>
      </c>
      <c r="P34" t="s">
        <v>2650</v>
      </c>
      <c r="Q34" s="7">
        <v>42542</v>
      </c>
    </row>
    <row r="35" spans="1:17" hidden="1">
      <c r="A35" t="s">
        <v>506</v>
      </c>
      <c r="B35" t="s">
        <v>548</v>
      </c>
      <c r="C35" t="s">
        <v>2686</v>
      </c>
      <c r="D35" s="7">
        <v>42371</v>
      </c>
      <c r="E35" t="s">
        <v>381</v>
      </c>
      <c r="F35">
        <v>11101005</v>
      </c>
      <c r="G35" t="s">
        <v>2649</v>
      </c>
      <c r="H35" s="7">
        <v>42674</v>
      </c>
      <c r="I35" t="s">
        <v>503</v>
      </c>
      <c r="J35">
        <v>87400</v>
      </c>
      <c r="K35">
        <v>0</v>
      </c>
      <c r="L35">
        <v>87400</v>
      </c>
      <c r="M35">
        <v>1</v>
      </c>
      <c r="N35">
        <v>87400</v>
      </c>
      <c r="O35" t="s">
        <v>837</v>
      </c>
      <c r="P35" t="s">
        <v>2650</v>
      </c>
      <c r="Q35" s="7">
        <v>42542</v>
      </c>
    </row>
    <row r="36" spans="1:17" hidden="1">
      <c r="A36" t="s">
        <v>506</v>
      </c>
      <c r="B36" t="s">
        <v>553</v>
      </c>
      <c r="C36" t="s">
        <v>2657</v>
      </c>
      <c r="D36" s="7">
        <v>42371</v>
      </c>
      <c r="E36" t="s">
        <v>381</v>
      </c>
      <c r="F36">
        <v>11101005</v>
      </c>
      <c r="G36" t="s">
        <v>2643</v>
      </c>
      <c r="H36" s="7">
        <v>42674</v>
      </c>
      <c r="I36" t="s">
        <v>503</v>
      </c>
      <c r="J36">
        <v>1856300</v>
      </c>
      <c r="L36">
        <v>1856300</v>
      </c>
      <c r="M36">
        <v>1</v>
      </c>
      <c r="N36">
        <v>1856300</v>
      </c>
      <c r="O36" t="s">
        <v>837</v>
      </c>
      <c r="P36" t="s">
        <v>2644</v>
      </c>
      <c r="Q36" s="7">
        <v>42542</v>
      </c>
    </row>
    <row r="37" spans="1:17" hidden="1">
      <c r="A37" t="s">
        <v>506</v>
      </c>
      <c r="B37" t="s">
        <v>553</v>
      </c>
      <c r="C37" t="s">
        <v>2642</v>
      </c>
      <c r="D37" s="7">
        <v>42371</v>
      </c>
      <c r="E37" t="s">
        <v>381</v>
      </c>
      <c r="F37">
        <v>11101005</v>
      </c>
      <c r="G37" t="s">
        <v>2643</v>
      </c>
      <c r="H37" s="7">
        <v>42674</v>
      </c>
      <c r="I37" t="s">
        <v>503</v>
      </c>
      <c r="J37">
        <v>43700</v>
      </c>
      <c r="K37">
        <v>0</v>
      </c>
      <c r="L37">
        <v>43700</v>
      </c>
      <c r="M37">
        <v>1</v>
      </c>
      <c r="N37">
        <v>43700</v>
      </c>
      <c r="O37" t="s">
        <v>837</v>
      </c>
      <c r="P37" t="s">
        <v>2644</v>
      </c>
      <c r="Q37" s="7">
        <v>42542</v>
      </c>
    </row>
    <row r="38" spans="1:17" hidden="1">
      <c r="A38" t="s">
        <v>506</v>
      </c>
      <c r="B38" t="s">
        <v>609</v>
      </c>
      <c r="C38" t="s">
        <v>2665</v>
      </c>
      <c r="D38" s="7">
        <v>42371</v>
      </c>
      <c r="E38" t="s">
        <v>382</v>
      </c>
      <c r="F38">
        <v>11101001</v>
      </c>
      <c r="G38" t="s">
        <v>2666</v>
      </c>
      <c r="H38" s="7">
        <v>42465</v>
      </c>
      <c r="I38" t="s">
        <v>503</v>
      </c>
      <c r="J38">
        <v>111224.41</v>
      </c>
      <c r="K38">
        <v>0</v>
      </c>
      <c r="L38">
        <v>111224.41</v>
      </c>
      <c r="M38">
        <v>1</v>
      </c>
      <c r="N38" s="8">
        <v>111224.41</v>
      </c>
      <c r="O38" t="s">
        <v>793</v>
      </c>
      <c r="P38" t="s">
        <v>2667</v>
      </c>
      <c r="Q38" s="7">
        <v>42542</v>
      </c>
    </row>
    <row r="39" spans="1:17" hidden="1">
      <c r="A39" t="s">
        <v>506</v>
      </c>
      <c r="B39" t="s">
        <v>609</v>
      </c>
      <c r="C39" t="s">
        <v>2677</v>
      </c>
      <c r="D39" s="7">
        <v>42371</v>
      </c>
      <c r="E39" t="s">
        <v>382</v>
      </c>
      <c r="F39">
        <v>11101001</v>
      </c>
      <c r="G39" t="s">
        <v>2666</v>
      </c>
      <c r="H39" s="7">
        <v>42465</v>
      </c>
      <c r="I39" t="s">
        <v>503</v>
      </c>
      <c r="J39">
        <v>3088775.59</v>
      </c>
      <c r="K39">
        <v>3088412.12</v>
      </c>
      <c r="L39">
        <v>363.47</v>
      </c>
      <c r="M39">
        <v>1</v>
      </c>
      <c r="N39">
        <v>363.47</v>
      </c>
      <c r="O39" t="s">
        <v>793</v>
      </c>
      <c r="P39" t="s">
        <v>2667</v>
      </c>
      <c r="Q39" s="7">
        <v>42542</v>
      </c>
    </row>
    <row r="40" spans="1:17" hidden="1">
      <c r="A40" t="s">
        <v>506</v>
      </c>
      <c r="B40" t="s">
        <v>652</v>
      </c>
      <c r="C40" t="s">
        <v>2655</v>
      </c>
      <c r="D40" s="7">
        <v>42371</v>
      </c>
      <c r="E40" t="s">
        <v>381</v>
      </c>
      <c r="F40">
        <v>11101005</v>
      </c>
      <c r="G40" t="s">
        <v>2656</v>
      </c>
      <c r="H40" s="7">
        <v>42643</v>
      </c>
      <c r="I40" t="s">
        <v>503</v>
      </c>
      <c r="J40">
        <v>48300</v>
      </c>
      <c r="K40">
        <v>0</v>
      </c>
      <c r="L40">
        <v>48300</v>
      </c>
      <c r="M40">
        <v>1</v>
      </c>
      <c r="N40">
        <v>48300</v>
      </c>
      <c r="O40" t="s">
        <v>837</v>
      </c>
      <c r="P40" t="s">
        <v>2647</v>
      </c>
      <c r="Q40" s="7">
        <v>42542</v>
      </c>
    </row>
    <row r="41" spans="1:17" hidden="1">
      <c r="A41" t="s">
        <v>506</v>
      </c>
      <c r="B41" t="s">
        <v>652</v>
      </c>
      <c r="C41" t="s">
        <v>2661</v>
      </c>
      <c r="D41" s="7">
        <v>42371</v>
      </c>
      <c r="E41" t="s">
        <v>381</v>
      </c>
      <c r="F41">
        <v>11101005</v>
      </c>
      <c r="G41" t="s">
        <v>2656</v>
      </c>
      <c r="H41" s="7">
        <v>42643</v>
      </c>
      <c r="I41" t="s">
        <v>503</v>
      </c>
      <c r="J41">
        <v>2051700</v>
      </c>
      <c r="L41">
        <v>2051700</v>
      </c>
      <c r="M41">
        <v>1</v>
      </c>
      <c r="N41">
        <v>2051700</v>
      </c>
      <c r="O41" t="s">
        <v>837</v>
      </c>
      <c r="P41" t="s">
        <v>2647</v>
      </c>
      <c r="Q41" s="7">
        <v>42542</v>
      </c>
    </row>
    <row r="42" spans="1:17" hidden="1">
      <c r="A42" t="s">
        <v>506</v>
      </c>
      <c r="B42" t="s">
        <v>548</v>
      </c>
      <c r="C42" t="s">
        <v>2672</v>
      </c>
      <c r="D42" s="7">
        <v>42371</v>
      </c>
      <c r="E42" t="s">
        <v>2668</v>
      </c>
      <c r="F42">
        <v>11101002</v>
      </c>
      <c r="G42" t="s">
        <v>2669</v>
      </c>
      <c r="H42" s="7">
        <v>42464</v>
      </c>
      <c r="I42" t="s">
        <v>533</v>
      </c>
      <c r="J42">
        <v>1240000</v>
      </c>
      <c r="K42">
        <v>1237482.03</v>
      </c>
      <c r="L42">
        <v>2517.9699999999998</v>
      </c>
      <c r="M42">
        <v>3.3835000000000002</v>
      </c>
      <c r="N42">
        <v>8519.5514949999997</v>
      </c>
      <c r="O42" t="s">
        <v>793</v>
      </c>
      <c r="P42" t="s">
        <v>2670</v>
      </c>
      <c r="Q42" s="7">
        <v>42542</v>
      </c>
    </row>
    <row r="43" spans="1:17" hidden="1">
      <c r="A43" t="s">
        <v>506</v>
      </c>
      <c r="B43" t="s">
        <v>548</v>
      </c>
      <c r="C43" t="s">
        <v>2651</v>
      </c>
      <c r="D43" s="7">
        <v>42371</v>
      </c>
      <c r="E43" t="s">
        <v>381</v>
      </c>
      <c r="F43">
        <v>11101005</v>
      </c>
      <c r="G43" t="s">
        <v>2652</v>
      </c>
      <c r="H43" s="7">
        <v>42643</v>
      </c>
      <c r="I43" t="s">
        <v>503</v>
      </c>
      <c r="J43">
        <v>6008550</v>
      </c>
      <c r="L43">
        <v>6008550</v>
      </c>
      <c r="M43">
        <v>1</v>
      </c>
      <c r="N43">
        <v>6008550</v>
      </c>
      <c r="O43" t="s">
        <v>837</v>
      </c>
      <c r="P43" t="s">
        <v>2653</v>
      </c>
      <c r="Q43" s="7">
        <v>42542</v>
      </c>
    </row>
    <row r="44" spans="1:17" hidden="1">
      <c r="A44" t="s">
        <v>506</v>
      </c>
      <c r="B44" t="s">
        <v>548</v>
      </c>
      <c r="C44" t="s">
        <v>2664</v>
      </c>
      <c r="D44" s="7">
        <v>42371</v>
      </c>
      <c r="E44" t="s">
        <v>381</v>
      </c>
      <c r="F44">
        <v>11101005</v>
      </c>
      <c r="G44" t="s">
        <v>2652</v>
      </c>
      <c r="H44" s="7">
        <v>42643</v>
      </c>
      <c r="I44" t="s">
        <v>503</v>
      </c>
      <c r="J44">
        <v>141450</v>
      </c>
      <c r="K44">
        <v>0</v>
      </c>
      <c r="L44">
        <v>141450</v>
      </c>
      <c r="M44">
        <v>1</v>
      </c>
      <c r="N44">
        <v>141450</v>
      </c>
      <c r="O44" t="s">
        <v>837</v>
      </c>
      <c r="P44" t="s">
        <v>2653</v>
      </c>
      <c r="Q44" s="7">
        <v>42542</v>
      </c>
    </row>
    <row r="45" spans="1:17" hidden="1">
      <c r="A45" t="s">
        <v>506</v>
      </c>
      <c r="B45" t="s">
        <v>548</v>
      </c>
      <c r="C45" t="s">
        <v>2687</v>
      </c>
      <c r="D45" s="7">
        <v>42371</v>
      </c>
      <c r="E45" t="s">
        <v>381</v>
      </c>
      <c r="F45">
        <v>11101005</v>
      </c>
      <c r="G45" t="s">
        <v>2679</v>
      </c>
      <c r="H45" s="7">
        <v>42612</v>
      </c>
      <c r="I45" t="s">
        <v>503</v>
      </c>
      <c r="J45">
        <v>141450</v>
      </c>
      <c r="K45">
        <v>0</v>
      </c>
      <c r="L45">
        <v>141450</v>
      </c>
      <c r="M45">
        <v>1</v>
      </c>
      <c r="N45">
        <v>141450</v>
      </c>
      <c r="O45" t="s">
        <v>837</v>
      </c>
      <c r="P45" t="s">
        <v>2653</v>
      </c>
      <c r="Q45" s="7">
        <v>42542</v>
      </c>
    </row>
    <row r="46" spans="1:17" hidden="1">
      <c r="A46" t="s">
        <v>506</v>
      </c>
      <c r="B46" t="s">
        <v>548</v>
      </c>
      <c r="C46" t="s">
        <v>2678</v>
      </c>
      <c r="D46" s="7">
        <v>42371</v>
      </c>
      <c r="E46" t="s">
        <v>381</v>
      </c>
      <c r="F46">
        <v>11101005</v>
      </c>
      <c r="G46" t="s">
        <v>2679</v>
      </c>
      <c r="H46" s="7">
        <v>42612</v>
      </c>
      <c r="I46" t="s">
        <v>503</v>
      </c>
      <c r="J46">
        <v>6008550</v>
      </c>
      <c r="L46">
        <v>6008550</v>
      </c>
      <c r="M46">
        <v>1</v>
      </c>
      <c r="N46">
        <v>6008550</v>
      </c>
      <c r="O46" t="s">
        <v>837</v>
      </c>
      <c r="P46" t="s">
        <v>2653</v>
      </c>
      <c r="Q46" s="7">
        <v>42542</v>
      </c>
    </row>
    <row r="47" spans="1:17" hidden="1">
      <c r="A47" t="s">
        <v>506</v>
      </c>
      <c r="B47" t="s">
        <v>553</v>
      </c>
      <c r="C47" t="s">
        <v>2671</v>
      </c>
      <c r="D47" s="7">
        <v>42371</v>
      </c>
      <c r="E47" t="s">
        <v>381</v>
      </c>
      <c r="F47">
        <v>11101005</v>
      </c>
      <c r="G47" t="s">
        <v>2646</v>
      </c>
      <c r="H47" s="7">
        <v>42612</v>
      </c>
      <c r="I47" t="s">
        <v>503</v>
      </c>
      <c r="J47">
        <v>48300</v>
      </c>
      <c r="K47">
        <v>0</v>
      </c>
      <c r="L47">
        <v>48300</v>
      </c>
      <c r="M47">
        <v>1</v>
      </c>
      <c r="N47">
        <v>48300</v>
      </c>
      <c r="O47" t="s">
        <v>837</v>
      </c>
      <c r="P47" t="s">
        <v>2647</v>
      </c>
      <c r="Q47" s="7">
        <v>42542</v>
      </c>
    </row>
    <row r="48" spans="1:17" hidden="1">
      <c r="A48" t="s">
        <v>506</v>
      </c>
      <c r="B48" t="s">
        <v>553</v>
      </c>
      <c r="C48" t="s">
        <v>2645</v>
      </c>
      <c r="D48" s="7">
        <v>42371</v>
      </c>
      <c r="E48" t="s">
        <v>381</v>
      </c>
      <c r="F48">
        <v>11101005</v>
      </c>
      <c r="G48" t="s">
        <v>2646</v>
      </c>
      <c r="H48" s="7">
        <v>42612</v>
      </c>
      <c r="I48" t="s">
        <v>503</v>
      </c>
      <c r="J48">
        <v>2051700</v>
      </c>
      <c r="L48">
        <v>2051700</v>
      </c>
      <c r="M48">
        <v>1</v>
      </c>
      <c r="N48">
        <v>2051700</v>
      </c>
      <c r="O48" t="s">
        <v>837</v>
      </c>
      <c r="P48" t="s">
        <v>2647</v>
      </c>
      <c r="Q48" s="7">
        <v>42542</v>
      </c>
    </row>
    <row r="49" spans="1:17" hidden="1">
      <c r="A49" t="s">
        <v>506</v>
      </c>
      <c r="B49" t="s">
        <v>548</v>
      </c>
      <c r="C49" t="s">
        <v>3104</v>
      </c>
      <c r="D49" s="7">
        <v>42374</v>
      </c>
      <c r="E49" t="s">
        <v>381</v>
      </c>
      <c r="F49">
        <v>11101002</v>
      </c>
      <c r="G49" t="s">
        <v>3105</v>
      </c>
      <c r="H49" s="7">
        <v>42453</v>
      </c>
      <c r="I49" t="s">
        <v>533</v>
      </c>
      <c r="J49">
        <v>489600</v>
      </c>
      <c r="K49">
        <v>389600</v>
      </c>
      <c r="L49">
        <v>100000</v>
      </c>
      <c r="M49">
        <v>3.3835000000000002</v>
      </c>
      <c r="N49">
        <v>338350</v>
      </c>
      <c r="O49" t="s">
        <v>793</v>
      </c>
      <c r="P49" t="s">
        <v>3106</v>
      </c>
      <c r="Q49" s="7">
        <v>42542</v>
      </c>
    </row>
    <row r="50" spans="1:17" hidden="1">
      <c r="A50" t="s">
        <v>506</v>
      </c>
      <c r="B50" t="s">
        <v>663</v>
      </c>
      <c r="C50" t="s">
        <v>3465</v>
      </c>
      <c r="D50" s="7">
        <v>42411</v>
      </c>
      <c r="E50" t="s">
        <v>3416</v>
      </c>
      <c r="F50">
        <v>11101005</v>
      </c>
      <c r="G50" t="s">
        <v>3466</v>
      </c>
      <c r="H50" s="7">
        <v>42643</v>
      </c>
      <c r="I50" t="s">
        <v>503</v>
      </c>
      <c r="J50">
        <v>1840000</v>
      </c>
      <c r="K50">
        <v>0</v>
      </c>
      <c r="L50">
        <v>1840000</v>
      </c>
      <c r="M50">
        <v>1</v>
      </c>
      <c r="N50">
        <v>1840000</v>
      </c>
      <c r="O50" t="s">
        <v>837</v>
      </c>
      <c r="P50" t="s">
        <v>3467</v>
      </c>
      <c r="Q50" s="7">
        <v>42542</v>
      </c>
    </row>
    <row r="51" spans="1:17" hidden="1">
      <c r="A51" t="s">
        <v>506</v>
      </c>
      <c r="B51" t="s">
        <v>548</v>
      </c>
      <c r="C51" t="s">
        <v>6922</v>
      </c>
      <c r="D51" s="7">
        <v>42480</v>
      </c>
      <c r="E51" t="s">
        <v>381</v>
      </c>
      <c r="F51">
        <v>11101005</v>
      </c>
      <c r="G51" t="s">
        <v>6923</v>
      </c>
      <c r="H51" s="7">
        <v>42571</v>
      </c>
      <c r="I51" t="s">
        <v>503</v>
      </c>
      <c r="J51">
        <v>1954000</v>
      </c>
      <c r="K51">
        <v>0</v>
      </c>
      <c r="L51">
        <v>1954000</v>
      </c>
      <c r="M51">
        <v>1</v>
      </c>
      <c r="N51" s="8">
        <v>1954000</v>
      </c>
      <c r="O51" t="s">
        <v>837</v>
      </c>
      <c r="P51" t="s">
        <v>6924</v>
      </c>
      <c r="Q51" s="7">
        <v>42542</v>
      </c>
    </row>
    <row r="52" spans="1:17" hidden="1">
      <c r="A52" t="s">
        <v>506</v>
      </c>
      <c r="B52" t="s">
        <v>548</v>
      </c>
      <c r="C52" t="s">
        <v>7019</v>
      </c>
      <c r="D52" s="7">
        <v>42480</v>
      </c>
      <c r="E52" t="s">
        <v>381</v>
      </c>
      <c r="F52">
        <v>11101005</v>
      </c>
      <c r="G52" t="s">
        <v>6923</v>
      </c>
      <c r="H52" s="7">
        <v>42571</v>
      </c>
      <c r="I52" t="s">
        <v>503</v>
      </c>
      <c r="J52">
        <v>46000</v>
      </c>
      <c r="K52">
        <v>0</v>
      </c>
      <c r="L52">
        <v>46000</v>
      </c>
      <c r="M52">
        <v>1</v>
      </c>
      <c r="N52">
        <v>46000</v>
      </c>
      <c r="O52" t="s">
        <v>837</v>
      </c>
      <c r="P52" t="s">
        <v>7020</v>
      </c>
      <c r="Q52" s="7">
        <v>42542</v>
      </c>
    </row>
    <row r="53" spans="1:17" hidden="1">
      <c r="A53" t="s">
        <v>506</v>
      </c>
      <c r="B53" t="s">
        <v>652</v>
      </c>
      <c r="C53" t="s">
        <v>6721</v>
      </c>
      <c r="D53" s="7">
        <v>42480</v>
      </c>
      <c r="E53" t="s">
        <v>6715</v>
      </c>
      <c r="F53">
        <v>11101005</v>
      </c>
      <c r="G53" t="s">
        <v>6722</v>
      </c>
      <c r="H53" s="7">
        <v>42612</v>
      </c>
      <c r="I53" t="s">
        <v>503</v>
      </c>
      <c r="J53">
        <v>550000</v>
      </c>
      <c r="K53">
        <v>0</v>
      </c>
      <c r="L53">
        <v>550000</v>
      </c>
      <c r="M53">
        <v>1</v>
      </c>
      <c r="N53">
        <v>550000</v>
      </c>
      <c r="O53" t="s">
        <v>837</v>
      </c>
      <c r="P53" t="s">
        <v>6723</v>
      </c>
      <c r="Q53" s="7">
        <v>42542</v>
      </c>
    </row>
    <row r="54" spans="1:17" hidden="1">
      <c r="A54" t="s">
        <v>506</v>
      </c>
      <c r="B54" t="s">
        <v>652</v>
      </c>
      <c r="C54" t="s">
        <v>6861</v>
      </c>
      <c r="D54" s="7">
        <v>42480</v>
      </c>
      <c r="E54" t="s">
        <v>6715</v>
      </c>
      <c r="F54">
        <v>11101005</v>
      </c>
      <c r="G54" t="s">
        <v>6722</v>
      </c>
      <c r="H54" s="7">
        <v>42643</v>
      </c>
      <c r="I54" t="s">
        <v>503</v>
      </c>
      <c r="J54">
        <v>550000</v>
      </c>
      <c r="L54">
        <v>550000</v>
      </c>
      <c r="M54">
        <v>1</v>
      </c>
      <c r="N54">
        <v>550000</v>
      </c>
      <c r="O54" t="s">
        <v>837</v>
      </c>
      <c r="P54" t="s">
        <v>6723</v>
      </c>
      <c r="Q54" s="7">
        <v>42542</v>
      </c>
    </row>
    <row r="55" spans="1:17" hidden="1">
      <c r="A55" t="s">
        <v>506</v>
      </c>
      <c r="B55" t="s">
        <v>548</v>
      </c>
      <c r="C55" t="s">
        <v>6734</v>
      </c>
      <c r="D55" s="7">
        <v>42488</v>
      </c>
      <c r="E55" t="s">
        <v>6735</v>
      </c>
      <c r="F55">
        <v>11101005</v>
      </c>
      <c r="G55" t="s">
        <v>6736</v>
      </c>
      <c r="H55" s="7">
        <v>42719</v>
      </c>
      <c r="I55" t="s">
        <v>503</v>
      </c>
      <c r="J55">
        <v>400000</v>
      </c>
      <c r="L55">
        <v>400000</v>
      </c>
      <c r="M55">
        <v>1</v>
      </c>
      <c r="N55">
        <v>400000</v>
      </c>
      <c r="O55" t="s">
        <v>837</v>
      </c>
      <c r="P55" t="s">
        <v>6737</v>
      </c>
      <c r="Q55" s="7">
        <v>42542</v>
      </c>
    </row>
    <row r="56" spans="1:17" hidden="1">
      <c r="A56" t="s">
        <v>506</v>
      </c>
      <c r="B56" t="s">
        <v>548</v>
      </c>
      <c r="C56" t="s">
        <v>6738</v>
      </c>
      <c r="D56" s="7">
        <v>42488</v>
      </c>
      <c r="E56" t="s">
        <v>6735</v>
      </c>
      <c r="F56">
        <v>11101005</v>
      </c>
      <c r="G56" t="s">
        <v>6736</v>
      </c>
      <c r="H56" s="7">
        <v>42658</v>
      </c>
      <c r="I56" t="s">
        <v>503</v>
      </c>
      <c r="J56">
        <v>400000</v>
      </c>
      <c r="K56">
        <v>0</v>
      </c>
      <c r="L56">
        <v>400000</v>
      </c>
      <c r="M56">
        <v>1</v>
      </c>
      <c r="N56">
        <v>400000</v>
      </c>
      <c r="O56" t="s">
        <v>837</v>
      </c>
      <c r="P56" t="s">
        <v>6737</v>
      </c>
      <c r="Q56" s="7">
        <v>42542</v>
      </c>
    </row>
    <row r="57" spans="1:17" hidden="1">
      <c r="A57" t="s">
        <v>506</v>
      </c>
      <c r="B57" t="s">
        <v>548</v>
      </c>
      <c r="C57" t="s">
        <v>7296</v>
      </c>
      <c r="D57" s="7">
        <v>42488</v>
      </c>
      <c r="E57" t="s">
        <v>6735</v>
      </c>
      <c r="F57">
        <v>11101005</v>
      </c>
      <c r="G57" t="s">
        <v>6736</v>
      </c>
      <c r="H57" s="7">
        <v>42689</v>
      </c>
      <c r="I57" t="s">
        <v>503</v>
      </c>
      <c r="J57">
        <v>400000</v>
      </c>
      <c r="L57">
        <v>400000</v>
      </c>
      <c r="M57">
        <v>1</v>
      </c>
      <c r="N57" s="8">
        <v>400000</v>
      </c>
      <c r="O57" t="s">
        <v>837</v>
      </c>
      <c r="P57" t="s">
        <v>6737</v>
      </c>
      <c r="Q57" s="7">
        <v>42542</v>
      </c>
    </row>
    <row r="58" spans="1:17" hidden="1">
      <c r="A58" t="s">
        <v>506</v>
      </c>
      <c r="B58" t="s">
        <v>548</v>
      </c>
      <c r="C58" t="s">
        <v>6885</v>
      </c>
      <c r="D58" s="7">
        <v>42521</v>
      </c>
      <c r="E58" t="s">
        <v>6886</v>
      </c>
      <c r="F58">
        <v>11101005</v>
      </c>
      <c r="G58" t="s">
        <v>6887</v>
      </c>
      <c r="H58" s="7">
        <v>42541</v>
      </c>
      <c r="I58" t="s">
        <v>503</v>
      </c>
      <c r="J58">
        <v>1047900</v>
      </c>
      <c r="K58">
        <v>1047849.99</v>
      </c>
      <c r="L58">
        <v>50.01</v>
      </c>
      <c r="M58">
        <v>1</v>
      </c>
      <c r="N58" s="8">
        <v>50.01</v>
      </c>
      <c r="O58" t="s">
        <v>837</v>
      </c>
      <c r="P58" t="s">
        <v>6888</v>
      </c>
      <c r="Q58" s="7">
        <v>42542</v>
      </c>
    </row>
    <row r="59" spans="1:17" hidden="1">
      <c r="A59" t="s">
        <v>506</v>
      </c>
      <c r="B59" t="s">
        <v>548</v>
      </c>
      <c r="C59" t="s">
        <v>7398</v>
      </c>
      <c r="D59" s="7">
        <v>42521</v>
      </c>
      <c r="E59" t="s">
        <v>6886</v>
      </c>
      <c r="F59">
        <v>11101005</v>
      </c>
      <c r="G59" t="s">
        <v>6887</v>
      </c>
      <c r="H59" s="7">
        <v>42541</v>
      </c>
      <c r="I59" t="s">
        <v>503</v>
      </c>
      <c r="J59">
        <v>2100</v>
      </c>
      <c r="K59">
        <v>0</v>
      </c>
      <c r="L59">
        <v>2100</v>
      </c>
      <c r="M59">
        <v>1</v>
      </c>
      <c r="N59">
        <v>2100</v>
      </c>
      <c r="O59" t="s">
        <v>837</v>
      </c>
      <c r="P59" t="s">
        <v>7399</v>
      </c>
      <c r="Q59" s="7">
        <v>42542</v>
      </c>
    </row>
    <row r="60" spans="1:17" hidden="1">
      <c r="A60" t="s">
        <v>506</v>
      </c>
      <c r="B60" t="s">
        <v>663</v>
      </c>
      <c r="C60" t="s">
        <v>3445</v>
      </c>
      <c r="D60" s="7">
        <v>42423</v>
      </c>
      <c r="E60" t="s">
        <v>382</v>
      </c>
      <c r="F60">
        <v>11101002</v>
      </c>
      <c r="G60" t="s">
        <v>3430</v>
      </c>
      <c r="H60" s="7">
        <v>42462</v>
      </c>
      <c r="I60" t="s">
        <v>533</v>
      </c>
      <c r="J60">
        <v>127855.15</v>
      </c>
      <c r="K60">
        <v>122892.64</v>
      </c>
      <c r="L60">
        <v>4962.51</v>
      </c>
      <c r="M60">
        <v>3.3835000000000002</v>
      </c>
      <c r="N60">
        <v>16790.652585</v>
      </c>
      <c r="O60" t="s">
        <v>793</v>
      </c>
      <c r="P60" t="s">
        <v>3446</v>
      </c>
      <c r="Q60" s="7">
        <v>42542</v>
      </c>
    </row>
    <row r="61" spans="1:17" hidden="1">
      <c r="A61" t="s">
        <v>506</v>
      </c>
      <c r="B61" t="s">
        <v>548</v>
      </c>
      <c r="C61" t="s">
        <v>3447</v>
      </c>
      <c r="D61" s="7">
        <v>42423</v>
      </c>
      <c r="E61" t="s">
        <v>382</v>
      </c>
      <c r="F61">
        <v>11101002</v>
      </c>
      <c r="G61" t="s">
        <v>3448</v>
      </c>
      <c r="H61" s="7">
        <v>42462</v>
      </c>
      <c r="I61" t="s">
        <v>533</v>
      </c>
      <c r="J61">
        <v>18265.02</v>
      </c>
      <c r="K61">
        <v>0</v>
      </c>
      <c r="L61">
        <v>18265.02</v>
      </c>
      <c r="M61">
        <v>3.3835000000000002</v>
      </c>
      <c r="N61" s="8">
        <v>61799.695169999999</v>
      </c>
      <c r="O61" t="s">
        <v>793</v>
      </c>
      <c r="P61" t="s">
        <v>3446</v>
      </c>
      <c r="Q61" s="7">
        <v>42542</v>
      </c>
    </row>
    <row r="62" spans="1:17" hidden="1">
      <c r="A62" t="s">
        <v>506</v>
      </c>
      <c r="B62" t="s">
        <v>548</v>
      </c>
      <c r="C62" t="s">
        <v>7026</v>
      </c>
      <c r="D62" s="7">
        <v>42466</v>
      </c>
      <c r="E62" t="s">
        <v>382</v>
      </c>
      <c r="F62">
        <v>11101002</v>
      </c>
      <c r="G62" t="s">
        <v>7027</v>
      </c>
      <c r="H62" s="7">
        <v>42495</v>
      </c>
      <c r="I62" t="s">
        <v>533</v>
      </c>
      <c r="J62">
        <v>9757.5400000000009</v>
      </c>
      <c r="K62">
        <v>0</v>
      </c>
      <c r="L62">
        <v>9757.5400000000009</v>
      </c>
      <c r="M62">
        <v>3.3835000000000002</v>
      </c>
      <c r="N62">
        <v>33014.636590000002</v>
      </c>
      <c r="O62" t="s">
        <v>793</v>
      </c>
      <c r="P62" t="s">
        <v>7028</v>
      </c>
      <c r="Q62" s="7">
        <v>42542</v>
      </c>
    </row>
    <row r="63" spans="1:17" hidden="1">
      <c r="A63" t="s">
        <v>506</v>
      </c>
      <c r="B63" t="s">
        <v>548</v>
      </c>
      <c r="C63" t="s">
        <v>7331</v>
      </c>
      <c r="D63" s="7">
        <v>42480</v>
      </c>
      <c r="E63" t="s">
        <v>382</v>
      </c>
      <c r="F63">
        <v>11101002</v>
      </c>
      <c r="G63" t="s">
        <v>7027</v>
      </c>
      <c r="H63" s="7">
        <v>42480</v>
      </c>
      <c r="I63" t="s">
        <v>533</v>
      </c>
      <c r="J63">
        <v>92726.82</v>
      </c>
      <c r="K63">
        <v>0</v>
      </c>
      <c r="L63">
        <v>92726.82</v>
      </c>
      <c r="M63">
        <v>3.3835000000000002</v>
      </c>
      <c r="N63">
        <v>313741.19546999998</v>
      </c>
      <c r="O63" t="s">
        <v>793</v>
      </c>
      <c r="P63" t="s">
        <v>3446</v>
      </c>
      <c r="Q63" s="7">
        <v>42542</v>
      </c>
    </row>
    <row r="64" spans="1:17" hidden="1">
      <c r="A64" t="s">
        <v>506</v>
      </c>
      <c r="B64" t="s">
        <v>548</v>
      </c>
      <c r="C64" t="s">
        <v>7329</v>
      </c>
      <c r="D64" s="7">
        <v>42468</v>
      </c>
      <c r="E64" t="s">
        <v>382</v>
      </c>
      <c r="F64">
        <v>11101002</v>
      </c>
      <c r="G64" t="s">
        <v>7330</v>
      </c>
      <c r="H64" s="7">
        <v>42475</v>
      </c>
      <c r="I64" t="s">
        <v>533</v>
      </c>
      <c r="J64">
        <v>3210.83</v>
      </c>
      <c r="K64">
        <v>1601.68</v>
      </c>
      <c r="L64">
        <v>1609.15</v>
      </c>
      <c r="M64">
        <v>3.3835000000000002</v>
      </c>
      <c r="N64">
        <v>5444.5590249999996</v>
      </c>
      <c r="O64" t="s">
        <v>793</v>
      </c>
      <c r="P64" t="s">
        <v>3444</v>
      </c>
      <c r="Q64" s="7">
        <v>42542</v>
      </c>
    </row>
    <row r="65" spans="1:17" hidden="1">
      <c r="A65" t="s">
        <v>506</v>
      </c>
      <c r="B65" t="s">
        <v>609</v>
      </c>
      <c r="C65" t="s">
        <v>7202</v>
      </c>
      <c r="D65" s="7">
        <v>42461</v>
      </c>
      <c r="E65" t="s">
        <v>381</v>
      </c>
      <c r="F65">
        <v>11101001</v>
      </c>
      <c r="G65" t="s">
        <v>7203</v>
      </c>
      <c r="H65" s="7">
        <v>42471</v>
      </c>
      <c r="I65" t="s">
        <v>503</v>
      </c>
      <c r="J65">
        <v>7986.43</v>
      </c>
      <c r="K65">
        <v>0</v>
      </c>
      <c r="L65">
        <v>7986.43</v>
      </c>
      <c r="M65">
        <v>1</v>
      </c>
      <c r="N65">
        <v>7986.43</v>
      </c>
      <c r="O65" t="s">
        <v>793</v>
      </c>
      <c r="P65" t="s">
        <v>3446</v>
      </c>
      <c r="Q65" s="7">
        <v>42542</v>
      </c>
    </row>
    <row r="66" spans="1:17" hidden="1">
      <c r="A66" t="s">
        <v>506</v>
      </c>
      <c r="B66" t="s">
        <v>609</v>
      </c>
      <c r="C66" t="s">
        <v>7210</v>
      </c>
      <c r="D66" s="7">
        <v>42482</v>
      </c>
      <c r="E66" t="s">
        <v>382</v>
      </c>
      <c r="F66">
        <v>11101001</v>
      </c>
      <c r="G66" t="s">
        <v>7211</v>
      </c>
      <c r="H66" s="7">
        <v>42486</v>
      </c>
      <c r="I66" t="s">
        <v>503</v>
      </c>
      <c r="J66">
        <v>34040</v>
      </c>
      <c r="K66">
        <v>0</v>
      </c>
      <c r="L66">
        <v>34040</v>
      </c>
      <c r="M66">
        <v>1</v>
      </c>
      <c r="N66">
        <v>34040</v>
      </c>
      <c r="O66" t="s">
        <v>793</v>
      </c>
      <c r="P66" t="s">
        <v>7212</v>
      </c>
      <c r="Q66" s="7">
        <v>42542</v>
      </c>
    </row>
    <row r="67" spans="1:17" hidden="1">
      <c r="A67" t="s">
        <v>506</v>
      </c>
      <c r="B67" t="s">
        <v>609</v>
      </c>
      <c r="C67" t="s">
        <v>7024</v>
      </c>
      <c r="D67" s="7">
        <v>42529</v>
      </c>
      <c r="E67" t="s">
        <v>382</v>
      </c>
      <c r="F67">
        <v>11101001</v>
      </c>
      <c r="G67" t="s">
        <v>7025</v>
      </c>
      <c r="H67" s="7">
        <v>42551</v>
      </c>
      <c r="I67" t="s">
        <v>503</v>
      </c>
      <c r="J67">
        <v>19608.900000000001</v>
      </c>
      <c r="K67">
        <v>0</v>
      </c>
      <c r="L67">
        <v>19608.900000000001</v>
      </c>
      <c r="M67">
        <v>1</v>
      </c>
      <c r="N67">
        <v>19608.900000000001</v>
      </c>
      <c r="O67" t="s">
        <v>793</v>
      </c>
      <c r="Q67" s="7">
        <v>42542</v>
      </c>
    </row>
    <row r="68" spans="1:17" hidden="1">
      <c r="A68" t="s">
        <v>506</v>
      </c>
      <c r="B68" t="s">
        <v>553</v>
      </c>
      <c r="C68" t="s">
        <v>6927</v>
      </c>
      <c r="D68" s="7">
        <v>42529</v>
      </c>
      <c r="E68" t="s">
        <v>382</v>
      </c>
      <c r="F68">
        <v>11101001</v>
      </c>
      <c r="G68" t="s">
        <v>6928</v>
      </c>
      <c r="H68" s="7">
        <v>42551</v>
      </c>
      <c r="I68" t="s">
        <v>503</v>
      </c>
      <c r="J68">
        <v>26980</v>
      </c>
      <c r="K68">
        <v>0</v>
      </c>
      <c r="L68">
        <v>26980</v>
      </c>
      <c r="M68">
        <v>1</v>
      </c>
      <c r="N68">
        <v>26980</v>
      </c>
      <c r="O68" t="s">
        <v>793</v>
      </c>
      <c r="P68" t="s">
        <v>919</v>
      </c>
      <c r="Q68" s="7">
        <v>42542</v>
      </c>
    </row>
    <row r="69" spans="1:17" hidden="1">
      <c r="A69" t="s">
        <v>506</v>
      </c>
      <c r="B69" t="s">
        <v>609</v>
      </c>
      <c r="C69" t="s">
        <v>7419</v>
      </c>
      <c r="D69" s="7">
        <v>42530</v>
      </c>
      <c r="E69" t="s">
        <v>381</v>
      </c>
      <c r="F69">
        <v>11101001</v>
      </c>
      <c r="G69" t="s">
        <v>7420</v>
      </c>
      <c r="H69" s="7">
        <v>42530</v>
      </c>
      <c r="I69" t="s">
        <v>503</v>
      </c>
      <c r="J69">
        <v>191204</v>
      </c>
      <c r="K69">
        <v>186806.31</v>
      </c>
      <c r="L69">
        <v>4397.6899999999996</v>
      </c>
      <c r="M69">
        <v>1</v>
      </c>
      <c r="N69">
        <v>4397.6899999999996</v>
      </c>
      <c r="O69" t="s">
        <v>793</v>
      </c>
      <c r="P69" t="s">
        <v>6650</v>
      </c>
      <c r="Q69" s="7">
        <v>42542</v>
      </c>
    </row>
    <row r="70" spans="1:17" hidden="1">
      <c r="A70" t="s">
        <v>506</v>
      </c>
      <c r="B70" t="s">
        <v>609</v>
      </c>
      <c r="C70" t="s">
        <v>6648</v>
      </c>
      <c r="D70" s="7">
        <v>42530</v>
      </c>
      <c r="E70" t="s">
        <v>381</v>
      </c>
      <c r="F70">
        <v>11101001</v>
      </c>
      <c r="G70" t="s">
        <v>6649</v>
      </c>
      <c r="H70" s="7">
        <v>42530</v>
      </c>
      <c r="I70" t="s">
        <v>503</v>
      </c>
      <c r="J70">
        <v>117468</v>
      </c>
      <c r="K70">
        <v>113779.53</v>
      </c>
      <c r="L70">
        <v>3688.47</v>
      </c>
      <c r="M70">
        <v>1</v>
      </c>
      <c r="N70">
        <v>3688.47</v>
      </c>
      <c r="O70" t="s">
        <v>793</v>
      </c>
      <c r="P70" t="s">
        <v>6650</v>
      </c>
      <c r="Q70" s="7">
        <v>42542</v>
      </c>
    </row>
    <row r="71" spans="1:17" hidden="1">
      <c r="A71" t="s">
        <v>506</v>
      </c>
      <c r="B71" t="s">
        <v>609</v>
      </c>
      <c r="C71" t="s">
        <v>6654</v>
      </c>
      <c r="D71" s="7">
        <v>42531</v>
      </c>
      <c r="E71" t="s">
        <v>382</v>
      </c>
      <c r="F71">
        <v>11101001</v>
      </c>
      <c r="G71" t="s">
        <v>6655</v>
      </c>
      <c r="H71" s="7">
        <v>42581</v>
      </c>
      <c r="I71" t="s">
        <v>503</v>
      </c>
      <c r="J71">
        <v>400000</v>
      </c>
      <c r="K71">
        <v>0</v>
      </c>
      <c r="L71">
        <v>400000</v>
      </c>
      <c r="M71">
        <v>1</v>
      </c>
      <c r="N71">
        <v>400000</v>
      </c>
      <c r="O71" t="s">
        <v>793</v>
      </c>
      <c r="P71" t="s">
        <v>3444</v>
      </c>
      <c r="Q71" s="7">
        <v>42542</v>
      </c>
    </row>
    <row r="72" spans="1:17" hidden="1">
      <c r="A72" t="s">
        <v>506</v>
      </c>
      <c r="B72" t="s">
        <v>548</v>
      </c>
      <c r="C72" t="s">
        <v>7016</v>
      </c>
      <c r="D72" s="7">
        <v>42737</v>
      </c>
      <c r="E72" t="s">
        <v>381</v>
      </c>
      <c r="F72">
        <v>11101005</v>
      </c>
      <c r="G72" t="s">
        <v>7017</v>
      </c>
      <c r="H72" s="7">
        <v>42947</v>
      </c>
      <c r="I72" t="s">
        <v>503</v>
      </c>
      <c r="J72">
        <v>5080400</v>
      </c>
      <c r="K72">
        <v>0</v>
      </c>
      <c r="L72">
        <v>5080400</v>
      </c>
      <c r="M72">
        <v>1</v>
      </c>
      <c r="N72">
        <v>5080400</v>
      </c>
      <c r="O72" t="s">
        <v>837</v>
      </c>
      <c r="P72" t="s">
        <v>7018</v>
      </c>
      <c r="Q72" s="7">
        <v>42542</v>
      </c>
    </row>
    <row r="73" spans="1:17" hidden="1">
      <c r="A73" t="s">
        <v>506</v>
      </c>
      <c r="B73" t="s">
        <v>548</v>
      </c>
      <c r="C73" t="s">
        <v>7322</v>
      </c>
      <c r="D73" s="7">
        <v>42737</v>
      </c>
      <c r="E73" t="s">
        <v>381</v>
      </c>
      <c r="F73">
        <v>11101005</v>
      </c>
      <c r="G73" t="s">
        <v>7017</v>
      </c>
      <c r="H73" s="7">
        <v>42947</v>
      </c>
      <c r="I73" t="s">
        <v>503</v>
      </c>
      <c r="J73">
        <v>119600</v>
      </c>
      <c r="K73">
        <v>0</v>
      </c>
      <c r="L73">
        <v>119600</v>
      </c>
      <c r="M73">
        <v>1</v>
      </c>
      <c r="N73">
        <v>119600</v>
      </c>
      <c r="O73" t="s">
        <v>837</v>
      </c>
      <c r="P73" t="s">
        <v>7323</v>
      </c>
      <c r="Q73" s="7">
        <v>42542</v>
      </c>
    </row>
    <row r="74" spans="1:17" hidden="1">
      <c r="A74" t="s">
        <v>506</v>
      </c>
      <c r="B74" t="s">
        <v>548</v>
      </c>
      <c r="C74" t="s">
        <v>7207</v>
      </c>
      <c r="D74" s="7">
        <v>42737</v>
      </c>
      <c r="E74" t="s">
        <v>381</v>
      </c>
      <c r="F74">
        <v>11101002</v>
      </c>
      <c r="G74" t="s">
        <v>7208</v>
      </c>
      <c r="H74" s="7">
        <v>42790</v>
      </c>
      <c r="I74" t="s">
        <v>533</v>
      </c>
      <c r="J74">
        <v>60788.02</v>
      </c>
      <c r="K74">
        <v>0</v>
      </c>
      <c r="L74">
        <v>60788.02</v>
      </c>
      <c r="M74">
        <v>3.3835000000000002</v>
      </c>
      <c r="N74">
        <v>205676.26566999999</v>
      </c>
      <c r="O74" t="s">
        <v>793</v>
      </c>
      <c r="P74" t="s">
        <v>7209</v>
      </c>
      <c r="Q74" s="7">
        <v>42542</v>
      </c>
    </row>
    <row r="75" spans="1:17" hidden="1">
      <c r="A75" t="s">
        <v>506</v>
      </c>
      <c r="B75" t="s">
        <v>548</v>
      </c>
      <c r="C75" t="s">
        <v>7324</v>
      </c>
      <c r="D75" s="7">
        <v>42737</v>
      </c>
      <c r="E75" t="s">
        <v>381</v>
      </c>
      <c r="F75">
        <v>11101002</v>
      </c>
      <c r="G75" t="s">
        <v>7208</v>
      </c>
      <c r="H75" s="7">
        <v>42790</v>
      </c>
      <c r="I75" t="s">
        <v>533</v>
      </c>
      <c r="J75">
        <v>1639211.98</v>
      </c>
      <c r="K75">
        <v>0</v>
      </c>
      <c r="L75">
        <v>1639211.98</v>
      </c>
      <c r="M75">
        <v>3.3835000000000002</v>
      </c>
      <c r="N75">
        <v>5546273.7343300004</v>
      </c>
      <c r="O75" t="s">
        <v>793</v>
      </c>
      <c r="P75" t="s">
        <v>7325</v>
      </c>
      <c r="Q75" s="7">
        <v>42542</v>
      </c>
    </row>
    <row r="76" spans="1:17" hidden="1">
      <c r="A76" t="s">
        <v>506</v>
      </c>
      <c r="B76" t="s">
        <v>663</v>
      </c>
      <c r="C76" t="s">
        <v>7204</v>
      </c>
      <c r="D76" s="7">
        <v>42737</v>
      </c>
      <c r="E76" t="s">
        <v>381</v>
      </c>
      <c r="F76">
        <v>11101005</v>
      </c>
      <c r="G76" t="s">
        <v>7205</v>
      </c>
      <c r="H76" s="7">
        <v>42947</v>
      </c>
      <c r="I76" t="s">
        <v>503</v>
      </c>
      <c r="J76">
        <v>2540200</v>
      </c>
      <c r="K76">
        <v>0</v>
      </c>
      <c r="L76">
        <v>2540200</v>
      </c>
      <c r="M76">
        <v>1</v>
      </c>
      <c r="N76">
        <v>2540200</v>
      </c>
      <c r="O76" t="s">
        <v>837</v>
      </c>
      <c r="P76" t="s">
        <v>7206</v>
      </c>
      <c r="Q76" s="7">
        <v>42542</v>
      </c>
    </row>
    <row r="77" spans="1:17" hidden="1">
      <c r="A77" t="s">
        <v>506</v>
      </c>
      <c r="B77" t="s">
        <v>663</v>
      </c>
      <c r="C77" t="s">
        <v>7421</v>
      </c>
      <c r="D77" s="7">
        <v>42737</v>
      </c>
      <c r="E77" t="s">
        <v>381</v>
      </c>
      <c r="F77">
        <v>11101001</v>
      </c>
      <c r="G77" t="s">
        <v>7205</v>
      </c>
      <c r="H77" s="7">
        <v>42947</v>
      </c>
      <c r="I77" t="s">
        <v>503</v>
      </c>
      <c r="J77">
        <v>59800</v>
      </c>
      <c r="K77">
        <v>0</v>
      </c>
      <c r="L77">
        <v>59800</v>
      </c>
      <c r="M77">
        <v>1</v>
      </c>
      <c r="N77">
        <v>59800</v>
      </c>
      <c r="O77" t="s">
        <v>837</v>
      </c>
      <c r="P77" t="s">
        <v>7422</v>
      </c>
      <c r="Q77" s="7">
        <v>42542</v>
      </c>
    </row>
    <row r="78" spans="1:17" hidden="1">
      <c r="A78" t="s">
        <v>506</v>
      </c>
      <c r="B78" t="s">
        <v>548</v>
      </c>
      <c r="C78" t="s">
        <v>6651</v>
      </c>
      <c r="D78" s="7">
        <v>42737</v>
      </c>
      <c r="E78" t="s">
        <v>381</v>
      </c>
      <c r="F78">
        <v>11101002</v>
      </c>
      <c r="G78" t="s">
        <v>6652</v>
      </c>
      <c r="H78" s="7">
        <v>42828</v>
      </c>
      <c r="I78" t="s">
        <v>533</v>
      </c>
      <c r="J78">
        <v>3771367.75</v>
      </c>
      <c r="K78">
        <v>0</v>
      </c>
      <c r="L78">
        <v>3771367.75</v>
      </c>
      <c r="M78">
        <v>3.3835000000000002</v>
      </c>
      <c r="N78">
        <v>12760422.782125</v>
      </c>
      <c r="O78" t="s">
        <v>793</v>
      </c>
      <c r="P78" t="s">
        <v>6653</v>
      </c>
      <c r="Q78" s="7">
        <v>42542</v>
      </c>
    </row>
    <row r="79" spans="1:17" hidden="1">
      <c r="A79" t="s">
        <v>506</v>
      </c>
      <c r="B79" t="s">
        <v>548</v>
      </c>
      <c r="C79" t="s">
        <v>6925</v>
      </c>
      <c r="D79" s="7">
        <v>42737</v>
      </c>
      <c r="E79" t="s">
        <v>381</v>
      </c>
      <c r="F79">
        <v>11101002</v>
      </c>
      <c r="G79" t="s">
        <v>6652</v>
      </c>
      <c r="H79" s="7">
        <v>42828</v>
      </c>
      <c r="I79" t="s">
        <v>533</v>
      </c>
      <c r="J79">
        <v>138632.25</v>
      </c>
      <c r="K79">
        <v>0</v>
      </c>
      <c r="L79">
        <v>138632.25</v>
      </c>
      <c r="M79">
        <v>3.3835000000000002</v>
      </c>
      <c r="N79">
        <v>469062.21787499997</v>
      </c>
      <c r="O79" t="s">
        <v>793</v>
      </c>
      <c r="P79" t="s">
        <v>6926</v>
      </c>
      <c r="Q79" s="7">
        <v>42542</v>
      </c>
    </row>
    <row r="80" spans="1:17" hidden="1">
      <c r="A80" t="s">
        <v>506</v>
      </c>
      <c r="B80" t="s">
        <v>548</v>
      </c>
      <c r="C80" t="s">
        <v>7216</v>
      </c>
      <c r="D80" s="7">
        <v>42737</v>
      </c>
      <c r="E80" t="s">
        <v>382</v>
      </c>
      <c r="F80">
        <v>11101001</v>
      </c>
      <c r="G80" t="s">
        <v>7217</v>
      </c>
      <c r="H80" s="7">
        <v>42952</v>
      </c>
      <c r="I80" t="s">
        <v>503</v>
      </c>
      <c r="J80">
        <v>287500</v>
      </c>
      <c r="K80">
        <v>0</v>
      </c>
      <c r="L80">
        <v>287500</v>
      </c>
      <c r="M80">
        <v>1</v>
      </c>
      <c r="N80">
        <v>287500</v>
      </c>
      <c r="O80" t="s">
        <v>837</v>
      </c>
      <c r="P80" t="s">
        <v>7218</v>
      </c>
      <c r="Q80" s="7">
        <v>42542</v>
      </c>
    </row>
    <row r="81" spans="1:17" hidden="1">
      <c r="A81" t="s">
        <v>506</v>
      </c>
      <c r="B81" t="s">
        <v>548</v>
      </c>
      <c r="C81" t="s">
        <v>7426</v>
      </c>
      <c r="D81" s="7">
        <v>42737</v>
      </c>
      <c r="E81" t="s">
        <v>382</v>
      </c>
      <c r="F81">
        <v>11101005</v>
      </c>
      <c r="G81" t="s">
        <v>7217</v>
      </c>
      <c r="H81" s="7">
        <v>42952</v>
      </c>
      <c r="I81" t="s">
        <v>503</v>
      </c>
      <c r="J81">
        <v>12212500</v>
      </c>
      <c r="K81">
        <v>0</v>
      </c>
      <c r="L81">
        <v>12212500</v>
      </c>
      <c r="M81">
        <v>1</v>
      </c>
      <c r="N81">
        <v>12212500</v>
      </c>
      <c r="O81" t="s">
        <v>837</v>
      </c>
      <c r="P81" t="s">
        <v>7427</v>
      </c>
      <c r="Q81" s="7">
        <v>42542</v>
      </c>
    </row>
    <row r="82" spans="1:17" hidden="1">
      <c r="A82" t="s">
        <v>506</v>
      </c>
      <c r="B82" t="s">
        <v>663</v>
      </c>
      <c r="C82" t="s">
        <v>7021</v>
      </c>
      <c r="D82" s="7">
        <v>42737</v>
      </c>
      <c r="E82" t="s">
        <v>381</v>
      </c>
      <c r="F82">
        <v>11101002</v>
      </c>
      <c r="G82" t="s">
        <v>7022</v>
      </c>
      <c r="H82" s="7">
        <v>42790</v>
      </c>
      <c r="I82" t="s">
        <v>533</v>
      </c>
      <c r="J82">
        <v>100696.49</v>
      </c>
      <c r="K82">
        <v>0</v>
      </c>
      <c r="L82">
        <v>100696.49</v>
      </c>
      <c r="M82">
        <v>3.3835000000000002</v>
      </c>
      <c r="N82">
        <v>340706.57391500002</v>
      </c>
      <c r="O82" t="s">
        <v>793</v>
      </c>
      <c r="P82" t="s">
        <v>7023</v>
      </c>
      <c r="Q82" s="7">
        <v>42542</v>
      </c>
    </row>
    <row r="83" spans="1:17" hidden="1">
      <c r="A83" t="s">
        <v>506</v>
      </c>
      <c r="B83" t="s">
        <v>663</v>
      </c>
      <c r="C83" t="s">
        <v>7423</v>
      </c>
      <c r="D83" s="7">
        <v>42737</v>
      </c>
      <c r="E83" t="s">
        <v>381</v>
      </c>
      <c r="F83">
        <v>11101002</v>
      </c>
      <c r="G83" t="s">
        <v>7022</v>
      </c>
      <c r="H83" s="7">
        <v>42790</v>
      </c>
      <c r="I83" t="s">
        <v>533</v>
      </c>
      <c r="J83">
        <v>2670303.5099999998</v>
      </c>
      <c r="K83">
        <v>0</v>
      </c>
      <c r="L83">
        <v>2670303.5099999998</v>
      </c>
      <c r="M83">
        <v>3.3835000000000002</v>
      </c>
      <c r="N83" s="8">
        <v>9034971.9260850009</v>
      </c>
      <c r="O83" t="s">
        <v>793</v>
      </c>
      <c r="P83" t="s">
        <v>7424</v>
      </c>
      <c r="Q83" s="7">
        <v>42542</v>
      </c>
    </row>
    <row r="84" spans="1:17" hidden="1">
      <c r="A84" t="s">
        <v>506</v>
      </c>
      <c r="B84" t="s">
        <v>663</v>
      </c>
      <c r="C84" t="s">
        <v>6778</v>
      </c>
      <c r="D84" s="7">
        <v>42737</v>
      </c>
      <c r="E84" t="s">
        <v>382</v>
      </c>
      <c r="F84">
        <v>11101005</v>
      </c>
      <c r="G84" t="s">
        <v>6779</v>
      </c>
      <c r="H84" s="7">
        <v>42946</v>
      </c>
      <c r="I84" t="s">
        <v>503</v>
      </c>
      <c r="J84">
        <v>5178100</v>
      </c>
      <c r="K84">
        <v>0</v>
      </c>
      <c r="L84">
        <v>5178100</v>
      </c>
      <c r="M84">
        <v>1</v>
      </c>
      <c r="N84">
        <v>5178100</v>
      </c>
      <c r="O84" t="s">
        <v>837</v>
      </c>
      <c r="P84" t="s">
        <v>6780</v>
      </c>
      <c r="Q84" s="7">
        <v>42542</v>
      </c>
    </row>
    <row r="85" spans="1:17" hidden="1">
      <c r="A85" t="s">
        <v>506</v>
      </c>
      <c r="B85" t="s">
        <v>663</v>
      </c>
      <c r="C85" t="s">
        <v>6781</v>
      </c>
      <c r="D85" s="7">
        <v>42737</v>
      </c>
      <c r="E85" t="s">
        <v>382</v>
      </c>
      <c r="F85">
        <v>11101005</v>
      </c>
      <c r="G85" t="s">
        <v>6779</v>
      </c>
      <c r="H85" s="7">
        <v>42946</v>
      </c>
      <c r="I85" t="s">
        <v>503</v>
      </c>
      <c r="J85">
        <v>121900</v>
      </c>
      <c r="K85">
        <v>0</v>
      </c>
      <c r="L85">
        <v>121900</v>
      </c>
      <c r="M85">
        <v>1</v>
      </c>
      <c r="N85">
        <v>121900</v>
      </c>
      <c r="O85" t="s">
        <v>837</v>
      </c>
      <c r="P85" t="s">
        <v>6782</v>
      </c>
      <c r="Q85" s="7">
        <v>42542</v>
      </c>
    </row>
    <row r="86" spans="1:17" hidden="1">
      <c r="A86" t="s">
        <v>506</v>
      </c>
      <c r="B86" t="s">
        <v>548</v>
      </c>
      <c r="C86" t="s">
        <v>7476</v>
      </c>
      <c r="D86" s="7">
        <v>42737</v>
      </c>
      <c r="E86" t="s">
        <v>3725</v>
      </c>
      <c r="F86">
        <v>11101002</v>
      </c>
      <c r="G86" t="s">
        <v>7477</v>
      </c>
      <c r="H86" s="7">
        <v>42824</v>
      </c>
      <c r="I86" t="s">
        <v>533</v>
      </c>
      <c r="J86">
        <v>5415490.6900000004</v>
      </c>
      <c r="K86">
        <v>0</v>
      </c>
      <c r="L86">
        <v>5415490.6900000004</v>
      </c>
      <c r="M86">
        <v>3.3835000000000002</v>
      </c>
      <c r="N86">
        <v>18323312.749614999</v>
      </c>
      <c r="O86" t="s">
        <v>793</v>
      </c>
      <c r="P86" t="s">
        <v>7478</v>
      </c>
      <c r="Q86" s="7">
        <v>42542</v>
      </c>
    </row>
    <row r="87" spans="1:17" hidden="1">
      <c r="A87" t="s">
        <v>506</v>
      </c>
      <c r="B87" t="s">
        <v>548</v>
      </c>
      <c r="C87" t="s">
        <v>7479</v>
      </c>
      <c r="D87" s="7">
        <v>42737</v>
      </c>
      <c r="E87" t="s">
        <v>3725</v>
      </c>
      <c r="F87">
        <v>11101002</v>
      </c>
      <c r="G87" t="s">
        <v>7477</v>
      </c>
      <c r="H87" s="7">
        <v>42824</v>
      </c>
      <c r="I87" t="s">
        <v>533</v>
      </c>
      <c r="J87">
        <v>201175.98</v>
      </c>
      <c r="K87">
        <v>0</v>
      </c>
      <c r="L87">
        <v>201175.98</v>
      </c>
      <c r="M87">
        <v>3.3835000000000002</v>
      </c>
      <c r="N87">
        <v>680678.92833000002</v>
      </c>
      <c r="O87" t="s">
        <v>793</v>
      </c>
      <c r="P87" t="s">
        <v>7480</v>
      </c>
      <c r="Q87" s="7">
        <v>42542</v>
      </c>
    </row>
    <row r="88" spans="1:17" hidden="1">
      <c r="A88" t="s">
        <v>506</v>
      </c>
      <c r="B88" t="s">
        <v>548</v>
      </c>
      <c r="C88" t="s">
        <v>7089</v>
      </c>
      <c r="D88" s="7">
        <v>42737</v>
      </c>
      <c r="E88" t="s">
        <v>3725</v>
      </c>
      <c r="F88">
        <v>11101002</v>
      </c>
      <c r="G88" t="s">
        <v>7090</v>
      </c>
      <c r="H88" s="7">
        <v>42824</v>
      </c>
      <c r="I88" t="s">
        <v>533</v>
      </c>
      <c r="J88">
        <v>204575.4</v>
      </c>
      <c r="K88">
        <v>0</v>
      </c>
      <c r="L88">
        <v>204575.4</v>
      </c>
      <c r="M88">
        <v>3.3835000000000002</v>
      </c>
      <c r="N88">
        <v>692180.86589999998</v>
      </c>
      <c r="O88" t="s">
        <v>793</v>
      </c>
      <c r="P88" t="s">
        <v>7091</v>
      </c>
      <c r="Q88" s="7">
        <v>42542</v>
      </c>
    </row>
    <row r="89" spans="1:17" hidden="1">
      <c r="A89" t="s">
        <v>506</v>
      </c>
      <c r="B89" t="s">
        <v>548</v>
      </c>
      <c r="C89" t="s">
        <v>7481</v>
      </c>
      <c r="D89" s="7">
        <v>42737</v>
      </c>
      <c r="E89" t="s">
        <v>3725</v>
      </c>
      <c r="F89">
        <v>11101002</v>
      </c>
      <c r="G89" t="s">
        <v>7090</v>
      </c>
      <c r="H89" s="7">
        <v>42824</v>
      </c>
      <c r="I89" t="s">
        <v>533</v>
      </c>
      <c r="J89" s="8">
        <v>5462091.2699999996</v>
      </c>
      <c r="K89">
        <v>0</v>
      </c>
      <c r="L89">
        <v>5462091.2699999996</v>
      </c>
      <c r="M89">
        <v>3.3835000000000002</v>
      </c>
      <c r="N89" s="8">
        <v>18480985.812045</v>
      </c>
      <c r="O89" t="s">
        <v>793</v>
      </c>
      <c r="P89" t="s">
        <v>7482</v>
      </c>
      <c r="Q89" s="7">
        <v>42542</v>
      </c>
    </row>
    <row r="90" spans="1:17" hidden="1">
      <c r="A90" t="s">
        <v>506</v>
      </c>
      <c r="B90" t="s">
        <v>548</v>
      </c>
      <c r="C90" t="s">
        <v>7213</v>
      </c>
      <c r="D90" s="7">
        <v>42737</v>
      </c>
      <c r="E90" t="s">
        <v>382</v>
      </c>
      <c r="F90">
        <v>11101002</v>
      </c>
      <c r="G90" t="s">
        <v>7214</v>
      </c>
      <c r="H90" s="7">
        <v>42829</v>
      </c>
      <c r="I90" t="s">
        <v>533</v>
      </c>
      <c r="J90">
        <v>900000</v>
      </c>
      <c r="K90">
        <v>0</v>
      </c>
      <c r="L90">
        <v>900000</v>
      </c>
      <c r="M90">
        <v>3.3835000000000002</v>
      </c>
      <c r="N90">
        <v>3045150</v>
      </c>
      <c r="O90" t="s">
        <v>793</v>
      </c>
      <c r="P90" t="s">
        <v>7215</v>
      </c>
      <c r="Q90" s="7">
        <v>42542</v>
      </c>
    </row>
    <row r="91" spans="1:17" hidden="1">
      <c r="A91" t="s">
        <v>506</v>
      </c>
      <c r="B91" t="s">
        <v>609</v>
      </c>
      <c r="C91" t="s">
        <v>6656</v>
      </c>
      <c r="D91" s="7">
        <v>42737</v>
      </c>
      <c r="E91" t="s">
        <v>382</v>
      </c>
      <c r="F91">
        <v>11101001</v>
      </c>
      <c r="G91" t="s">
        <v>6657</v>
      </c>
      <c r="H91" s="7">
        <v>42781</v>
      </c>
      <c r="I91" t="s">
        <v>503</v>
      </c>
      <c r="J91">
        <v>3908000</v>
      </c>
      <c r="K91">
        <v>0</v>
      </c>
      <c r="L91">
        <v>3908000</v>
      </c>
      <c r="M91">
        <v>1</v>
      </c>
      <c r="N91">
        <v>3908000</v>
      </c>
      <c r="O91" t="s">
        <v>793</v>
      </c>
      <c r="P91" t="s">
        <v>6658</v>
      </c>
      <c r="Q91" s="7">
        <v>42542</v>
      </c>
    </row>
    <row r="92" spans="1:17" hidden="1">
      <c r="A92" t="s">
        <v>506</v>
      </c>
      <c r="B92" t="s">
        <v>609</v>
      </c>
      <c r="C92" t="s">
        <v>6773</v>
      </c>
      <c r="D92" s="7">
        <v>42737</v>
      </c>
      <c r="E92" t="s">
        <v>382</v>
      </c>
      <c r="F92">
        <v>11101001</v>
      </c>
      <c r="G92" t="s">
        <v>6657</v>
      </c>
      <c r="H92" s="7">
        <v>42781</v>
      </c>
      <c r="I92" t="s">
        <v>503</v>
      </c>
      <c r="J92">
        <v>92000</v>
      </c>
      <c r="K92">
        <v>0</v>
      </c>
      <c r="L92">
        <v>92000</v>
      </c>
      <c r="M92">
        <v>1</v>
      </c>
      <c r="N92">
        <v>92000</v>
      </c>
      <c r="O92" t="s">
        <v>793</v>
      </c>
      <c r="P92" t="s">
        <v>6774</v>
      </c>
      <c r="Q92" s="7">
        <v>42542</v>
      </c>
    </row>
    <row r="93" spans="1:17" hidden="1">
      <c r="A93" t="s">
        <v>506</v>
      </c>
      <c r="B93" t="s">
        <v>609</v>
      </c>
      <c r="C93" t="s">
        <v>7122</v>
      </c>
      <c r="D93" s="7">
        <v>42737</v>
      </c>
      <c r="E93" t="s">
        <v>382</v>
      </c>
      <c r="F93">
        <v>11101001</v>
      </c>
      <c r="G93" t="s">
        <v>7123</v>
      </c>
      <c r="H93" s="7">
        <v>42809</v>
      </c>
      <c r="I93" t="s">
        <v>503</v>
      </c>
      <c r="J93">
        <v>3908000</v>
      </c>
      <c r="K93">
        <v>0</v>
      </c>
      <c r="L93">
        <v>3908000</v>
      </c>
      <c r="M93">
        <v>1</v>
      </c>
      <c r="N93">
        <v>3908000</v>
      </c>
      <c r="O93" t="s">
        <v>793</v>
      </c>
      <c r="P93" t="s">
        <v>6658</v>
      </c>
      <c r="Q93" s="7">
        <v>42542</v>
      </c>
    </row>
    <row r="94" spans="1:17" hidden="1">
      <c r="A94" t="s">
        <v>506</v>
      </c>
      <c r="B94" t="s">
        <v>609</v>
      </c>
      <c r="C94" t="s">
        <v>7425</v>
      </c>
      <c r="D94" s="7">
        <v>42737</v>
      </c>
      <c r="E94" t="s">
        <v>382</v>
      </c>
      <c r="F94">
        <v>11101001</v>
      </c>
      <c r="G94" t="s">
        <v>7123</v>
      </c>
      <c r="H94" s="7">
        <v>42809</v>
      </c>
      <c r="I94" t="s">
        <v>503</v>
      </c>
      <c r="J94">
        <v>92000</v>
      </c>
      <c r="K94">
        <v>0</v>
      </c>
      <c r="L94">
        <v>92000</v>
      </c>
      <c r="M94">
        <v>1</v>
      </c>
      <c r="N94">
        <v>92000</v>
      </c>
      <c r="O94" t="s">
        <v>793</v>
      </c>
      <c r="P94" t="s">
        <v>6774</v>
      </c>
      <c r="Q94" s="7">
        <v>42542</v>
      </c>
    </row>
    <row r="95" spans="1:17" hidden="1">
      <c r="A95" t="s">
        <v>506</v>
      </c>
      <c r="B95" t="s">
        <v>663</v>
      </c>
      <c r="C95" t="s">
        <v>6775</v>
      </c>
      <c r="D95" s="7">
        <v>42737</v>
      </c>
      <c r="E95" t="s">
        <v>382</v>
      </c>
      <c r="F95">
        <v>11101002</v>
      </c>
      <c r="G95" t="s">
        <v>6776</v>
      </c>
      <c r="H95" s="7">
        <v>42829</v>
      </c>
      <c r="I95" t="s">
        <v>533</v>
      </c>
      <c r="J95">
        <v>850000</v>
      </c>
      <c r="K95">
        <v>0</v>
      </c>
      <c r="L95">
        <v>850000</v>
      </c>
      <c r="M95">
        <v>3.3835000000000002</v>
      </c>
      <c r="N95">
        <v>2875975</v>
      </c>
      <c r="O95" t="s">
        <v>793</v>
      </c>
      <c r="P95" t="s">
        <v>6777</v>
      </c>
      <c r="Q95" s="7">
        <v>42542</v>
      </c>
    </row>
    <row r="96" spans="1:17" hidden="1">
      <c r="A96" t="s">
        <v>506</v>
      </c>
      <c r="B96" t="s">
        <v>548</v>
      </c>
      <c r="C96" t="s">
        <v>6783</v>
      </c>
      <c r="D96" s="7">
        <v>42737</v>
      </c>
      <c r="E96" t="s">
        <v>382</v>
      </c>
      <c r="F96">
        <v>11101002</v>
      </c>
      <c r="G96" t="s">
        <v>6784</v>
      </c>
      <c r="H96" s="7">
        <v>42737</v>
      </c>
      <c r="I96" t="s">
        <v>533</v>
      </c>
      <c r="J96">
        <v>880000</v>
      </c>
      <c r="K96">
        <v>0</v>
      </c>
      <c r="L96">
        <v>880000</v>
      </c>
      <c r="M96">
        <v>3.3835000000000002</v>
      </c>
      <c r="N96">
        <v>2977480</v>
      </c>
      <c r="O96" t="s">
        <v>793</v>
      </c>
      <c r="P96" t="s">
        <v>6785</v>
      </c>
      <c r="Q96" s="7">
        <v>42542</v>
      </c>
    </row>
    <row r="97" spans="1:17" hidden="1">
      <c r="A97" t="s">
        <v>506</v>
      </c>
      <c r="B97" t="s">
        <v>652</v>
      </c>
      <c r="C97" t="s">
        <v>7326</v>
      </c>
      <c r="D97" s="7">
        <v>42737</v>
      </c>
      <c r="E97" t="s">
        <v>382</v>
      </c>
      <c r="F97">
        <v>11101001</v>
      </c>
      <c r="G97" t="s">
        <v>7327</v>
      </c>
      <c r="H97" s="7">
        <v>42809</v>
      </c>
      <c r="I97" t="s">
        <v>503</v>
      </c>
      <c r="J97">
        <v>3450000</v>
      </c>
      <c r="K97">
        <v>0</v>
      </c>
      <c r="L97">
        <v>3450000</v>
      </c>
      <c r="M97">
        <v>1</v>
      </c>
      <c r="N97" s="8">
        <v>3450000</v>
      </c>
      <c r="O97" t="s">
        <v>793</v>
      </c>
      <c r="P97" t="s">
        <v>7328</v>
      </c>
      <c r="Q97" s="7">
        <v>42542</v>
      </c>
    </row>
    <row r="98" spans="1:17" hidden="1">
      <c r="A98" t="s">
        <v>506</v>
      </c>
      <c r="B98" t="s">
        <v>548</v>
      </c>
      <c r="C98" t="s">
        <v>6889</v>
      </c>
      <c r="D98" s="7">
        <v>42507</v>
      </c>
      <c r="E98" t="s">
        <v>6890</v>
      </c>
      <c r="F98">
        <v>11101009</v>
      </c>
      <c r="G98" t="s">
        <v>6891</v>
      </c>
      <c r="H98" s="7">
        <v>42644</v>
      </c>
      <c r="I98" t="s">
        <v>503</v>
      </c>
      <c r="J98">
        <v>339837</v>
      </c>
      <c r="K98">
        <v>0</v>
      </c>
      <c r="L98">
        <v>339837</v>
      </c>
      <c r="M98">
        <v>1</v>
      </c>
      <c r="N98">
        <v>339837</v>
      </c>
      <c r="O98" t="s">
        <v>816</v>
      </c>
      <c r="P98" t="s">
        <v>6892</v>
      </c>
      <c r="Q98" s="7">
        <v>42542</v>
      </c>
    </row>
    <row r="99" spans="1:17" hidden="1">
      <c r="A99" t="s">
        <v>506</v>
      </c>
      <c r="B99" t="s">
        <v>548</v>
      </c>
      <c r="C99" t="s">
        <v>3434</v>
      </c>
      <c r="D99" s="7">
        <v>42445</v>
      </c>
      <c r="E99" t="s">
        <v>385</v>
      </c>
      <c r="F99">
        <v>11101009</v>
      </c>
      <c r="G99" t="s">
        <v>3136</v>
      </c>
      <c r="H99" s="7">
        <v>42449</v>
      </c>
      <c r="I99" t="s">
        <v>503</v>
      </c>
      <c r="J99">
        <v>19256.75</v>
      </c>
      <c r="K99">
        <v>1100</v>
      </c>
      <c r="L99">
        <v>18156.75</v>
      </c>
      <c r="M99">
        <v>1</v>
      </c>
      <c r="N99">
        <v>18156.75</v>
      </c>
      <c r="O99" t="s">
        <v>816</v>
      </c>
      <c r="P99" t="s">
        <v>3435</v>
      </c>
      <c r="Q99" s="7">
        <v>42542</v>
      </c>
    </row>
    <row r="100" spans="1:17" hidden="1">
      <c r="A100" t="s">
        <v>506</v>
      </c>
      <c r="B100" t="s">
        <v>548</v>
      </c>
      <c r="C100" t="s">
        <v>6988</v>
      </c>
      <c r="D100" s="7">
        <v>42507</v>
      </c>
      <c r="E100" t="s">
        <v>6890</v>
      </c>
      <c r="F100">
        <v>11101009</v>
      </c>
      <c r="G100" t="s">
        <v>6989</v>
      </c>
      <c r="H100" s="7">
        <v>42531</v>
      </c>
      <c r="I100" t="s">
        <v>503</v>
      </c>
      <c r="J100">
        <v>9663</v>
      </c>
      <c r="K100">
        <v>0</v>
      </c>
      <c r="L100">
        <v>9663</v>
      </c>
      <c r="M100">
        <v>1</v>
      </c>
      <c r="N100">
        <v>9663</v>
      </c>
      <c r="O100" t="s">
        <v>816</v>
      </c>
      <c r="Q100" s="7">
        <v>42542</v>
      </c>
    </row>
    <row r="101" spans="1:17" hidden="1">
      <c r="A101" t="s">
        <v>506</v>
      </c>
      <c r="B101" t="s">
        <v>548</v>
      </c>
      <c r="C101" t="s">
        <v>1218</v>
      </c>
      <c r="D101" s="7">
        <v>42230</v>
      </c>
      <c r="E101" t="s">
        <v>7002</v>
      </c>
      <c r="F101">
        <v>11101004</v>
      </c>
      <c r="G101" t="s">
        <v>1219</v>
      </c>
      <c r="H101" s="7">
        <v>42521</v>
      </c>
      <c r="I101" t="s">
        <v>533</v>
      </c>
      <c r="J101">
        <v>1999977.92</v>
      </c>
      <c r="K101">
        <v>1997408.55</v>
      </c>
      <c r="L101">
        <v>2569.37</v>
      </c>
      <c r="M101">
        <v>3.3835000000000002</v>
      </c>
      <c r="N101">
        <v>8693.4633950000007</v>
      </c>
      <c r="O101" t="s">
        <v>792</v>
      </c>
      <c r="Q101" s="7">
        <v>42542</v>
      </c>
    </row>
    <row r="102" spans="1:17" hidden="1">
      <c r="A102" t="s">
        <v>506</v>
      </c>
      <c r="B102" t="s">
        <v>548</v>
      </c>
      <c r="C102" t="s">
        <v>7100</v>
      </c>
      <c r="D102" s="7">
        <v>42517</v>
      </c>
      <c r="E102" t="s">
        <v>7002</v>
      </c>
      <c r="F102">
        <v>11101004</v>
      </c>
      <c r="G102" t="s">
        <v>2829</v>
      </c>
      <c r="H102" s="7">
        <v>42551</v>
      </c>
      <c r="I102" t="s">
        <v>533</v>
      </c>
      <c r="J102">
        <v>39759.1</v>
      </c>
      <c r="K102">
        <v>0</v>
      </c>
      <c r="L102">
        <v>39759.1</v>
      </c>
      <c r="M102">
        <v>3.3835000000000002</v>
      </c>
      <c r="N102">
        <v>134524.91485</v>
      </c>
      <c r="O102" t="s">
        <v>792</v>
      </c>
      <c r="P102" t="s">
        <v>7004</v>
      </c>
      <c r="Q102" s="7">
        <v>42542</v>
      </c>
    </row>
    <row r="103" spans="1:17" hidden="1">
      <c r="A103" t="s">
        <v>506</v>
      </c>
      <c r="B103" t="s">
        <v>548</v>
      </c>
      <c r="C103" t="s">
        <v>2828</v>
      </c>
      <c r="D103" s="7">
        <v>42321</v>
      </c>
      <c r="E103" t="s">
        <v>7002</v>
      </c>
      <c r="F103">
        <v>11101004</v>
      </c>
      <c r="G103" t="s">
        <v>2829</v>
      </c>
      <c r="H103" s="7">
        <v>42521</v>
      </c>
      <c r="I103" t="s">
        <v>533</v>
      </c>
      <c r="J103">
        <v>3344470.23</v>
      </c>
      <c r="K103">
        <v>3160159.04</v>
      </c>
      <c r="L103">
        <v>184311.19</v>
      </c>
      <c r="M103">
        <v>3.3835000000000002</v>
      </c>
      <c r="N103" s="8">
        <v>623616.91136499995</v>
      </c>
      <c r="O103" t="s">
        <v>792</v>
      </c>
      <c r="P103" t="s">
        <v>2830</v>
      </c>
      <c r="Q103" s="7">
        <v>42542</v>
      </c>
    </row>
    <row r="104" spans="1:17" hidden="1">
      <c r="A104" t="s">
        <v>506</v>
      </c>
      <c r="B104" t="s">
        <v>548</v>
      </c>
      <c r="C104" t="s">
        <v>7416</v>
      </c>
      <c r="D104" s="7">
        <v>42541</v>
      </c>
      <c r="E104" t="s">
        <v>383</v>
      </c>
      <c r="F104">
        <v>11101004</v>
      </c>
      <c r="G104" t="s">
        <v>7417</v>
      </c>
      <c r="H104" s="7">
        <v>42673</v>
      </c>
      <c r="I104" t="s">
        <v>533</v>
      </c>
      <c r="J104">
        <v>4629600</v>
      </c>
      <c r="K104">
        <v>0</v>
      </c>
      <c r="L104">
        <v>4629600</v>
      </c>
      <c r="M104">
        <v>3.3835000000000002</v>
      </c>
      <c r="N104">
        <v>15664251.6</v>
      </c>
      <c r="O104" t="s">
        <v>792</v>
      </c>
      <c r="P104" t="s">
        <v>7418</v>
      </c>
      <c r="Q104" s="7">
        <v>42542</v>
      </c>
    </row>
    <row r="105" spans="1:17" hidden="1">
      <c r="A105" t="s">
        <v>506</v>
      </c>
      <c r="B105" t="s">
        <v>548</v>
      </c>
      <c r="C105" t="s">
        <v>7013</v>
      </c>
      <c r="D105" s="7">
        <v>42541</v>
      </c>
      <c r="E105" t="s">
        <v>383</v>
      </c>
      <c r="F105">
        <v>11101004</v>
      </c>
      <c r="G105" t="s">
        <v>7014</v>
      </c>
      <c r="H105" s="7">
        <v>42673</v>
      </c>
      <c r="I105" t="s">
        <v>533</v>
      </c>
      <c r="J105">
        <v>4629600</v>
      </c>
      <c r="K105">
        <v>0</v>
      </c>
      <c r="L105">
        <v>4629600</v>
      </c>
      <c r="M105">
        <v>3.3835000000000002</v>
      </c>
      <c r="N105">
        <v>15664251.6</v>
      </c>
      <c r="O105" t="s">
        <v>792</v>
      </c>
      <c r="P105" t="s">
        <v>7015</v>
      </c>
      <c r="Q105" s="7">
        <v>42542</v>
      </c>
    </row>
    <row r="106" spans="1:17" hidden="1">
      <c r="A106" t="s">
        <v>506</v>
      </c>
      <c r="B106" t="s">
        <v>609</v>
      </c>
      <c r="C106" t="s">
        <v>2832</v>
      </c>
      <c r="D106" s="7">
        <v>42311</v>
      </c>
      <c r="E106" t="s">
        <v>2833</v>
      </c>
      <c r="F106">
        <v>11101018</v>
      </c>
      <c r="G106" t="s">
        <v>2834</v>
      </c>
      <c r="H106" s="7">
        <v>42460</v>
      </c>
      <c r="I106" t="s">
        <v>503</v>
      </c>
      <c r="J106">
        <v>23625</v>
      </c>
      <c r="K106">
        <v>13625</v>
      </c>
      <c r="L106">
        <v>10000</v>
      </c>
      <c r="M106">
        <v>1</v>
      </c>
      <c r="N106">
        <v>10000</v>
      </c>
      <c r="O106" t="s">
        <v>835</v>
      </c>
      <c r="P106" t="s">
        <v>2835</v>
      </c>
      <c r="Q106" s="7">
        <v>42542</v>
      </c>
    </row>
    <row r="107" spans="1:17" hidden="1">
      <c r="A107" t="s">
        <v>506</v>
      </c>
      <c r="B107" t="s">
        <v>548</v>
      </c>
      <c r="C107" t="s">
        <v>2858</v>
      </c>
      <c r="D107" s="7">
        <v>42341</v>
      </c>
      <c r="E107" t="s">
        <v>2859</v>
      </c>
      <c r="F107">
        <v>11101018</v>
      </c>
      <c r="G107" t="s">
        <v>2860</v>
      </c>
      <c r="H107" s="7">
        <v>42444</v>
      </c>
      <c r="I107" t="s">
        <v>503</v>
      </c>
      <c r="J107">
        <v>19933.34</v>
      </c>
      <c r="K107">
        <v>0</v>
      </c>
      <c r="L107">
        <v>19933.34</v>
      </c>
      <c r="M107">
        <v>1</v>
      </c>
      <c r="N107">
        <v>19933.34</v>
      </c>
      <c r="O107" t="s">
        <v>835</v>
      </c>
      <c r="P107" t="s">
        <v>2861</v>
      </c>
      <c r="Q107" s="7">
        <v>42542</v>
      </c>
    </row>
    <row r="108" spans="1:17" hidden="1">
      <c r="A108" t="s">
        <v>506</v>
      </c>
      <c r="B108" t="s">
        <v>609</v>
      </c>
      <c r="C108" t="s">
        <v>3463</v>
      </c>
      <c r="D108" s="7">
        <v>42418</v>
      </c>
      <c r="E108" t="s">
        <v>1037</v>
      </c>
      <c r="F108">
        <v>11101018</v>
      </c>
      <c r="G108" t="s">
        <v>3464</v>
      </c>
      <c r="H108" s="7">
        <v>42490</v>
      </c>
      <c r="I108" t="s">
        <v>503</v>
      </c>
      <c r="J108">
        <v>5320</v>
      </c>
      <c r="K108">
        <v>0</v>
      </c>
      <c r="L108">
        <v>5320</v>
      </c>
      <c r="M108">
        <v>1</v>
      </c>
      <c r="N108" s="8">
        <v>5320</v>
      </c>
      <c r="O108" t="s">
        <v>835</v>
      </c>
      <c r="P108" t="s">
        <v>799</v>
      </c>
      <c r="Q108" s="7">
        <v>42542</v>
      </c>
    </row>
    <row r="109" spans="1:17" hidden="1">
      <c r="A109" t="s">
        <v>506</v>
      </c>
      <c r="B109" t="s">
        <v>548</v>
      </c>
      <c r="C109" t="s">
        <v>2689</v>
      </c>
      <c r="D109" s="7">
        <v>42270</v>
      </c>
      <c r="E109" t="s">
        <v>1207</v>
      </c>
      <c r="F109">
        <v>11101001</v>
      </c>
      <c r="G109" t="s">
        <v>2690</v>
      </c>
      <c r="H109" s="7">
        <v>42444</v>
      </c>
      <c r="I109" t="s">
        <v>503</v>
      </c>
      <c r="J109">
        <v>1000000</v>
      </c>
      <c r="K109">
        <v>336690</v>
      </c>
      <c r="L109">
        <v>663310</v>
      </c>
      <c r="M109">
        <v>1</v>
      </c>
      <c r="N109">
        <v>663310</v>
      </c>
      <c r="O109" t="s">
        <v>793</v>
      </c>
      <c r="P109" t="s">
        <v>2691</v>
      </c>
      <c r="Q109" s="7">
        <v>42542</v>
      </c>
    </row>
    <row r="110" spans="1:17" hidden="1">
      <c r="A110" t="s">
        <v>506</v>
      </c>
      <c r="B110" t="s">
        <v>548</v>
      </c>
      <c r="C110" t="s">
        <v>2684</v>
      </c>
      <c r="D110" s="7">
        <v>42270</v>
      </c>
      <c r="E110" t="s">
        <v>1207</v>
      </c>
      <c r="F110">
        <v>11101001</v>
      </c>
      <c r="G110" t="s">
        <v>2439</v>
      </c>
      <c r="H110" s="7">
        <v>42444</v>
      </c>
      <c r="I110" t="s">
        <v>503</v>
      </c>
      <c r="J110">
        <v>1125000</v>
      </c>
      <c r="K110">
        <v>1059396.08</v>
      </c>
      <c r="L110">
        <v>65603.92</v>
      </c>
      <c r="M110">
        <v>1</v>
      </c>
      <c r="N110">
        <v>65603.92</v>
      </c>
      <c r="O110" t="s">
        <v>793</v>
      </c>
      <c r="P110" t="s">
        <v>2685</v>
      </c>
      <c r="Q110" s="7">
        <v>42542</v>
      </c>
    </row>
    <row r="111" spans="1:17" hidden="1">
      <c r="A111" t="s">
        <v>506</v>
      </c>
      <c r="B111" t="s">
        <v>548</v>
      </c>
      <c r="C111" t="s">
        <v>2438</v>
      </c>
      <c r="D111" s="7">
        <v>42244</v>
      </c>
      <c r="E111" t="s">
        <v>742</v>
      </c>
      <c r="F111">
        <v>11101020</v>
      </c>
      <c r="G111" t="s">
        <v>2439</v>
      </c>
      <c r="H111" s="7">
        <v>42308</v>
      </c>
      <c r="I111" t="s">
        <v>503</v>
      </c>
      <c r="J111">
        <v>4593213.8499999996</v>
      </c>
      <c r="K111">
        <v>4475560.26</v>
      </c>
      <c r="L111">
        <v>117653.59</v>
      </c>
      <c r="M111">
        <v>1</v>
      </c>
      <c r="N111" s="8">
        <v>117653.59</v>
      </c>
      <c r="O111" t="s">
        <v>2440</v>
      </c>
      <c r="P111" t="s">
        <v>2441</v>
      </c>
      <c r="Q111" s="7">
        <v>42542</v>
      </c>
    </row>
    <row r="112" spans="1:17" hidden="1">
      <c r="A112" t="s">
        <v>506</v>
      </c>
      <c r="B112" t="s">
        <v>553</v>
      </c>
      <c r="C112" t="s">
        <v>3468</v>
      </c>
      <c r="D112" s="7">
        <v>42392</v>
      </c>
      <c r="E112" t="s">
        <v>3469</v>
      </c>
      <c r="F112">
        <v>11101001</v>
      </c>
      <c r="G112" t="s">
        <v>3470</v>
      </c>
      <c r="H112" s="7">
        <v>42459</v>
      </c>
      <c r="I112" t="s">
        <v>503</v>
      </c>
      <c r="J112">
        <v>19040</v>
      </c>
      <c r="K112">
        <v>0</v>
      </c>
      <c r="L112">
        <v>19040</v>
      </c>
      <c r="M112">
        <v>1</v>
      </c>
      <c r="N112">
        <v>19040</v>
      </c>
      <c r="O112" t="s">
        <v>2440</v>
      </c>
      <c r="P112" t="s">
        <v>3414</v>
      </c>
      <c r="Q112" s="7">
        <v>42542</v>
      </c>
    </row>
    <row r="113" spans="1:17" hidden="1">
      <c r="A113" t="s">
        <v>506</v>
      </c>
      <c r="B113" t="s">
        <v>553</v>
      </c>
      <c r="C113" t="s">
        <v>3412</v>
      </c>
      <c r="D113" s="7">
        <v>42392</v>
      </c>
      <c r="E113" t="s">
        <v>828</v>
      </c>
      <c r="F113">
        <v>11101001</v>
      </c>
      <c r="G113" t="s">
        <v>3413</v>
      </c>
      <c r="H113" s="7">
        <v>42459</v>
      </c>
      <c r="I113" t="s">
        <v>503</v>
      </c>
      <c r="J113">
        <v>13923</v>
      </c>
      <c r="K113">
        <v>0</v>
      </c>
      <c r="L113">
        <v>13923</v>
      </c>
      <c r="M113">
        <v>1</v>
      </c>
      <c r="N113">
        <v>13923</v>
      </c>
      <c r="O113" t="s">
        <v>2440</v>
      </c>
      <c r="P113" t="s">
        <v>3414</v>
      </c>
      <c r="Q113" s="7">
        <v>42542</v>
      </c>
    </row>
    <row r="114" spans="1:17" hidden="1">
      <c r="A114" t="s">
        <v>506</v>
      </c>
      <c r="B114" t="s">
        <v>553</v>
      </c>
      <c r="C114" t="s">
        <v>3456</v>
      </c>
      <c r="D114" s="7">
        <v>42394</v>
      </c>
      <c r="E114" t="s">
        <v>724</v>
      </c>
      <c r="F114">
        <v>11101001</v>
      </c>
      <c r="G114" t="s">
        <v>3457</v>
      </c>
      <c r="H114" s="7">
        <v>42490</v>
      </c>
      <c r="I114" t="s">
        <v>503</v>
      </c>
      <c r="J114">
        <v>52938</v>
      </c>
      <c r="K114">
        <v>0</v>
      </c>
      <c r="L114">
        <v>52938</v>
      </c>
      <c r="M114">
        <v>1</v>
      </c>
      <c r="N114">
        <v>52938</v>
      </c>
      <c r="O114" t="s">
        <v>2440</v>
      </c>
      <c r="P114" t="s">
        <v>3414</v>
      </c>
      <c r="Q114" s="7">
        <v>42542</v>
      </c>
    </row>
    <row r="115" spans="1:17" hidden="1">
      <c r="A115" t="s">
        <v>506</v>
      </c>
      <c r="B115" t="s">
        <v>553</v>
      </c>
      <c r="C115" t="s">
        <v>3454</v>
      </c>
      <c r="D115" s="7">
        <v>42405</v>
      </c>
      <c r="E115" t="s">
        <v>828</v>
      </c>
      <c r="F115">
        <v>11101020</v>
      </c>
      <c r="G115" t="s">
        <v>3455</v>
      </c>
      <c r="H115" s="7">
        <v>42551</v>
      </c>
      <c r="I115" t="s">
        <v>503</v>
      </c>
      <c r="J115">
        <v>5882</v>
      </c>
      <c r="K115">
        <v>0</v>
      </c>
      <c r="L115">
        <v>5882</v>
      </c>
      <c r="M115">
        <v>1</v>
      </c>
      <c r="N115">
        <v>5882</v>
      </c>
      <c r="O115" t="s">
        <v>2440</v>
      </c>
      <c r="Q115" s="7">
        <v>42542</v>
      </c>
    </row>
    <row r="116" spans="1:17" hidden="1">
      <c r="A116" t="s">
        <v>506</v>
      </c>
      <c r="B116" t="s">
        <v>501</v>
      </c>
      <c r="C116" t="s">
        <v>3458</v>
      </c>
      <c r="D116" s="7">
        <v>42412</v>
      </c>
      <c r="E116" t="s">
        <v>3459</v>
      </c>
      <c r="F116">
        <v>17101002</v>
      </c>
      <c r="G116" t="s">
        <v>3460</v>
      </c>
      <c r="H116" s="7">
        <v>42412</v>
      </c>
      <c r="I116" t="s">
        <v>503</v>
      </c>
      <c r="J116">
        <v>1086</v>
      </c>
      <c r="L116">
        <v>1086</v>
      </c>
      <c r="M116">
        <v>1</v>
      </c>
      <c r="N116">
        <v>1086</v>
      </c>
      <c r="O116" t="s">
        <v>809</v>
      </c>
      <c r="P116" t="s">
        <v>3461</v>
      </c>
      <c r="Q116" s="7">
        <v>42542</v>
      </c>
    </row>
    <row r="117" spans="1:17" hidden="1">
      <c r="A117" t="s">
        <v>1037</v>
      </c>
      <c r="B117" t="s">
        <v>501</v>
      </c>
      <c r="C117" t="s">
        <v>6836</v>
      </c>
      <c r="D117" s="7">
        <v>42508</v>
      </c>
      <c r="E117" t="s">
        <v>386</v>
      </c>
      <c r="F117">
        <v>19105017</v>
      </c>
      <c r="G117" t="s">
        <v>6837</v>
      </c>
      <c r="H117" s="7">
        <v>42522</v>
      </c>
      <c r="I117" t="s">
        <v>503</v>
      </c>
      <c r="J117">
        <v>13200</v>
      </c>
      <c r="K117">
        <v>0</v>
      </c>
      <c r="L117">
        <v>13200</v>
      </c>
      <c r="M117">
        <v>1</v>
      </c>
      <c r="N117">
        <v>13200</v>
      </c>
      <c r="O117" t="s">
        <v>794</v>
      </c>
      <c r="P117" t="s">
        <v>6838</v>
      </c>
      <c r="Q117" s="7">
        <v>42542</v>
      </c>
    </row>
    <row r="118" spans="1:17" hidden="1">
      <c r="A118" t="s">
        <v>1037</v>
      </c>
      <c r="B118" t="s">
        <v>501</v>
      </c>
      <c r="C118" t="s">
        <v>6959</v>
      </c>
      <c r="D118" s="7">
        <v>42508</v>
      </c>
      <c r="E118" t="s">
        <v>386</v>
      </c>
      <c r="F118">
        <v>19105017</v>
      </c>
      <c r="G118" t="s">
        <v>6960</v>
      </c>
      <c r="H118" s="7">
        <v>42522</v>
      </c>
      <c r="I118" t="s">
        <v>503</v>
      </c>
      <c r="J118">
        <v>13200</v>
      </c>
      <c r="K118">
        <v>0</v>
      </c>
      <c r="L118">
        <v>13200</v>
      </c>
      <c r="M118">
        <v>1</v>
      </c>
      <c r="N118">
        <v>13200</v>
      </c>
      <c r="O118" t="s">
        <v>794</v>
      </c>
      <c r="P118" t="s">
        <v>6961</v>
      </c>
      <c r="Q118" s="7">
        <v>42542</v>
      </c>
    </row>
    <row r="119" spans="1:17" hidden="1">
      <c r="A119" t="s">
        <v>1037</v>
      </c>
      <c r="B119" t="s">
        <v>501</v>
      </c>
      <c r="C119" t="s">
        <v>6839</v>
      </c>
      <c r="D119" s="7">
        <v>42508</v>
      </c>
      <c r="E119" t="s">
        <v>386</v>
      </c>
      <c r="F119">
        <v>19105017</v>
      </c>
      <c r="G119" t="s">
        <v>6840</v>
      </c>
      <c r="H119" s="7">
        <v>42522</v>
      </c>
      <c r="I119" t="s">
        <v>503</v>
      </c>
      <c r="J119">
        <v>13200</v>
      </c>
      <c r="K119">
        <v>0</v>
      </c>
      <c r="L119">
        <v>13200</v>
      </c>
      <c r="M119">
        <v>1</v>
      </c>
      <c r="N119">
        <v>13200</v>
      </c>
      <c r="O119" t="s">
        <v>794</v>
      </c>
      <c r="P119" t="s">
        <v>6841</v>
      </c>
      <c r="Q119" s="7">
        <v>42542</v>
      </c>
    </row>
    <row r="120" spans="1:17" hidden="1">
      <c r="A120" t="s">
        <v>1037</v>
      </c>
      <c r="B120" t="s">
        <v>501</v>
      </c>
      <c r="C120" t="s">
        <v>6956</v>
      </c>
      <c r="D120" s="7">
        <v>42508</v>
      </c>
      <c r="E120" t="s">
        <v>386</v>
      </c>
      <c r="F120">
        <v>19105017</v>
      </c>
      <c r="G120" t="s">
        <v>6957</v>
      </c>
      <c r="H120" s="7">
        <v>42522</v>
      </c>
      <c r="I120" t="s">
        <v>503</v>
      </c>
      <c r="J120">
        <v>13200</v>
      </c>
      <c r="K120">
        <v>0</v>
      </c>
      <c r="L120">
        <v>13200</v>
      </c>
      <c r="M120">
        <v>1</v>
      </c>
      <c r="N120">
        <v>13200</v>
      </c>
      <c r="O120" t="s">
        <v>794</v>
      </c>
      <c r="P120" t="s">
        <v>6958</v>
      </c>
      <c r="Q120" s="7">
        <v>42542</v>
      </c>
    </row>
    <row r="121" spans="1:17" hidden="1">
      <c r="A121" t="s">
        <v>1037</v>
      </c>
      <c r="B121" t="s">
        <v>501</v>
      </c>
      <c r="C121" t="s">
        <v>7371</v>
      </c>
      <c r="D121" s="7">
        <v>42508</v>
      </c>
      <c r="E121" t="s">
        <v>386</v>
      </c>
      <c r="F121">
        <v>19105017</v>
      </c>
      <c r="G121" t="s">
        <v>7372</v>
      </c>
      <c r="H121" s="7">
        <v>42522</v>
      </c>
      <c r="I121" t="s">
        <v>503</v>
      </c>
      <c r="J121">
        <v>13200</v>
      </c>
      <c r="K121">
        <v>0</v>
      </c>
      <c r="L121">
        <v>13200</v>
      </c>
      <c r="M121">
        <v>1</v>
      </c>
      <c r="N121">
        <v>13200</v>
      </c>
      <c r="O121" t="s">
        <v>794</v>
      </c>
      <c r="P121" t="s">
        <v>7373</v>
      </c>
      <c r="Q121" s="7">
        <v>42542</v>
      </c>
    </row>
    <row r="122" spans="1:17" hidden="1">
      <c r="A122" t="s">
        <v>1037</v>
      </c>
      <c r="B122" t="s">
        <v>501</v>
      </c>
      <c r="C122" t="s">
        <v>7285</v>
      </c>
      <c r="D122" s="7">
        <v>42513</v>
      </c>
      <c r="E122" t="s">
        <v>386</v>
      </c>
      <c r="F122">
        <v>19105017</v>
      </c>
      <c r="G122" t="s">
        <v>3380</v>
      </c>
      <c r="H122" s="7">
        <v>42534</v>
      </c>
      <c r="I122" t="s">
        <v>503</v>
      </c>
      <c r="J122">
        <v>4400</v>
      </c>
      <c r="K122">
        <v>0</v>
      </c>
      <c r="L122">
        <v>4400</v>
      </c>
      <c r="M122">
        <v>1</v>
      </c>
      <c r="N122">
        <v>4400</v>
      </c>
      <c r="O122" t="s">
        <v>794</v>
      </c>
      <c r="P122" t="s">
        <v>7286</v>
      </c>
      <c r="Q122" s="7">
        <v>42542</v>
      </c>
    </row>
    <row r="123" spans="1:17" hidden="1">
      <c r="A123" t="s">
        <v>1037</v>
      </c>
      <c r="B123" t="s">
        <v>501</v>
      </c>
      <c r="C123" t="s">
        <v>7081</v>
      </c>
      <c r="D123" s="7">
        <v>42513</v>
      </c>
      <c r="E123" t="s">
        <v>386</v>
      </c>
      <c r="F123">
        <v>19105017</v>
      </c>
      <c r="G123" t="s">
        <v>7082</v>
      </c>
      <c r="H123" s="7">
        <v>42527</v>
      </c>
      <c r="I123" t="s">
        <v>503</v>
      </c>
      <c r="J123">
        <v>11220</v>
      </c>
      <c r="K123">
        <v>0</v>
      </c>
      <c r="L123">
        <v>11220</v>
      </c>
      <c r="M123">
        <v>1</v>
      </c>
      <c r="N123">
        <v>11220</v>
      </c>
      <c r="O123" t="s">
        <v>794</v>
      </c>
      <c r="P123" t="s">
        <v>7083</v>
      </c>
      <c r="Q123" s="7">
        <v>42542</v>
      </c>
    </row>
    <row r="124" spans="1:17" hidden="1">
      <c r="A124" t="s">
        <v>1037</v>
      </c>
      <c r="B124" t="s">
        <v>501</v>
      </c>
      <c r="C124" t="s">
        <v>6702</v>
      </c>
      <c r="D124" s="7">
        <v>42513</v>
      </c>
      <c r="E124" t="s">
        <v>386</v>
      </c>
      <c r="F124">
        <v>19105017</v>
      </c>
      <c r="G124" t="s">
        <v>6703</v>
      </c>
      <c r="H124" s="7">
        <v>42535</v>
      </c>
      <c r="I124" t="s">
        <v>503</v>
      </c>
      <c r="J124">
        <v>11220</v>
      </c>
      <c r="K124">
        <v>0</v>
      </c>
      <c r="L124">
        <v>11220</v>
      </c>
      <c r="M124">
        <v>1</v>
      </c>
      <c r="N124">
        <v>11220</v>
      </c>
      <c r="O124" t="s">
        <v>794</v>
      </c>
      <c r="P124" t="s">
        <v>6704</v>
      </c>
      <c r="Q124" s="7">
        <v>42542</v>
      </c>
    </row>
    <row r="125" spans="1:17" hidden="1">
      <c r="A125" t="s">
        <v>484</v>
      </c>
      <c r="B125" t="s">
        <v>1193</v>
      </c>
      <c r="C125" t="s">
        <v>6814</v>
      </c>
      <c r="D125" s="7">
        <v>42529</v>
      </c>
      <c r="E125" t="s">
        <v>386</v>
      </c>
      <c r="F125">
        <v>19105017</v>
      </c>
      <c r="G125" t="s">
        <v>6815</v>
      </c>
      <c r="H125" s="7">
        <v>42534</v>
      </c>
      <c r="I125" t="s">
        <v>503</v>
      </c>
      <c r="J125">
        <v>1371</v>
      </c>
      <c r="K125">
        <v>0</v>
      </c>
      <c r="L125">
        <v>1371</v>
      </c>
      <c r="M125">
        <v>1</v>
      </c>
      <c r="N125" s="8">
        <v>1371</v>
      </c>
      <c r="O125" t="s">
        <v>794</v>
      </c>
      <c r="P125" t="s">
        <v>6816</v>
      </c>
      <c r="Q125" s="7">
        <v>42542</v>
      </c>
    </row>
    <row r="126" spans="1:17" hidden="1">
      <c r="A126" t="s">
        <v>1037</v>
      </c>
      <c r="B126" t="s">
        <v>501</v>
      </c>
      <c r="C126" t="s">
        <v>6699</v>
      </c>
      <c r="D126" s="7">
        <v>42531</v>
      </c>
      <c r="E126" t="s">
        <v>386</v>
      </c>
      <c r="F126">
        <v>19105017</v>
      </c>
      <c r="G126" t="s">
        <v>6700</v>
      </c>
      <c r="H126" s="7">
        <v>42533</v>
      </c>
      <c r="I126" t="s">
        <v>503</v>
      </c>
      <c r="J126">
        <v>186</v>
      </c>
      <c r="L126">
        <v>186</v>
      </c>
      <c r="M126">
        <v>1</v>
      </c>
      <c r="N126" s="8">
        <v>186</v>
      </c>
      <c r="O126" t="s">
        <v>794</v>
      </c>
      <c r="P126" t="s">
        <v>6701</v>
      </c>
      <c r="Q126" s="7">
        <v>42542</v>
      </c>
    </row>
    <row r="127" spans="1:17" hidden="1">
      <c r="A127" t="s">
        <v>1037</v>
      </c>
      <c r="B127" t="s">
        <v>501</v>
      </c>
      <c r="C127" t="s">
        <v>6963</v>
      </c>
      <c r="D127" s="7">
        <v>42531</v>
      </c>
      <c r="E127" t="s">
        <v>386</v>
      </c>
      <c r="F127">
        <v>19105017</v>
      </c>
      <c r="G127" t="s">
        <v>6700</v>
      </c>
      <c r="H127" s="7">
        <v>42533</v>
      </c>
      <c r="I127" t="s">
        <v>503</v>
      </c>
      <c r="J127">
        <v>3814</v>
      </c>
      <c r="K127">
        <v>0</v>
      </c>
      <c r="L127">
        <v>3814</v>
      </c>
      <c r="M127">
        <v>1</v>
      </c>
      <c r="N127">
        <v>3814</v>
      </c>
      <c r="O127" t="s">
        <v>794</v>
      </c>
      <c r="P127" t="s">
        <v>6964</v>
      </c>
      <c r="Q127" s="7">
        <v>42542</v>
      </c>
    </row>
    <row r="128" spans="1:17" hidden="1">
      <c r="A128" t="s">
        <v>1037</v>
      </c>
      <c r="B128" t="s">
        <v>501</v>
      </c>
      <c r="C128" t="s">
        <v>7038</v>
      </c>
      <c r="D128" s="7">
        <v>42534</v>
      </c>
      <c r="E128" t="s">
        <v>386</v>
      </c>
      <c r="F128">
        <v>19105017</v>
      </c>
      <c r="G128" t="s">
        <v>7039</v>
      </c>
      <c r="H128" s="7">
        <v>42541</v>
      </c>
      <c r="I128" t="s">
        <v>503</v>
      </c>
      <c r="J128">
        <v>12716</v>
      </c>
      <c r="K128">
        <v>0</v>
      </c>
      <c r="L128">
        <v>12716</v>
      </c>
      <c r="M128">
        <v>1</v>
      </c>
      <c r="N128">
        <v>12716</v>
      </c>
      <c r="O128" t="s">
        <v>794</v>
      </c>
      <c r="P128" t="s">
        <v>7040</v>
      </c>
      <c r="Q128" s="7">
        <v>42542</v>
      </c>
    </row>
    <row r="129" spans="1:17" hidden="1">
      <c r="A129" t="s">
        <v>1037</v>
      </c>
      <c r="B129" t="s">
        <v>501</v>
      </c>
      <c r="C129" t="s">
        <v>7231</v>
      </c>
      <c r="D129" s="7">
        <v>42534</v>
      </c>
      <c r="E129" t="s">
        <v>386</v>
      </c>
      <c r="F129">
        <v>19105017</v>
      </c>
      <c r="G129" t="s">
        <v>7232</v>
      </c>
      <c r="H129" s="7">
        <v>42535</v>
      </c>
      <c r="I129" t="s">
        <v>503</v>
      </c>
      <c r="J129">
        <v>13464</v>
      </c>
      <c r="K129">
        <v>0</v>
      </c>
      <c r="L129">
        <v>13464</v>
      </c>
      <c r="M129">
        <v>1</v>
      </c>
      <c r="N129">
        <v>13464</v>
      </c>
      <c r="O129" t="s">
        <v>794</v>
      </c>
      <c r="P129" t="s">
        <v>7233</v>
      </c>
      <c r="Q129" s="7">
        <v>42542</v>
      </c>
    </row>
    <row r="130" spans="1:17" hidden="1">
      <c r="A130" t="s">
        <v>1037</v>
      </c>
      <c r="B130" t="s">
        <v>501</v>
      </c>
      <c r="C130" t="s">
        <v>7266</v>
      </c>
      <c r="D130" s="7">
        <v>42529</v>
      </c>
      <c r="E130" t="s">
        <v>386</v>
      </c>
      <c r="F130">
        <v>19105017</v>
      </c>
      <c r="G130" t="s">
        <v>7267</v>
      </c>
      <c r="H130" s="7">
        <v>42531</v>
      </c>
      <c r="I130" t="s">
        <v>503</v>
      </c>
      <c r="J130">
        <v>30000</v>
      </c>
      <c r="K130">
        <v>0</v>
      </c>
      <c r="L130">
        <v>30000</v>
      </c>
      <c r="M130">
        <v>1</v>
      </c>
      <c r="N130">
        <v>30000</v>
      </c>
      <c r="O130" t="s">
        <v>794</v>
      </c>
      <c r="P130" t="s">
        <v>7268</v>
      </c>
      <c r="Q130" s="7">
        <v>42542</v>
      </c>
    </row>
    <row r="131" spans="1:17" hidden="1">
      <c r="A131" t="s">
        <v>1037</v>
      </c>
      <c r="B131" t="s">
        <v>501</v>
      </c>
      <c r="C131" t="s">
        <v>7234</v>
      </c>
      <c r="D131" s="7">
        <v>42534</v>
      </c>
      <c r="E131" t="s">
        <v>386</v>
      </c>
      <c r="F131">
        <v>19105017</v>
      </c>
      <c r="G131" t="s">
        <v>7235</v>
      </c>
      <c r="H131" s="7">
        <v>42536</v>
      </c>
      <c r="I131" t="s">
        <v>503</v>
      </c>
      <c r="J131">
        <v>13464</v>
      </c>
      <c r="K131">
        <v>0</v>
      </c>
      <c r="L131">
        <v>13464</v>
      </c>
      <c r="M131">
        <v>1</v>
      </c>
      <c r="N131">
        <v>13464</v>
      </c>
      <c r="O131" t="s">
        <v>794</v>
      </c>
      <c r="P131" t="s">
        <v>7236</v>
      </c>
      <c r="Q131" s="7">
        <v>42542</v>
      </c>
    </row>
    <row r="132" spans="1:17" hidden="1">
      <c r="A132" t="s">
        <v>1037</v>
      </c>
      <c r="B132" t="s">
        <v>501</v>
      </c>
      <c r="C132" t="s">
        <v>7124</v>
      </c>
      <c r="D132" s="7">
        <v>42534</v>
      </c>
      <c r="E132" t="s">
        <v>386</v>
      </c>
      <c r="F132">
        <v>19105017</v>
      </c>
      <c r="G132" t="s">
        <v>7125</v>
      </c>
      <c r="H132" s="7">
        <v>42537</v>
      </c>
      <c r="I132" t="s">
        <v>503</v>
      </c>
      <c r="J132">
        <v>13464</v>
      </c>
      <c r="K132">
        <v>0</v>
      </c>
      <c r="L132">
        <v>13464</v>
      </c>
      <c r="M132">
        <v>1</v>
      </c>
      <c r="N132" s="8">
        <v>13464</v>
      </c>
      <c r="O132" t="s">
        <v>794</v>
      </c>
      <c r="P132" t="s">
        <v>7126</v>
      </c>
      <c r="Q132" s="7">
        <v>42542</v>
      </c>
    </row>
    <row r="133" spans="1:17" hidden="1">
      <c r="A133" t="s">
        <v>1037</v>
      </c>
      <c r="B133" t="s">
        <v>501</v>
      </c>
      <c r="C133" t="s">
        <v>7237</v>
      </c>
      <c r="D133" s="7">
        <v>42534</v>
      </c>
      <c r="E133" t="s">
        <v>386</v>
      </c>
      <c r="F133">
        <v>19105017</v>
      </c>
      <c r="G133" t="s">
        <v>7238</v>
      </c>
      <c r="H133" s="7">
        <v>42537</v>
      </c>
      <c r="I133" t="s">
        <v>503</v>
      </c>
      <c r="J133">
        <v>13464</v>
      </c>
      <c r="K133">
        <v>0</v>
      </c>
      <c r="L133">
        <v>13464</v>
      </c>
      <c r="M133">
        <v>1</v>
      </c>
      <c r="N133" s="8">
        <v>13464</v>
      </c>
      <c r="O133" t="s">
        <v>794</v>
      </c>
      <c r="P133" t="s">
        <v>7239</v>
      </c>
      <c r="Q133" s="7">
        <v>42542</v>
      </c>
    </row>
    <row r="134" spans="1:17" hidden="1">
      <c r="A134" t="s">
        <v>1037</v>
      </c>
      <c r="B134" t="s">
        <v>501</v>
      </c>
      <c r="C134" t="s">
        <v>7041</v>
      </c>
      <c r="D134" s="7">
        <v>42534</v>
      </c>
      <c r="E134" t="s">
        <v>386</v>
      </c>
      <c r="F134">
        <v>19105017</v>
      </c>
      <c r="G134" t="s">
        <v>7042</v>
      </c>
      <c r="H134" s="7">
        <v>42541</v>
      </c>
      <c r="I134" t="s">
        <v>503</v>
      </c>
      <c r="J134">
        <v>13464</v>
      </c>
      <c r="K134">
        <v>0</v>
      </c>
      <c r="L134">
        <v>13464</v>
      </c>
      <c r="M134">
        <v>1</v>
      </c>
      <c r="N134">
        <v>13464</v>
      </c>
      <c r="O134" t="s">
        <v>794</v>
      </c>
      <c r="P134" t="s">
        <v>7043</v>
      </c>
      <c r="Q134" s="7">
        <v>42542</v>
      </c>
    </row>
    <row r="135" spans="1:17" hidden="1">
      <c r="A135" t="s">
        <v>1037</v>
      </c>
      <c r="B135" t="s">
        <v>501</v>
      </c>
      <c r="C135" t="s">
        <v>7240</v>
      </c>
      <c r="D135" s="7">
        <v>42534</v>
      </c>
      <c r="E135" t="s">
        <v>386</v>
      </c>
      <c r="F135">
        <v>19105017</v>
      </c>
      <c r="G135" t="s">
        <v>7241</v>
      </c>
      <c r="H135" s="7">
        <v>42541</v>
      </c>
      <c r="I135" t="s">
        <v>503</v>
      </c>
      <c r="J135">
        <v>13464</v>
      </c>
      <c r="K135">
        <v>0</v>
      </c>
      <c r="L135">
        <v>13464</v>
      </c>
      <c r="M135">
        <v>1</v>
      </c>
      <c r="N135" s="8">
        <v>13464</v>
      </c>
      <c r="O135" t="s">
        <v>794</v>
      </c>
      <c r="P135" t="s">
        <v>7242</v>
      </c>
      <c r="Q135" s="7">
        <v>42542</v>
      </c>
    </row>
    <row r="136" spans="1:17" hidden="1">
      <c r="A136" t="s">
        <v>1037</v>
      </c>
      <c r="B136" t="s">
        <v>501</v>
      </c>
      <c r="C136" t="s">
        <v>7243</v>
      </c>
      <c r="D136" s="7">
        <v>42534</v>
      </c>
      <c r="E136" t="s">
        <v>386</v>
      </c>
      <c r="F136">
        <v>19105017</v>
      </c>
      <c r="G136" t="s">
        <v>7244</v>
      </c>
      <c r="H136" s="7">
        <v>42542</v>
      </c>
      <c r="I136" t="s">
        <v>503</v>
      </c>
      <c r="J136">
        <v>13464</v>
      </c>
      <c r="K136">
        <v>0</v>
      </c>
      <c r="L136">
        <v>13464</v>
      </c>
      <c r="M136">
        <v>1</v>
      </c>
      <c r="N136">
        <v>13464</v>
      </c>
      <c r="O136" t="s">
        <v>794</v>
      </c>
      <c r="P136" t="s">
        <v>7245</v>
      </c>
      <c r="Q136" s="7">
        <v>42542</v>
      </c>
    </row>
    <row r="137" spans="1:17" hidden="1">
      <c r="A137" t="s">
        <v>1037</v>
      </c>
      <c r="B137" t="s">
        <v>501</v>
      </c>
      <c r="C137" t="s">
        <v>7431</v>
      </c>
      <c r="D137" s="7">
        <v>42501</v>
      </c>
      <c r="E137" t="s">
        <v>386</v>
      </c>
      <c r="F137">
        <v>19105017</v>
      </c>
      <c r="G137" t="s">
        <v>7432</v>
      </c>
      <c r="H137" s="7">
        <v>42505</v>
      </c>
      <c r="I137" t="s">
        <v>503</v>
      </c>
      <c r="J137">
        <v>900</v>
      </c>
      <c r="K137">
        <v>0</v>
      </c>
      <c r="L137">
        <v>900</v>
      </c>
      <c r="M137">
        <v>1</v>
      </c>
      <c r="N137">
        <v>900</v>
      </c>
      <c r="O137" t="s">
        <v>794</v>
      </c>
      <c r="P137" t="s">
        <v>7433</v>
      </c>
      <c r="Q137" s="7">
        <v>42542</v>
      </c>
    </row>
    <row r="138" spans="1:17" hidden="1">
      <c r="A138" t="s">
        <v>1037</v>
      </c>
      <c r="B138" t="s">
        <v>501</v>
      </c>
      <c r="C138" t="s">
        <v>7066</v>
      </c>
      <c r="D138" s="7">
        <v>42535</v>
      </c>
      <c r="E138" t="s">
        <v>386</v>
      </c>
      <c r="F138">
        <v>19105017</v>
      </c>
      <c r="G138" t="s">
        <v>7067</v>
      </c>
      <c r="H138" s="7">
        <v>42537</v>
      </c>
      <c r="I138" t="s">
        <v>503</v>
      </c>
      <c r="J138">
        <v>675</v>
      </c>
      <c r="K138">
        <v>0</v>
      </c>
      <c r="L138">
        <v>675</v>
      </c>
      <c r="M138">
        <v>1</v>
      </c>
      <c r="N138">
        <v>675</v>
      </c>
      <c r="O138" t="s">
        <v>794</v>
      </c>
      <c r="P138" t="s">
        <v>7068</v>
      </c>
      <c r="Q138" s="7">
        <v>42542</v>
      </c>
    </row>
    <row r="139" spans="1:17" hidden="1">
      <c r="A139" t="s">
        <v>506</v>
      </c>
      <c r="B139" t="s">
        <v>501</v>
      </c>
      <c r="C139" t="s">
        <v>3098</v>
      </c>
      <c r="D139" s="7">
        <v>42388</v>
      </c>
      <c r="E139" t="s">
        <v>386</v>
      </c>
      <c r="F139">
        <v>19105018</v>
      </c>
      <c r="G139" t="s">
        <v>3099</v>
      </c>
      <c r="H139" s="7">
        <v>42388</v>
      </c>
      <c r="I139" t="s">
        <v>503</v>
      </c>
      <c r="J139">
        <v>3238.7</v>
      </c>
      <c r="K139">
        <v>0</v>
      </c>
      <c r="L139">
        <v>3238.7</v>
      </c>
      <c r="M139">
        <v>1</v>
      </c>
      <c r="N139">
        <v>3238.7</v>
      </c>
      <c r="O139" t="s">
        <v>794</v>
      </c>
      <c r="P139" t="s">
        <v>3100</v>
      </c>
      <c r="Q139" s="7">
        <v>42542</v>
      </c>
    </row>
    <row r="140" spans="1:17" hidden="1">
      <c r="A140" t="s">
        <v>1037</v>
      </c>
      <c r="B140" t="s">
        <v>501</v>
      </c>
      <c r="C140" t="s">
        <v>6817</v>
      </c>
      <c r="D140" s="7">
        <v>42468</v>
      </c>
      <c r="E140" t="s">
        <v>386</v>
      </c>
      <c r="F140">
        <v>19105017</v>
      </c>
      <c r="G140" t="s">
        <v>6818</v>
      </c>
      <c r="H140" s="7">
        <v>42496</v>
      </c>
      <c r="I140" t="s">
        <v>503</v>
      </c>
      <c r="J140">
        <v>942.5</v>
      </c>
      <c r="K140">
        <v>0</v>
      </c>
      <c r="L140">
        <v>942.5</v>
      </c>
      <c r="M140">
        <v>1</v>
      </c>
      <c r="N140">
        <v>942.5</v>
      </c>
      <c r="O140" t="s">
        <v>794</v>
      </c>
      <c r="P140" t="s">
        <v>6819</v>
      </c>
      <c r="Q140" s="7">
        <v>42542</v>
      </c>
    </row>
    <row r="141" spans="1:17" hidden="1">
      <c r="A141" t="s">
        <v>482</v>
      </c>
      <c r="B141" t="s">
        <v>501</v>
      </c>
      <c r="C141" t="s">
        <v>7047</v>
      </c>
      <c r="D141" s="7">
        <v>42529</v>
      </c>
      <c r="E141" t="s">
        <v>386</v>
      </c>
      <c r="F141">
        <v>19105017</v>
      </c>
      <c r="G141" t="s">
        <v>7048</v>
      </c>
      <c r="H141" s="7">
        <v>42531</v>
      </c>
      <c r="I141" t="s">
        <v>503</v>
      </c>
      <c r="J141">
        <v>2100</v>
      </c>
      <c r="K141">
        <v>0</v>
      </c>
      <c r="L141">
        <v>2100</v>
      </c>
      <c r="M141">
        <v>1</v>
      </c>
      <c r="N141">
        <v>2100</v>
      </c>
      <c r="O141" t="s">
        <v>794</v>
      </c>
      <c r="P141" t="s">
        <v>7049</v>
      </c>
      <c r="Q141" s="7">
        <v>42542</v>
      </c>
    </row>
    <row r="142" spans="1:17" hidden="1">
      <c r="A142" t="s">
        <v>506</v>
      </c>
      <c r="B142" t="s">
        <v>501</v>
      </c>
      <c r="C142" t="s">
        <v>978</v>
      </c>
      <c r="D142" s="7">
        <v>41282</v>
      </c>
      <c r="E142" t="s">
        <v>833</v>
      </c>
      <c r="F142">
        <v>11107001</v>
      </c>
      <c r="G142" t="s">
        <v>471</v>
      </c>
      <c r="H142" s="7">
        <v>42541</v>
      </c>
      <c r="I142" t="s">
        <v>503</v>
      </c>
      <c r="J142">
        <v>100000</v>
      </c>
      <c r="K142">
        <v>30000</v>
      </c>
      <c r="L142">
        <v>70000</v>
      </c>
      <c r="M142">
        <v>1</v>
      </c>
      <c r="N142">
        <v>70000</v>
      </c>
      <c r="O142" t="s">
        <v>798</v>
      </c>
      <c r="P142" t="s">
        <v>834</v>
      </c>
      <c r="Q142" s="7">
        <v>42542</v>
      </c>
    </row>
    <row r="143" spans="1:17" hidden="1">
      <c r="A143" t="s">
        <v>506</v>
      </c>
      <c r="B143" t="s">
        <v>548</v>
      </c>
      <c r="C143" t="s">
        <v>814</v>
      </c>
      <c r="D143" s="7">
        <v>41860</v>
      </c>
      <c r="E143" t="s">
        <v>385</v>
      </c>
      <c r="F143">
        <v>11101009</v>
      </c>
      <c r="G143" t="s">
        <v>815</v>
      </c>
      <c r="H143" s="7">
        <v>41860</v>
      </c>
      <c r="I143" t="s">
        <v>503</v>
      </c>
      <c r="J143">
        <v>23000</v>
      </c>
      <c r="K143">
        <v>19241.8</v>
      </c>
      <c r="L143">
        <v>3758.2</v>
      </c>
      <c r="M143">
        <v>1</v>
      </c>
      <c r="N143">
        <v>3758.2</v>
      </c>
      <c r="O143" t="s">
        <v>816</v>
      </c>
      <c r="Q143" s="7">
        <v>42542</v>
      </c>
    </row>
    <row r="144" spans="1:17" hidden="1">
      <c r="A144" t="s">
        <v>506</v>
      </c>
      <c r="B144" t="s">
        <v>548</v>
      </c>
      <c r="C144" t="s">
        <v>921</v>
      </c>
      <c r="D144" s="7">
        <v>41404</v>
      </c>
      <c r="E144" t="s">
        <v>822</v>
      </c>
      <c r="F144">
        <v>11107001</v>
      </c>
      <c r="G144" t="s">
        <v>922</v>
      </c>
      <c r="H144" s="7">
        <v>42855</v>
      </c>
      <c r="I144" t="s">
        <v>503</v>
      </c>
      <c r="J144">
        <v>100000</v>
      </c>
      <c r="L144">
        <v>100000</v>
      </c>
      <c r="M144">
        <v>1</v>
      </c>
      <c r="N144">
        <v>100000</v>
      </c>
      <c r="O144" t="s">
        <v>798</v>
      </c>
      <c r="P144" t="s">
        <v>923</v>
      </c>
      <c r="Q144" s="7">
        <v>42542</v>
      </c>
    </row>
    <row r="145" spans="1:17" hidden="1">
      <c r="A145" t="s">
        <v>506</v>
      </c>
      <c r="B145" t="s">
        <v>652</v>
      </c>
      <c r="C145" t="s">
        <v>951</v>
      </c>
      <c r="D145" s="7">
        <v>41885</v>
      </c>
      <c r="E145" t="s">
        <v>914</v>
      </c>
      <c r="F145">
        <v>11107001</v>
      </c>
      <c r="G145" t="s">
        <v>403</v>
      </c>
      <c r="H145" s="7">
        <v>42855</v>
      </c>
      <c r="I145" t="s">
        <v>503</v>
      </c>
      <c r="J145">
        <v>40000</v>
      </c>
      <c r="L145">
        <v>40000</v>
      </c>
      <c r="M145">
        <v>1</v>
      </c>
      <c r="N145">
        <v>40000</v>
      </c>
      <c r="O145" t="s">
        <v>812</v>
      </c>
      <c r="P145" t="s">
        <v>915</v>
      </c>
      <c r="Q145" s="7">
        <v>42542</v>
      </c>
    </row>
    <row r="146" spans="1:17" hidden="1">
      <c r="A146" t="s">
        <v>506</v>
      </c>
      <c r="B146" t="s">
        <v>652</v>
      </c>
      <c r="C146" t="s">
        <v>1013</v>
      </c>
      <c r="D146" s="7">
        <v>41885</v>
      </c>
      <c r="E146" t="s">
        <v>914</v>
      </c>
      <c r="F146">
        <v>11107001</v>
      </c>
      <c r="G146" t="s">
        <v>403</v>
      </c>
      <c r="H146" s="7">
        <v>43220</v>
      </c>
      <c r="I146" t="s">
        <v>503</v>
      </c>
      <c r="J146">
        <v>40000</v>
      </c>
      <c r="L146">
        <v>40000</v>
      </c>
      <c r="M146">
        <v>1</v>
      </c>
      <c r="N146">
        <v>40000</v>
      </c>
      <c r="O146" t="s">
        <v>812</v>
      </c>
      <c r="P146" t="s">
        <v>915</v>
      </c>
      <c r="Q146" s="7">
        <v>42542</v>
      </c>
    </row>
    <row r="147" spans="1:17" hidden="1">
      <c r="A147" t="s">
        <v>506</v>
      </c>
      <c r="B147" t="s">
        <v>652</v>
      </c>
      <c r="C147" t="s">
        <v>911</v>
      </c>
      <c r="D147" s="7">
        <v>42012</v>
      </c>
      <c r="E147" t="s">
        <v>912</v>
      </c>
      <c r="F147">
        <v>11101020</v>
      </c>
      <c r="G147" t="s">
        <v>403</v>
      </c>
      <c r="H147" s="7">
        <v>42154</v>
      </c>
      <c r="I147" t="s">
        <v>503</v>
      </c>
      <c r="J147">
        <v>3250</v>
      </c>
      <c r="K147">
        <v>0</v>
      </c>
      <c r="L147">
        <v>3250</v>
      </c>
      <c r="M147">
        <v>1</v>
      </c>
      <c r="N147">
        <v>3250</v>
      </c>
      <c r="O147" t="s">
        <v>836</v>
      </c>
      <c r="P147" t="s">
        <v>913</v>
      </c>
      <c r="Q147" s="7">
        <v>42542</v>
      </c>
    </row>
    <row r="148" spans="1:17" hidden="1">
      <c r="A148" t="s">
        <v>506</v>
      </c>
      <c r="B148" t="s">
        <v>652</v>
      </c>
      <c r="C148" t="s">
        <v>856</v>
      </c>
      <c r="D148" s="7">
        <v>42061</v>
      </c>
      <c r="E148" t="s">
        <v>854</v>
      </c>
      <c r="F148">
        <v>11107001</v>
      </c>
      <c r="G148" t="s">
        <v>405</v>
      </c>
      <c r="H148" s="7">
        <v>42612</v>
      </c>
      <c r="I148" t="s">
        <v>503</v>
      </c>
      <c r="J148">
        <v>95000</v>
      </c>
      <c r="L148">
        <v>95000</v>
      </c>
      <c r="M148">
        <v>1</v>
      </c>
      <c r="N148">
        <v>95000</v>
      </c>
      <c r="O148" t="s">
        <v>798</v>
      </c>
      <c r="P148" t="s">
        <v>855</v>
      </c>
      <c r="Q148" s="7">
        <v>42542</v>
      </c>
    </row>
    <row r="149" spans="1:17" hidden="1">
      <c r="A149" t="s">
        <v>506</v>
      </c>
      <c r="B149" t="s">
        <v>652</v>
      </c>
      <c r="C149" t="s">
        <v>853</v>
      </c>
      <c r="D149" s="7">
        <v>42061</v>
      </c>
      <c r="E149" t="s">
        <v>854</v>
      </c>
      <c r="F149">
        <v>11107001</v>
      </c>
      <c r="G149" t="s">
        <v>405</v>
      </c>
      <c r="H149" s="7">
        <v>42977</v>
      </c>
      <c r="I149" t="s">
        <v>503</v>
      </c>
      <c r="J149">
        <v>95000</v>
      </c>
      <c r="L149">
        <v>95000</v>
      </c>
      <c r="M149">
        <v>1</v>
      </c>
      <c r="N149">
        <v>95000</v>
      </c>
      <c r="O149" t="s">
        <v>798</v>
      </c>
      <c r="P149" t="s">
        <v>855</v>
      </c>
      <c r="Q149" s="7">
        <v>42542</v>
      </c>
    </row>
    <row r="150" spans="1:17" hidden="1">
      <c r="A150" t="s">
        <v>506</v>
      </c>
      <c r="B150" t="s">
        <v>501</v>
      </c>
      <c r="C150" t="s">
        <v>865</v>
      </c>
      <c r="D150" s="7">
        <v>42036</v>
      </c>
      <c r="E150" t="s">
        <v>387</v>
      </c>
      <c r="F150">
        <v>11107001</v>
      </c>
      <c r="G150" t="s">
        <v>405</v>
      </c>
      <c r="H150" s="7">
        <v>42602</v>
      </c>
      <c r="I150" t="s">
        <v>503</v>
      </c>
      <c r="J150">
        <v>25000</v>
      </c>
      <c r="L150">
        <v>25000</v>
      </c>
      <c r="M150">
        <v>1</v>
      </c>
      <c r="N150">
        <v>25000</v>
      </c>
      <c r="O150" t="s">
        <v>798</v>
      </c>
      <c r="P150" t="s">
        <v>866</v>
      </c>
      <c r="Q150" s="7">
        <v>42542</v>
      </c>
    </row>
    <row r="151" spans="1:17" hidden="1">
      <c r="A151" t="s">
        <v>506</v>
      </c>
      <c r="B151" t="s">
        <v>501</v>
      </c>
      <c r="C151" t="s">
        <v>935</v>
      </c>
      <c r="D151" s="7">
        <v>42036</v>
      </c>
      <c r="E151" t="s">
        <v>387</v>
      </c>
      <c r="F151">
        <v>11107001</v>
      </c>
      <c r="G151" t="s">
        <v>405</v>
      </c>
      <c r="H151" s="7">
        <v>42449</v>
      </c>
      <c r="I151" t="s">
        <v>503</v>
      </c>
      <c r="J151">
        <v>25000</v>
      </c>
      <c r="L151">
        <v>25000</v>
      </c>
      <c r="M151">
        <v>1</v>
      </c>
      <c r="N151" s="8">
        <v>25000</v>
      </c>
      <c r="O151" t="s">
        <v>798</v>
      </c>
      <c r="P151" t="s">
        <v>866</v>
      </c>
      <c r="Q151" s="7">
        <v>42542</v>
      </c>
    </row>
    <row r="152" spans="1:17" hidden="1">
      <c r="A152" t="s">
        <v>506</v>
      </c>
      <c r="B152" t="s">
        <v>652</v>
      </c>
      <c r="C152" t="s">
        <v>943</v>
      </c>
      <c r="D152" s="7">
        <v>42061</v>
      </c>
      <c r="E152" t="s">
        <v>854</v>
      </c>
      <c r="F152">
        <v>11107001</v>
      </c>
      <c r="G152" t="s">
        <v>405</v>
      </c>
      <c r="H152" s="7">
        <v>43342</v>
      </c>
      <c r="I152" t="s">
        <v>503</v>
      </c>
      <c r="J152">
        <v>95000</v>
      </c>
      <c r="L152">
        <v>95000</v>
      </c>
      <c r="M152">
        <v>1</v>
      </c>
      <c r="N152">
        <v>95000</v>
      </c>
      <c r="O152" t="s">
        <v>798</v>
      </c>
      <c r="P152" t="s">
        <v>855</v>
      </c>
      <c r="Q152" s="7">
        <v>42542</v>
      </c>
    </row>
    <row r="153" spans="1:17" hidden="1">
      <c r="A153" t="s">
        <v>506</v>
      </c>
      <c r="B153" t="s">
        <v>652</v>
      </c>
      <c r="C153" t="s">
        <v>952</v>
      </c>
      <c r="D153" s="7">
        <v>42055</v>
      </c>
      <c r="E153" t="s">
        <v>432</v>
      </c>
      <c r="F153">
        <v>11107001</v>
      </c>
      <c r="G153" t="s">
        <v>405</v>
      </c>
      <c r="H153" s="7">
        <v>42612</v>
      </c>
      <c r="I153" t="s">
        <v>503</v>
      </c>
      <c r="J153">
        <v>25000</v>
      </c>
      <c r="K153">
        <v>2898</v>
      </c>
      <c r="L153">
        <v>22102</v>
      </c>
      <c r="M153">
        <v>1</v>
      </c>
      <c r="N153">
        <v>22102</v>
      </c>
      <c r="O153" t="s">
        <v>798</v>
      </c>
      <c r="P153" t="s">
        <v>953</v>
      </c>
      <c r="Q153" s="7">
        <v>42542</v>
      </c>
    </row>
    <row r="154" spans="1:17" hidden="1">
      <c r="A154" t="s">
        <v>506</v>
      </c>
      <c r="B154" t="s">
        <v>548</v>
      </c>
      <c r="C154" t="s">
        <v>2855</v>
      </c>
      <c r="D154" s="7">
        <v>42348</v>
      </c>
      <c r="E154" t="s">
        <v>2856</v>
      </c>
      <c r="F154">
        <v>11101020</v>
      </c>
      <c r="G154" t="s">
        <v>405</v>
      </c>
      <c r="H154" s="7">
        <v>42460</v>
      </c>
      <c r="I154" t="s">
        <v>503</v>
      </c>
      <c r="J154">
        <v>49265</v>
      </c>
      <c r="K154">
        <v>48300</v>
      </c>
      <c r="L154">
        <v>965</v>
      </c>
      <c r="M154">
        <v>1</v>
      </c>
      <c r="N154">
        <v>965</v>
      </c>
      <c r="O154" t="s">
        <v>7306</v>
      </c>
      <c r="P154" t="s">
        <v>2857</v>
      </c>
      <c r="Q154" s="7">
        <v>42542</v>
      </c>
    </row>
    <row r="155" spans="1:17" hidden="1">
      <c r="A155" t="s">
        <v>506</v>
      </c>
      <c r="B155" t="s">
        <v>501</v>
      </c>
      <c r="C155" t="s">
        <v>6739</v>
      </c>
      <c r="D155" s="7">
        <v>42541</v>
      </c>
      <c r="E155" t="s">
        <v>6740</v>
      </c>
      <c r="F155">
        <v>17101002</v>
      </c>
      <c r="G155" t="s">
        <v>2724</v>
      </c>
      <c r="H155" s="7">
        <v>42541</v>
      </c>
      <c r="I155" t="s">
        <v>503</v>
      </c>
      <c r="J155">
        <v>74185</v>
      </c>
      <c r="L155">
        <v>74185</v>
      </c>
      <c r="M155">
        <v>1</v>
      </c>
      <c r="N155">
        <v>74185</v>
      </c>
      <c r="O155" t="s">
        <v>809</v>
      </c>
      <c r="P155" t="s">
        <v>6741</v>
      </c>
      <c r="Q155" s="7">
        <v>42542</v>
      </c>
    </row>
    <row r="156" spans="1:17" hidden="1">
      <c r="A156" t="s">
        <v>484</v>
      </c>
      <c r="B156" t="s">
        <v>1193</v>
      </c>
      <c r="C156" t="s">
        <v>7360</v>
      </c>
      <c r="D156" s="7">
        <v>42537</v>
      </c>
      <c r="E156" t="s">
        <v>386</v>
      </c>
      <c r="F156">
        <v>19105017</v>
      </c>
      <c r="G156" t="s">
        <v>5887</v>
      </c>
      <c r="H156" s="7">
        <v>42581</v>
      </c>
      <c r="I156" t="s">
        <v>503</v>
      </c>
      <c r="J156">
        <v>484.1</v>
      </c>
      <c r="K156">
        <v>0</v>
      </c>
      <c r="L156">
        <v>484.1</v>
      </c>
      <c r="M156">
        <v>1</v>
      </c>
      <c r="N156">
        <v>484.1</v>
      </c>
      <c r="O156" t="s">
        <v>794</v>
      </c>
      <c r="P156" t="s">
        <v>5888</v>
      </c>
      <c r="Q156" s="7">
        <v>42542</v>
      </c>
    </row>
    <row r="157" spans="1:17" hidden="1">
      <c r="A157" t="s">
        <v>1037</v>
      </c>
      <c r="B157" t="s">
        <v>501</v>
      </c>
      <c r="C157" t="s">
        <v>7349</v>
      </c>
      <c r="D157" s="7">
        <v>42503</v>
      </c>
      <c r="E157" t="s">
        <v>386</v>
      </c>
      <c r="F157">
        <v>19105017</v>
      </c>
      <c r="G157" t="s">
        <v>7350</v>
      </c>
      <c r="H157" s="7">
        <v>42509</v>
      </c>
      <c r="I157" t="s">
        <v>503</v>
      </c>
      <c r="J157">
        <v>12124.29</v>
      </c>
      <c r="K157">
        <v>0</v>
      </c>
      <c r="L157">
        <v>12124.29</v>
      </c>
      <c r="M157">
        <v>1</v>
      </c>
      <c r="N157">
        <v>12124.29</v>
      </c>
      <c r="O157" t="s">
        <v>794</v>
      </c>
      <c r="P157" t="s">
        <v>7351</v>
      </c>
      <c r="Q157" s="7">
        <v>42542</v>
      </c>
    </row>
    <row r="158" spans="1:17" hidden="1">
      <c r="A158" t="s">
        <v>1037</v>
      </c>
      <c r="B158" t="s">
        <v>501</v>
      </c>
      <c r="C158" t="s">
        <v>6849</v>
      </c>
      <c r="D158" s="7">
        <v>42536</v>
      </c>
      <c r="E158" t="s">
        <v>386</v>
      </c>
      <c r="F158">
        <v>19105017</v>
      </c>
      <c r="G158" t="s">
        <v>3899</v>
      </c>
      <c r="H158" s="7">
        <v>42546</v>
      </c>
      <c r="I158" t="s">
        <v>503</v>
      </c>
      <c r="J158">
        <v>3270</v>
      </c>
      <c r="K158">
        <v>0</v>
      </c>
      <c r="L158">
        <v>3270</v>
      </c>
      <c r="M158">
        <v>1</v>
      </c>
      <c r="N158">
        <v>3270</v>
      </c>
      <c r="O158" t="s">
        <v>794</v>
      </c>
      <c r="P158" t="s">
        <v>3900</v>
      </c>
      <c r="Q158" s="7">
        <v>42542</v>
      </c>
    </row>
    <row r="159" spans="1:17" hidden="1">
      <c r="A159" t="s">
        <v>1037</v>
      </c>
      <c r="B159" t="s">
        <v>501</v>
      </c>
      <c r="C159" t="s">
        <v>6933</v>
      </c>
      <c r="D159" s="7">
        <v>42534</v>
      </c>
      <c r="E159" t="s">
        <v>386</v>
      </c>
      <c r="F159">
        <v>19105017</v>
      </c>
      <c r="G159" t="s">
        <v>6237</v>
      </c>
      <c r="H159" s="7">
        <v>42546</v>
      </c>
      <c r="I159" t="s">
        <v>503</v>
      </c>
      <c r="J159">
        <v>19.5</v>
      </c>
      <c r="K159">
        <v>0</v>
      </c>
      <c r="L159">
        <v>19.5</v>
      </c>
      <c r="M159">
        <v>1</v>
      </c>
      <c r="N159">
        <v>19.5</v>
      </c>
      <c r="O159" t="s">
        <v>794</v>
      </c>
      <c r="P159" t="s">
        <v>6238</v>
      </c>
      <c r="Q159" s="7">
        <v>42542</v>
      </c>
    </row>
    <row r="160" spans="1:17" hidden="1">
      <c r="A160" t="s">
        <v>1037</v>
      </c>
      <c r="B160" t="s">
        <v>501</v>
      </c>
      <c r="C160" t="s">
        <v>6971</v>
      </c>
      <c r="D160" s="7">
        <v>42536</v>
      </c>
      <c r="E160" t="s">
        <v>386</v>
      </c>
      <c r="F160">
        <v>19105017</v>
      </c>
      <c r="G160" t="s">
        <v>5141</v>
      </c>
      <c r="H160" s="7">
        <v>42562</v>
      </c>
      <c r="I160" t="s">
        <v>503</v>
      </c>
      <c r="J160">
        <v>1836.76</v>
      </c>
      <c r="K160">
        <v>0</v>
      </c>
      <c r="L160">
        <v>1836.76</v>
      </c>
      <c r="M160">
        <v>1</v>
      </c>
      <c r="N160">
        <v>1836.76</v>
      </c>
      <c r="O160" t="s">
        <v>794</v>
      </c>
      <c r="P160" t="s">
        <v>5142</v>
      </c>
      <c r="Q160" s="7">
        <v>42542</v>
      </c>
    </row>
    <row r="161" spans="1:17" hidden="1">
      <c r="A161" t="s">
        <v>1037</v>
      </c>
      <c r="B161" t="s">
        <v>501</v>
      </c>
      <c r="C161" t="s">
        <v>7446</v>
      </c>
      <c r="D161" s="7">
        <v>42468</v>
      </c>
      <c r="E161" t="s">
        <v>386</v>
      </c>
      <c r="F161">
        <v>19105017</v>
      </c>
      <c r="G161" t="s">
        <v>7447</v>
      </c>
      <c r="H161" s="7">
        <v>42496</v>
      </c>
      <c r="I161" t="s">
        <v>503</v>
      </c>
      <c r="J161">
        <v>84.5</v>
      </c>
      <c r="K161">
        <v>0</v>
      </c>
      <c r="L161">
        <v>84.5</v>
      </c>
      <c r="M161">
        <v>1</v>
      </c>
      <c r="N161">
        <v>84.5</v>
      </c>
      <c r="O161" t="s">
        <v>794</v>
      </c>
      <c r="P161" t="s">
        <v>7448</v>
      </c>
      <c r="Q161" s="7">
        <v>42542</v>
      </c>
    </row>
    <row r="162" spans="1:17" hidden="1">
      <c r="A162" t="s">
        <v>506</v>
      </c>
      <c r="B162" t="s">
        <v>553</v>
      </c>
      <c r="C162" t="s">
        <v>1022</v>
      </c>
      <c r="D162" s="7">
        <v>42051</v>
      </c>
      <c r="E162" t="s">
        <v>934</v>
      </c>
      <c r="F162">
        <v>11107001</v>
      </c>
      <c r="G162" t="s">
        <v>1020</v>
      </c>
      <c r="H162" s="7">
        <v>42520</v>
      </c>
      <c r="I162" t="s">
        <v>503</v>
      </c>
      <c r="J162">
        <v>30000</v>
      </c>
      <c r="K162">
        <v>6634</v>
      </c>
      <c r="L162">
        <v>23366</v>
      </c>
      <c r="M162">
        <v>1</v>
      </c>
      <c r="N162">
        <v>23366</v>
      </c>
      <c r="O162" t="s">
        <v>798</v>
      </c>
      <c r="P162" t="s">
        <v>1021</v>
      </c>
      <c r="Q162" s="7">
        <v>42542</v>
      </c>
    </row>
    <row r="163" spans="1:17" hidden="1">
      <c r="A163" t="s">
        <v>506</v>
      </c>
      <c r="B163" t="s">
        <v>553</v>
      </c>
      <c r="C163" t="s">
        <v>1019</v>
      </c>
      <c r="D163" s="7">
        <v>42051</v>
      </c>
      <c r="E163" t="s">
        <v>934</v>
      </c>
      <c r="F163">
        <v>11107001</v>
      </c>
      <c r="G163" t="s">
        <v>1020</v>
      </c>
      <c r="H163" s="7">
        <v>42885</v>
      </c>
      <c r="I163" t="s">
        <v>503</v>
      </c>
      <c r="J163">
        <v>30000</v>
      </c>
      <c r="L163">
        <v>30000</v>
      </c>
      <c r="M163">
        <v>1</v>
      </c>
      <c r="N163">
        <v>30000</v>
      </c>
      <c r="O163" t="s">
        <v>798</v>
      </c>
      <c r="P163" t="s">
        <v>1021</v>
      </c>
      <c r="Q163" s="7">
        <v>42542</v>
      </c>
    </row>
    <row r="164" spans="1:17" hidden="1">
      <c r="A164" t="s">
        <v>506</v>
      </c>
      <c r="B164" t="s">
        <v>553</v>
      </c>
      <c r="C164" t="s">
        <v>1023</v>
      </c>
      <c r="D164" s="7">
        <v>42051</v>
      </c>
      <c r="E164" t="s">
        <v>934</v>
      </c>
      <c r="F164">
        <v>11107001</v>
      </c>
      <c r="G164" t="s">
        <v>1020</v>
      </c>
      <c r="H164" s="7">
        <v>43250</v>
      </c>
      <c r="I164" t="s">
        <v>503</v>
      </c>
      <c r="J164">
        <v>30000</v>
      </c>
      <c r="L164">
        <v>30000</v>
      </c>
      <c r="M164">
        <v>1</v>
      </c>
      <c r="N164">
        <v>30000</v>
      </c>
      <c r="O164" t="s">
        <v>798</v>
      </c>
      <c r="P164" t="s">
        <v>1021</v>
      </c>
      <c r="Q164" s="7">
        <v>42542</v>
      </c>
    </row>
    <row r="165" spans="1:17" hidden="1">
      <c r="A165" t="s">
        <v>484</v>
      </c>
      <c r="B165" t="s">
        <v>1193</v>
      </c>
      <c r="C165" t="s">
        <v>6805</v>
      </c>
      <c r="D165" s="7">
        <v>42529</v>
      </c>
      <c r="E165" t="s">
        <v>386</v>
      </c>
      <c r="F165">
        <v>19105017</v>
      </c>
      <c r="G165" t="s">
        <v>6806</v>
      </c>
      <c r="H165" s="7">
        <v>42529</v>
      </c>
      <c r="I165" t="s">
        <v>503</v>
      </c>
      <c r="J165">
        <v>243</v>
      </c>
      <c r="K165">
        <v>0</v>
      </c>
      <c r="L165">
        <v>243</v>
      </c>
      <c r="M165">
        <v>1</v>
      </c>
      <c r="N165">
        <v>243</v>
      </c>
      <c r="O165" t="s">
        <v>794</v>
      </c>
      <c r="P165" t="s">
        <v>6807</v>
      </c>
      <c r="Q165" s="7">
        <v>42542</v>
      </c>
    </row>
    <row r="166" spans="1:17" hidden="1">
      <c r="A166" t="s">
        <v>1037</v>
      </c>
      <c r="B166" t="s">
        <v>501</v>
      </c>
      <c r="C166" t="s">
        <v>6842</v>
      </c>
      <c r="D166" s="7">
        <v>42473</v>
      </c>
      <c r="E166" t="s">
        <v>386</v>
      </c>
      <c r="F166">
        <v>19105017</v>
      </c>
      <c r="G166" t="s">
        <v>6843</v>
      </c>
      <c r="H166" s="7">
        <v>42507</v>
      </c>
      <c r="I166" t="s">
        <v>503</v>
      </c>
      <c r="J166">
        <v>2250.6</v>
      </c>
      <c r="L166">
        <v>2250.6</v>
      </c>
      <c r="M166">
        <v>1</v>
      </c>
      <c r="N166">
        <v>2250.6</v>
      </c>
      <c r="O166" t="s">
        <v>794</v>
      </c>
      <c r="P166" t="s">
        <v>6844</v>
      </c>
      <c r="Q166" s="7">
        <v>42542</v>
      </c>
    </row>
    <row r="167" spans="1:17" hidden="1">
      <c r="A167" t="s">
        <v>1037</v>
      </c>
      <c r="B167" t="s">
        <v>501</v>
      </c>
      <c r="C167" t="s">
        <v>6965</v>
      </c>
      <c r="D167" s="7">
        <v>42473</v>
      </c>
      <c r="E167" t="s">
        <v>386</v>
      </c>
      <c r="F167">
        <v>19105017</v>
      </c>
      <c r="G167" t="s">
        <v>6966</v>
      </c>
      <c r="H167" s="7">
        <v>42497</v>
      </c>
      <c r="I167" t="s">
        <v>503</v>
      </c>
      <c r="J167">
        <v>2250.6</v>
      </c>
      <c r="K167">
        <v>0</v>
      </c>
      <c r="L167">
        <v>2250.6</v>
      </c>
      <c r="M167">
        <v>1</v>
      </c>
      <c r="N167">
        <v>2250.6</v>
      </c>
      <c r="O167" t="s">
        <v>794</v>
      </c>
      <c r="P167" t="s">
        <v>6967</v>
      </c>
      <c r="Q167" s="7">
        <v>42542</v>
      </c>
    </row>
    <row r="168" spans="1:17" hidden="1">
      <c r="A168" t="s">
        <v>1037</v>
      </c>
      <c r="B168" t="s">
        <v>501</v>
      </c>
      <c r="C168" t="s">
        <v>6848</v>
      </c>
      <c r="D168" s="7">
        <v>42536</v>
      </c>
      <c r="E168" t="s">
        <v>386</v>
      </c>
      <c r="F168">
        <v>19105017</v>
      </c>
      <c r="G168" t="s">
        <v>6602</v>
      </c>
      <c r="H168" s="7">
        <v>42551</v>
      </c>
      <c r="I168" t="s">
        <v>503</v>
      </c>
      <c r="J168">
        <v>2420</v>
      </c>
      <c r="K168">
        <v>0</v>
      </c>
      <c r="L168">
        <v>2420</v>
      </c>
      <c r="M168">
        <v>1</v>
      </c>
      <c r="N168">
        <v>2420</v>
      </c>
      <c r="O168" t="s">
        <v>794</v>
      </c>
      <c r="P168" t="s">
        <v>6603</v>
      </c>
      <c r="Q168" s="7">
        <v>42542</v>
      </c>
    </row>
    <row r="169" spans="1:17" hidden="1">
      <c r="A169" t="s">
        <v>1037</v>
      </c>
      <c r="B169" t="s">
        <v>501</v>
      </c>
      <c r="C169" t="s">
        <v>7342</v>
      </c>
      <c r="D169" s="7">
        <v>42534</v>
      </c>
      <c r="E169" t="s">
        <v>386</v>
      </c>
      <c r="F169">
        <v>19105017</v>
      </c>
      <c r="G169" t="s">
        <v>4741</v>
      </c>
      <c r="H169" s="7">
        <v>42546</v>
      </c>
      <c r="I169" t="s">
        <v>503</v>
      </c>
      <c r="J169">
        <v>14</v>
      </c>
      <c r="K169">
        <v>0</v>
      </c>
      <c r="L169">
        <v>14</v>
      </c>
      <c r="M169">
        <v>1</v>
      </c>
      <c r="N169">
        <v>14</v>
      </c>
      <c r="O169" t="s">
        <v>794</v>
      </c>
      <c r="P169" t="s">
        <v>4742</v>
      </c>
      <c r="Q169" s="7">
        <v>42542</v>
      </c>
    </row>
    <row r="170" spans="1:17" hidden="1">
      <c r="A170" t="s">
        <v>1037</v>
      </c>
      <c r="B170" t="s">
        <v>501</v>
      </c>
      <c r="C170" t="s">
        <v>6795</v>
      </c>
      <c r="D170" s="7">
        <v>42534</v>
      </c>
      <c r="E170" t="s">
        <v>386</v>
      </c>
      <c r="F170">
        <v>19105017</v>
      </c>
      <c r="G170" t="s">
        <v>5535</v>
      </c>
      <c r="H170" s="7">
        <v>42546</v>
      </c>
      <c r="I170" t="s">
        <v>503</v>
      </c>
      <c r="J170">
        <v>27</v>
      </c>
      <c r="K170">
        <v>0</v>
      </c>
      <c r="L170">
        <v>27</v>
      </c>
      <c r="M170">
        <v>1</v>
      </c>
      <c r="N170">
        <v>27</v>
      </c>
      <c r="O170" t="s">
        <v>794</v>
      </c>
      <c r="P170" t="s">
        <v>5536</v>
      </c>
      <c r="Q170" s="7">
        <v>42542</v>
      </c>
    </row>
    <row r="171" spans="1:17" hidden="1">
      <c r="A171" t="s">
        <v>1037</v>
      </c>
      <c r="B171" t="s">
        <v>501</v>
      </c>
      <c r="C171" t="s">
        <v>6666</v>
      </c>
      <c r="D171" s="7">
        <v>42534</v>
      </c>
      <c r="E171" t="s">
        <v>386</v>
      </c>
      <c r="F171">
        <v>19105017</v>
      </c>
      <c r="G171" t="s">
        <v>3881</v>
      </c>
      <c r="H171" s="7">
        <v>42546</v>
      </c>
      <c r="I171" t="s">
        <v>503</v>
      </c>
      <c r="J171">
        <v>90</v>
      </c>
      <c r="K171">
        <v>0</v>
      </c>
      <c r="L171">
        <v>90</v>
      </c>
      <c r="M171">
        <v>1</v>
      </c>
      <c r="N171">
        <v>90</v>
      </c>
      <c r="O171" t="s">
        <v>794</v>
      </c>
      <c r="P171" t="s">
        <v>3882</v>
      </c>
      <c r="Q171" s="7">
        <v>42542</v>
      </c>
    </row>
    <row r="172" spans="1:17" hidden="1">
      <c r="A172" t="s">
        <v>1037</v>
      </c>
      <c r="B172" t="s">
        <v>501</v>
      </c>
      <c r="C172" t="s">
        <v>7050</v>
      </c>
      <c r="D172" s="7">
        <v>42482</v>
      </c>
      <c r="E172" t="s">
        <v>386</v>
      </c>
      <c r="F172">
        <v>19105017</v>
      </c>
      <c r="G172" t="s">
        <v>7051</v>
      </c>
      <c r="H172" s="7">
        <v>42494</v>
      </c>
      <c r="I172" t="s">
        <v>503</v>
      </c>
      <c r="J172">
        <v>9240</v>
      </c>
      <c r="K172">
        <v>0</v>
      </c>
      <c r="L172">
        <v>9240</v>
      </c>
      <c r="M172">
        <v>1</v>
      </c>
      <c r="N172">
        <v>9240</v>
      </c>
      <c r="O172" t="s">
        <v>794</v>
      </c>
      <c r="P172" t="s">
        <v>7052</v>
      </c>
      <c r="Q172" s="7">
        <v>42542</v>
      </c>
    </row>
    <row r="173" spans="1:17" hidden="1">
      <c r="A173" t="s">
        <v>1037</v>
      </c>
      <c r="B173" t="s">
        <v>501</v>
      </c>
      <c r="C173" t="s">
        <v>6820</v>
      </c>
      <c r="D173" s="7">
        <v>42482</v>
      </c>
      <c r="E173" t="s">
        <v>386</v>
      </c>
      <c r="F173">
        <v>19105017</v>
      </c>
      <c r="G173" t="s">
        <v>6821</v>
      </c>
      <c r="H173" s="7">
        <v>42494</v>
      </c>
      <c r="I173" t="s">
        <v>503</v>
      </c>
      <c r="J173">
        <v>3960</v>
      </c>
      <c r="K173">
        <v>0</v>
      </c>
      <c r="L173">
        <v>3960</v>
      </c>
      <c r="M173">
        <v>1</v>
      </c>
      <c r="N173">
        <v>3960</v>
      </c>
      <c r="O173" t="s">
        <v>794</v>
      </c>
      <c r="P173" t="s">
        <v>6822</v>
      </c>
      <c r="Q173" s="7">
        <v>42542</v>
      </c>
    </row>
    <row r="174" spans="1:17" hidden="1">
      <c r="A174" t="s">
        <v>1037</v>
      </c>
      <c r="B174" t="s">
        <v>501</v>
      </c>
      <c r="C174" t="s">
        <v>7144</v>
      </c>
      <c r="D174" s="7">
        <v>42482</v>
      </c>
      <c r="E174" t="s">
        <v>386</v>
      </c>
      <c r="F174">
        <v>19105017</v>
      </c>
      <c r="G174" t="s">
        <v>7145</v>
      </c>
      <c r="H174" s="7">
        <v>42494</v>
      </c>
      <c r="I174" t="s">
        <v>503</v>
      </c>
      <c r="J174">
        <v>9240</v>
      </c>
      <c r="K174">
        <v>0</v>
      </c>
      <c r="L174">
        <v>9240</v>
      </c>
      <c r="M174">
        <v>1</v>
      </c>
      <c r="N174">
        <v>9240</v>
      </c>
      <c r="O174" t="s">
        <v>794</v>
      </c>
      <c r="P174" t="s">
        <v>7146</v>
      </c>
      <c r="Q174" s="7">
        <v>42542</v>
      </c>
    </row>
    <row r="175" spans="1:17" hidden="1">
      <c r="A175" t="s">
        <v>1037</v>
      </c>
      <c r="B175" t="s">
        <v>501</v>
      </c>
      <c r="C175" t="s">
        <v>7053</v>
      </c>
      <c r="D175" s="7">
        <v>42482</v>
      </c>
      <c r="E175" t="s">
        <v>386</v>
      </c>
      <c r="F175">
        <v>19105017</v>
      </c>
      <c r="G175" t="s">
        <v>7054</v>
      </c>
      <c r="H175" s="7">
        <v>42494</v>
      </c>
      <c r="I175" t="s">
        <v>503</v>
      </c>
      <c r="J175">
        <v>3960</v>
      </c>
      <c r="K175">
        <v>0</v>
      </c>
      <c r="L175">
        <v>3960</v>
      </c>
      <c r="M175">
        <v>1</v>
      </c>
      <c r="N175">
        <v>3960</v>
      </c>
      <c r="O175" t="s">
        <v>794</v>
      </c>
      <c r="P175" t="s">
        <v>7055</v>
      </c>
      <c r="Q175" s="7">
        <v>42542</v>
      </c>
    </row>
    <row r="176" spans="1:17" hidden="1">
      <c r="A176" t="s">
        <v>1037</v>
      </c>
      <c r="B176" t="s">
        <v>501</v>
      </c>
      <c r="C176" t="s">
        <v>7281</v>
      </c>
      <c r="D176" s="7">
        <v>42486</v>
      </c>
      <c r="E176" t="s">
        <v>386</v>
      </c>
      <c r="F176">
        <v>19105017</v>
      </c>
      <c r="G176" t="s">
        <v>7282</v>
      </c>
      <c r="H176" s="7">
        <v>42494</v>
      </c>
      <c r="I176" t="s">
        <v>503</v>
      </c>
      <c r="J176">
        <v>3960</v>
      </c>
      <c r="K176">
        <v>0</v>
      </c>
      <c r="L176">
        <v>3960</v>
      </c>
      <c r="M176">
        <v>1</v>
      </c>
      <c r="N176" s="8">
        <v>3960</v>
      </c>
      <c r="O176" t="s">
        <v>794</v>
      </c>
      <c r="P176" t="s">
        <v>7283</v>
      </c>
      <c r="Q176" s="7">
        <v>42542</v>
      </c>
    </row>
    <row r="177" spans="1:17" hidden="1">
      <c r="A177" t="s">
        <v>1037</v>
      </c>
      <c r="B177" t="s">
        <v>501</v>
      </c>
      <c r="C177" t="s">
        <v>7363</v>
      </c>
      <c r="D177" s="7">
        <v>42486</v>
      </c>
      <c r="E177" t="s">
        <v>386</v>
      </c>
      <c r="F177">
        <v>19105017</v>
      </c>
      <c r="G177" t="s">
        <v>7364</v>
      </c>
      <c r="H177" s="7">
        <v>42494</v>
      </c>
      <c r="I177" t="s">
        <v>503</v>
      </c>
      <c r="J177">
        <v>9240</v>
      </c>
      <c r="K177">
        <v>0</v>
      </c>
      <c r="L177">
        <v>9240</v>
      </c>
      <c r="M177">
        <v>1</v>
      </c>
      <c r="N177">
        <v>9240</v>
      </c>
      <c r="O177" t="s">
        <v>794</v>
      </c>
      <c r="P177" t="s">
        <v>7365</v>
      </c>
      <c r="Q177" s="7">
        <v>42542</v>
      </c>
    </row>
    <row r="178" spans="1:17" hidden="1">
      <c r="A178" t="s">
        <v>1037</v>
      </c>
      <c r="B178" t="s">
        <v>501</v>
      </c>
      <c r="C178" t="s">
        <v>7044</v>
      </c>
      <c r="D178" s="7">
        <v>42534</v>
      </c>
      <c r="E178" t="s">
        <v>386</v>
      </c>
      <c r="F178">
        <v>19105017</v>
      </c>
      <c r="G178" t="s">
        <v>5873</v>
      </c>
      <c r="H178" s="7">
        <v>42546</v>
      </c>
      <c r="I178" t="s">
        <v>503</v>
      </c>
      <c r="J178">
        <v>31</v>
      </c>
      <c r="K178">
        <v>0</v>
      </c>
      <c r="L178">
        <v>31</v>
      </c>
      <c r="M178">
        <v>1</v>
      </c>
      <c r="N178">
        <v>31</v>
      </c>
      <c r="O178" t="s">
        <v>794</v>
      </c>
      <c r="P178" t="s">
        <v>5874</v>
      </c>
      <c r="Q178" s="7">
        <v>42542</v>
      </c>
    </row>
    <row r="179" spans="1:17" hidden="1">
      <c r="A179" t="s">
        <v>1037</v>
      </c>
      <c r="B179" t="s">
        <v>501</v>
      </c>
      <c r="C179" t="s">
        <v>6659</v>
      </c>
      <c r="D179" s="7">
        <v>42482</v>
      </c>
      <c r="E179" t="s">
        <v>386</v>
      </c>
      <c r="F179">
        <v>19105017</v>
      </c>
      <c r="G179" t="s">
        <v>6660</v>
      </c>
      <c r="H179" s="7">
        <v>42495</v>
      </c>
      <c r="I179" t="s">
        <v>503</v>
      </c>
      <c r="J179">
        <v>9240</v>
      </c>
      <c r="K179">
        <v>0</v>
      </c>
      <c r="L179">
        <v>9240</v>
      </c>
      <c r="M179">
        <v>1</v>
      </c>
      <c r="N179">
        <v>9240</v>
      </c>
      <c r="O179" t="s">
        <v>794</v>
      </c>
      <c r="P179" t="s">
        <v>6661</v>
      </c>
      <c r="Q179" s="7">
        <v>42542</v>
      </c>
    </row>
    <row r="180" spans="1:17" hidden="1">
      <c r="A180" t="s">
        <v>1037</v>
      </c>
      <c r="B180" t="s">
        <v>501</v>
      </c>
      <c r="C180" t="s">
        <v>6677</v>
      </c>
      <c r="D180" s="7">
        <v>42482</v>
      </c>
      <c r="E180" t="s">
        <v>386</v>
      </c>
      <c r="F180">
        <v>19105017</v>
      </c>
      <c r="G180" t="s">
        <v>6678</v>
      </c>
      <c r="H180" s="7">
        <v>42495</v>
      </c>
      <c r="I180" t="s">
        <v>503</v>
      </c>
      <c r="J180">
        <v>3960</v>
      </c>
      <c r="K180">
        <v>0</v>
      </c>
      <c r="L180">
        <v>3960</v>
      </c>
      <c r="M180">
        <v>1</v>
      </c>
      <c r="N180">
        <v>3960</v>
      </c>
      <c r="O180" t="s">
        <v>794</v>
      </c>
      <c r="P180" t="s">
        <v>6679</v>
      </c>
      <c r="Q180" s="7">
        <v>42542</v>
      </c>
    </row>
    <row r="181" spans="1:17" hidden="1">
      <c r="A181" t="s">
        <v>1037</v>
      </c>
      <c r="B181" t="s">
        <v>501</v>
      </c>
      <c r="C181" t="s">
        <v>7222</v>
      </c>
      <c r="D181" s="7">
        <v>42482</v>
      </c>
      <c r="E181" t="s">
        <v>386</v>
      </c>
      <c r="F181">
        <v>19105017</v>
      </c>
      <c r="G181" t="s">
        <v>7223</v>
      </c>
      <c r="H181" s="7">
        <v>42497</v>
      </c>
      <c r="I181" t="s">
        <v>503</v>
      </c>
      <c r="J181">
        <v>9240</v>
      </c>
      <c r="K181">
        <v>0</v>
      </c>
      <c r="L181">
        <v>9240</v>
      </c>
      <c r="M181">
        <v>1</v>
      </c>
      <c r="N181">
        <v>9240</v>
      </c>
      <c r="O181" t="s">
        <v>794</v>
      </c>
      <c r="P181" t="s">
        <v>7224</v>
      </c>
      <c r="Q181" s="7">
        <v>42542</v>
      </c>
    </row>
    <row r="182" spans="1:17" hidden="1">
      <c r="A182" t="s">
        <v>1037</v>
      </c>
      <c r="B182" t="s">
        <v>501</v>
      </c>
      <c r="C182" t="s">
        <v>7029</v>
      </c>
      <c r="D182" s="7">
        <v>42482</v>
      </c>
      <c r="E182" t="s">
        <v>386</v>
      </c>
      <c r="F182">
        <v>19105017</v>
      </c>
      <c r="G182" t="s">
        <v>7030</v>
      </c>
      <c r="H182" s="7">
        <v>42497</v>
      </c>
      <c r="I182" t="s">
        <v>503</v>
      </c>
      <c r="J182">
        <v>3960</v>
      </c>
      <c r="K182">
        <v>0</v>
      </c>
      <c r="L182">
        <v>3960</v>
      </c>
      <c r="M182">
        <v>1</v>
      </c>
      <c r="N182">
        <v>3960</v>
      </c>
      <c r="O182" t="s">
        <v>794</v>
      </c>
      <c r="P182" t="s">
        <v>7031</v>
      </c>
      <c r="Q182" s="7">
        <v>42542</v>
      </c>
    </row>
    <row r="183" spans="1:17" hidden="1">
      <c r="A183" t="s">
        <v>1037</v>
      </c>
      <c r="B183" t="s">
        <v>501</v>
      </c>
      <c r="C183" t="s">
        <v>6934</v>
      </c>
      <c r="D183" s="7">
        <v>42534</v>
      </c>
      <c r="E183" t="s">
        <v>386</v>
      </c>
      <c r="F183">
        <v>19105017</v>
      </c>
      <c r="G183" t="s">
        <v>4738</v>
      </c>
      <c r="H183" s="7">
        <v>42546</v>
      </c>
      <c r="I183" t="s">
        <v>503</v>
      </c>
      <c r="J183">
        <v>190</v>
      </c>
      <c r="K183">
        <v>0</v>
      </c>
      <c r="L183">
        <v>190</v>
      </c>
      <c r="M183">
        <v>1</v>
      </c>
      <c r="N183">
        <v>190</v>
      </c>
      <c r="O183" t="s">
        <v>794</v>
      </c>
      <c r="P183" t="s">
        <v>4739</v>
      </c>
      <c r="Q183" s="7">
        <v>42542</v>
      </c>
    </row>
    <row r="184" spans="1:17" hidden="1">
      <c r="A184" t="s">
        <v>1037</v>
      </c>
      <c r="B184" t="s">
        <v>501</v>
      </c>
      <c r="C184" t="s">
        <v>7336</v>
      </c>
      <c r="D184" s="7">
        <v>42482</v>
      </c>
      <c r="E184" t="s">
        <v>386</v>
      </c>
      <c r="F184">
        <v>19105017</v>
      </c>
      <c r="G184" t="s">
        <v>7337</v>
      </c>
      <c r="H184" s="7">
        <v>42497</v>
      </c>
      <c r="I184" t="s">
        <v>503</v>
      </c>
      <c r="J184">
        <v>9240</v>
      </c>
      <c r="K184">
        <v>0</v>
      </c>
      <c r="L184">
        <v>9240</v>
      </c>
      <c r="M184">
        <v>1</v>
      </c>
      <c r="N184">
        <v>9240</v>
      </c>
      <c r="O184" t="s">
        <v>794</v>
      </c>
      <c r="P184" t="s">
        <v>7338</v>
      </c>
      <c r="Q184" s="7">
        <v>42542</v>
      </c>
    </row>
    <row r="185" spans="1:17" hidden="1">
      <c r="A185" t="s">
        <v>1037</v>
      </c>
      <c r="B185" t="s">
        <v>501</v>
      </c>
      <c r="C185" t="s">
        <v>6786</v>
      </c>
      <c r="D185" s="7">
        <v>42482</v>
      </c>
      <c r="E185" t="s">
        <v>386</v>
      </c>
      <c r="F185">
        <v>19105017</v>
      </c>
      <c r="G185" t="s">
        <v>6787</v>
      </c>
      <c r="H185" s="7">
        <v>42497</v>
      </c>
      <c r="I185" t="s">
        <v>503</v>
      </c>
      <c r="J185">
        <v>3960</v>
      </c>
      <c r="K185">
        <v>0</v>
      </c>
      <c r="L185">
        <v>3960</v>
      </c>
      <c r="M185">
        <v>1</v>
      </c>
      <c r="N185" s="8">
        <v>3960</v>
      </c>
      <c r="O185" t="s">
        <v>794</v>
      </c>
      <c r="P185" t="s">
        <v>6788</v>
      </c>
      <c r="Q185" s="7">
        <v>42542</v>
      </c>
    </row>
    <row r="186" spans="1:17" hidden="1">
      <c r="A186" t="s">
        <v>1037</v>
      </c>
      <c r="B186" t="s">
        <v>501</v>
      </c>
      <c r="C186" t="s">
        <v>7428</v>
      </c>
      <c r="D186" s="7">
        <v>42482</v>
      </c>
      <c r="E186" t="s">
        <v>386</v>
      </c>
      <c r="F186">
        <v>19105017</v>
      </c>
      <c r="G186" t="s">
        <v>7429</v>
      </c>
      <c r="H186" s="7">
        <v>42497</v>
      </c>
      <c r="I186" t="s">
        <v>503</v>
      </c>
      <c r="J186">
        <v>9240</v>
      </c>
      <c r="K186">
        <v>0</v>
      </c>
      <c r="L186">
        <v>9240</v>
      </c>
      <c r="M186">
        <v>1</v>
      </c>
      <c r="N186">
        <v>9240</v>
      </c>
      <c r="O186" t="s">
        <v>794</v>
      </c>
      <c r="P186" t="s">
        <v>7430</v>
      </c>
      <c r="Q186" s="7">
        <v>42542</v>
      </c>
    </row>
    <row r="187" spans="1:17" hidden="1">
      <c r="A187" t="s">
        <v>1037</v>
      </c>
      <c r="B187" t="s">
        <v>501</v>
      </c>
      <c r="C187" t="s">
        <v>7225</v>
      </c>
      <c r="D187" s="7">
        <v>42482</v>
      </c>
      <c r="E187" t="s">
        <v>386</v>
      </c>
      <c r="F187">
        <v>19105017</v>
      </c>
      <c r="G187" t="s">
        <v>7226</v>
      </c>
      <c r="H187" s="7">
        <v>42497</v>
      </c>
      <c r="I187" t="s">
        <v>503</v>
      </c>
      <c r="J187">
        <v>3960</v>
      </c>
      <c r="K187">
        <v>0</v>
      </c>
      <c r="L187">
        <v>3960</v>
      </c>
      <c r="M187">
        <v>1</v>
      </c>
      <c r="N187">
        <v>3960</v>
      </c>
      <c r="O187" t="s">
        <v>794</v>
      </c>
      <c r="P187" t="s">
        <v>7227</v>
      </c>
      <c r="Q187" s="7">
        <v>42542</v>
      </c>
    </row>
    <row r="188" spans="1:17" hidden="1">
      <c r="A188" t="s">
        <v>1037</v>
      </c>
      <c r="B188" t="s">
        <v>501</v>
      </c>
      <c r="C188" t="s">
        <v>6789</v>
      </c>
      <c r="D188" s="7">
        <v>42482</v>
      </c>
      <c r="E188" t="s">
        <v>386</v>
      </c>
      <c r="F188">
        <v>19105017</v>
      </c>
      <c r="G188" t="s">
        <v>6790</v>
      </c>
      <c r="H188" s="7">
        <v>42497</v>
      </c>
      <c r="I188" t="s">
        <v>503</v>
      </c>
      <c r="J188">
        <v>9240</v>
      </c>
      <c r="K188">
        <v>0</v>
      </c>
      <c r="L188">
        <v>9240</v>
      </c>
      <c r="M188">
        <v>1</v>
      </c>
      <c r="N188">
        <v>9240</v>
      </c>
      <c r="O188" t="s">
        <v>794</v>
      </c>
      <c r="P188" t="s">
        <v>6791</v>
      </c>
      <c r="Q188" s="7">
        <v>42542</v>
      </c>
    </row>
    <row r="189" spans="1:17" hidden="1">
      <c r="A189" t="s">
        <v>1037</v>
      </c>
      <c r="B189" t="s">
        <v>501</v>
      </c>
      <c r="C189" t="s">
        <v>7228</v>
      </c>
      <c r="D189" s="7">
        <v>42482</v>
      </c>
      <c r="E189" t="s">
        <v>386</v>
      </c>
      <c r="F189">
        <v>19105017</v>
      </c>
      <c r="G189" t="s">
        <v>7229</v>
      </c>
      <c r="H189" s="7">
        <v>42497</v>
      </c>
      <c r="I189" t="s">
        <v>503</v>
      </c>
      <c r="J189">
        <v>3960</v>
      </c>
      <c r="K189">
        <v>0</v>
      </c>
      <c r="L189">
        <v>3960</v>
      </c>
      <c r="M189">
        <v>1</v>
      </c>
      <c r="N189">
        <v>3960</v>
      </c>
      <c r="O189" t="s">
        <v>794</v>
      </c>
      <c r="P189" t="s">
        <v>7230</v>
      </c>
      <c r="Q189" s="7">
        <v>42542</v>
      </c>
    </row>
    <row r="190" spans="1:17" hidden="1">
      <c r="A190" t="s">
        <v>1037</v>
      </c>
      <c r="B190" t="s">
        <v>501</v>
      </c>
      <c r="C190" t="s">
        <v>6692</v>
      </c>
      <c r="D190" s="7">
        <v>42486</v>
      </c>
      <c r="E190" t="s">
        <v>386</v>
      </c>
      <c r="F190">
        <v>19105017</v>
      </c>
      <c r="G190" t="s">
        <v>6693</v>
      </c>
      <c r="H190" s="7">
        <v>42500</v>
      </c>
      <c r="I190" t="s">
        <v>503</v>
      </c>
      <c r="J190">
        <v>3960</v>
      </c>
      <c r="K190">
        <v>0</v>
      </c>
      <c r="L190">
        <v>3960</v>
      </c>
      <c r="M190">
        <v>1</v>
      </c>
      <c r="N190">
        <v>3960</v>
      </c>
      <c r="O190" t="s">
        <v>794</v>
      </c>
      <c r="P190" t="s">
        <v>6694</v>
      </c>
      <c r="Q190" s="7">
        <v>42542</v>
      </c>
    </row>
    <row r="191" spans="1:17" hidden="1">
      <c r="A191" t="s">
        <v>1037</v>
      </c>
      <c r="B191" t="s">
        <v>501</v>
      </c>
      <c r="C191" t="s">
        <v>7449</v>
      </c>
      <c r="D191" s="7">
        <v>42488</v>
      </c>
      <c r="E191" t="s">
        <v>386</v>
      </c>
      <c r="F191">
        <v>19105017</v>
      </c>
      <c r="G191" t="s">
        <v>7450</v>
      </c>
      <c r="H191" s="7">
        <v>42500</v>
      </c>
      <c r="I191" t="s">
        <v>503</v>
      </c>
      <c r="J191">
        <v>9240</v>
      </c>
      <c r="K191">
        <v>0</v>
      </c>
      <c r="L191">
        <v>9240</v>
      </c>
      <c r="M191">
        <v>1</v>
      </c>
      <c r="N191">
        <v>9240</v>
      </c>
      <c r="O191" t="s">
        <v>794</v>
      </c>
      <c r="P191" t="s">
        <v>7451</v>
      </c>
      <c r="Q191" s="7">
        <v>42542</v>
      </c>
    </row>
    <row r="192" spans="1:17" hidden="1">
      <c r="A192" t="s">
        <v>1037</v>
      </c>
      <c r="B192" t="s">
        <v>501</v>
      </c>
      <c r="C192" t="s">
        <v>7056</v>
      </c>
      <c r="D192" s="7">
        <v>42488</v>
      </c>
      <c r="E192" t="s">
        <v>386</v>
      </c>
      <c r="F192">
        <v>19105017</v>
      </c>
      <c r="G192" t="s">
        <v>7057</v>
      </c>
      <c r="H192" s="7">
        <v>42500</v>
      </c>
      <c r="I192" t="s">
        <v>503</v>
      </c>
      <c r="J192">
        <v>3960</v>
      </c>
      <c r="K192">
        <v>0</v>
      </c>
      <c r="L192">
        <v>3960</v>
      </c>
      <c r="M192">
        <v>1</v>
      </c>
      <c r="N192">
        <v>3960</v>
      </c>
      <c r="O192" t="s">
        <v>794</v>
      </c>
      <c r="P192" t="s">
        <v>7058</v>
      </c>
      <c r="Q192" s="7">
        <v>42542</v>
      </c>
    </row>
    <row r="193" spans="1:17" hidden="1">
      <c r="A193" t="s">
        <v>1037</v>
      </c>
      <c r="B193" t="s">
        <v>501</v>
      </c>
      <c r="C193" t="s">
        <v>6947</v>
      </c>
      <c r="D193" s="7">
        <v>42488</v>
      </c>
      <c r="E193" t="s">
        <v>386</v>
      </c>
      <c r="F193">
        <v>19105017</v>
      </c>
      <c r="G193" t="s">
        <v>6948</v>
      </c>
      <c r="H193" s="7">
        <v>42500</v>
      </c>
      <c r="I193" t="s">
        <v>503</v>
      </c>
      <c r="J193">
        <v>9240</v>
      </c>
      <c r="K193">
        <v>0</v>
      </c>
      <c r="L193">
        <v>9240</v>
      </c>
      <c r="M193">
        <v>1</v>
      </c>
      <c r="N193">
        <v>9240</v>
      </c>
      <c r="O193" t="s">
        <v>794</v>
      </c>
      <c r="P193" t="s">
        <v>6949</v>
      </c>
      <c r="Q193" s="7">
        <v>42542</v>
      </c>
    </row>
    <row r="194" spans="1:17" hidden="1">
      <c r="A194" t="s">
        <v>1037</v>
      </c>
      <c r="B194" t="s">
        <v>501</v>
      </c>
      <c r="C194" t="s">
        <v>6850</v>
      </c>
      <c r="D194" s="7">
        <v>42536</v>
      </c>
      <c r="E194" t="s">
        <v>386</v>
      </c>
      <c r="F194">
        <v>19105017</v>
      </c>
      <c r="G194" t="s">
        <v>6605</v>
      </c>
      <c r="H194" s="7">
        <v>42546</v>
      </c>
      <c r="I194" t="s">
        <v>503</v>
      </c>
      <c r="J194">
        <v>100</v>
      </c>
      <c r="K194">
        <v>0</v>
      </c>
      <c r="L194">
        <v>100</v>
      </c>
      <c r="M194">
        <v>1</v>
      </c>
      <c r="N194">
        <v>100</v>
      </c>
      <c r="O194" t="s">
        <v>794</v>
      </c>
      <c r="P194" t="s">
        <v>6606</v>
      </c>
      <c r="Q194" s="7">
        <v>42542</v>
      </c>
    </row>
    <row r="195" spans="1:17" hidden="1">
      <c r="A195" t="s">
        <v>1037</v>
      </c>
      <c r="B195" t="s">
        <v>501</v>
      </c>
      <c r="C195" t="s">
        <v>7150</v>
      </c>
      <c r="D195" s="7">
        <v>42488</v>
      </c>
      <c r="E195" t="s">
        <v>386</v>
      </c>
      <c r="F195">
        <v>19105017</v>
      </c>
      <c r="G195" t="s">
        <v>7151</v>
      </c>
      <c r="H195" s="7">
        <v>42501</v>
      </c>
      <c r="I195" t="s">
        <v>503</v>
      </c>
      <c r="J195">
        <v>3960</v>
      </c>
      <c r="K195">
        <v>0</v>
      </c>
      <c r="L195">
        <v>3960</v>
      </c>
      <c r="M195">
        <v>1</v>
      </c>
      <c r="N195">
        <v>3960</v>
      </c>
      <c r="O195" t="s">
        <v>794</v>
      </c>
      <c r="P195" t="s">
        <v>7152</v>
      </c>
      <c r="Q195" s="7">
        <v>42542</v>
      </c>
    </row>
    <row r="196" spans="1:17" hidden="1">
      <c r="A196" t="s">
        <v>1037</v>
      </c>
      <c r="B196" t="s">
        <v>501</v>
      </c>
      <c r="C196" t="s">
        <v>7059</v>
      </c>
      <c r="D196" s="7">
        <v>42488</v>
      </c>
      <c r="E196" t="s">
        <v>386</v>
      </c>
      <c r="F196">
        <v>19105017</v>
      </c>
      <c r="G196" t="s">
        <v>7060</v>
      </c>
      <c r="H196" s="7">
        <v>42501</v>
      </c>
      <c r="I196" t="s">
        <v>503</v>
      </c>
      <c r="J196">
        <v>9240</v>
      </c>
      <c r="K196">
        <v>0</v>
      </c>
      <c r="L196">
        <v>9240</v>
      </c>
      <c r="M196">
        <v>1</v>
      </c>
      <c r="N196" s="8">
        <v>9240</v>
      </c>
      <c r="O196" t="s">
        <v>794</v>
      </c>
      <c r="P196" t="s">
        <v>7061</v>
      </c>
      <c r="Q196" s="7">
        <v>42542</v>
      </c>
    </row>
    <row r="197" spans="1:17" hidden="1">
      <c r="A197" t="s">
        <v>1037</v>
      </c>
      <c r="B197" t="s">
        <v>501</v>
      </c>
      <c r="C197" t="s">
        <v>7353</v>
      </c>
      <c r="D197" s="7">
        <v>42488</v>
      </c>
      <c r="E197" t="s">
        <v>386</v>
      </c>
      <c r="F197">
        <v>19105017</v>
      </c>
      <c r="G197" t="s">
        <v>7354</v>
      </c>
      <c r="H197" s="7">
        <v>42501</v>
      </c>
      <c r="I197" t="s">
        <v>503</v>
      </c>
      <c r="J197">
        <v>9240</v>
      </c>
      <c r="K197">
        <v>0</v>
      </c>
      <c r="L197">
        <v>9240</v>
      </c>
      <c r="M197">
        <v>1</v>
      </c>
      <c r="N197">
        <v>9240</v>
      </c>
      <c r="O197" t="s">
        <v>794</v>
      </c>
      <c r="P197" t="s">
        <v>7355</v>
      </c>
      <c r="Q197" s="7">
        <v>42542</v>
      </c>
    </row>
    <row r="198" spans="1:17" hidden="1">
      <c r="A198" t="s">
        <v>1037</v>
      </c>
      <c r="B198" t="s">
        <v>501</v>
      </c>
      <c r="C198" t="s">
        <v>7275</v>
      </c>
      <c r="D198" s="7">
        <v>42488</v>
      </c>
      <c r="E198" t="s">
        <v>386</v>
      </c>
      <c r="F198">
        <v>19105017</v>
      </c>
      <c r="G198" t="s">
        <v>7276</v>
      </c>
      <c r="H198" s="7">
        <v>42501</v>
      </c>
      <c r="I198" t="s">
        <v>503</v>
      </c>
      <c r="J198">
        <v>3960</v>
      </c>
      <c r="K198">
        <v>0</v>
      </c>
      <c r="L198">
        <v>3960</v>
      </c>
      <c r="M198">
        <v>1</v>
      </c>
      <c r="N198">
        <v>3960</v>
      </c>
      <c r="O198" t="s">
        <v>794</v>
      </c>
      <c r="P198" t="s">
        <v>7277</v>
      </c>
      <c r="Q198" s="7">
        <v>42542</v>
      </c>
    </row>
    <row r="199" spans="1:17" hidden="1">
      <c r="A199" t="s">
        <v>1037</v>
      </c>
      <c r="B199" t="s">
        <v>501</v>
      </c>
      <c r="C199" t="s">
        <v>7269</v>
      </c>
      <c r="D199" s="7">
        <v>42488</v>
      </c>
      <c r="E199" t="s">
        <v>386</v>
      </c>
      <c r="F199">
        <v>19105017</v>
      </c>
      <c r="G199" t="s">
        <v>7270</v>
      </c>
      <c r="H199" s="7">
        <v>42501</v>
      </c>
      <c r="I199" t="s">
        <v>503</v>
      </c>
      <c r="J199">
        <v>3960</v>
      </c>
      <c r="K199">
        <v>0</v>
      </c>
      <c r="L199">
        <v>3960</v>
      </c>
      <c r="M199">
        <v>1</v>
      </c>
      <c r="N199">
        <v>3960</v>
      </c>
      <c r="O199" t="s">
        <v>794</v>
      </c>
      <c r="P199" t="s">
        <v>7271</v>
      </c>
      <c r="Q199" s="7">
        <v>42542</v>
      </c>
    </row>
    <row r="200" spans="1:17" hidden="1">
      <c r="A200" t="s">
        <v>1037</v>
      </c>
      <c r="B200" t="s">
        <v>501</v>
      </c>
      <c r="C200" t="s">
        <v>7147</v>
      </c>
      <c r="D200" s="7">
        <v>42488</v>
      </c>
      <c r="E200" t="s">
        <v>386</v>
      </c>
      <c r="F200">
        <v>19105017</v>
      </c>
      <c r="G200" t="s">
        <v>7148</v>
      </c>
      <c r="H200" s="7">
        <v>42501</v>
      </c>
      <c r="I200" t="s">
        <v>503</v>
      </c>
      <c r="J200">
        <v>9240</v>
      </c>
      <c r="K200">
        <v>0</v>
      </c>
      <c r="L200">
        <v>9240</v>
      </c>
      <c r="M200">
        <v>1</v>
      </c>
      <c r="N200">
        <v>9240</v>
      </c>
      <c r="O200" t="s">
        <v>794</v>
      </c>
      <c r="P200" t="s">
        <v>7149</v>
      </c>
      <c r="Q200" s="7">
        <v>42542</v>
      </c>
    </row>
    <row r="201" spans="1:17" hidden="1">
      <c r="A201" t="s">
        <v>1037</v>
      </c>
      <c r="B201" t="s">
        <v>501</v>
      </c>
      <c r="C201" t="s">
        <v>6683</v>
      </c>
      <c r="D201" s="7">
        <v>42488</v>
      </c>
      <c r="E201" t="s">
        <v>386</v>
      </c>
      <c r="F201">
        <v>19105017</v>
      </c>
      <c r="G201" t="s">
        <v>6684</v>
      </c>
      <c r="H201" s="7">
        <v>42502</v>
      </c>
      <c r="I201" t="s">
        <v>503</v>
      </c>
      <c r="J201">
        <v>3960</v>
      </c>
      <c r="K201">
        <v>0</v>
      </c>
      <c r="L201">
        <v>3960</v>
      </c>
      <c r="M201">
        <v>1</v>
      </c>
      <c r="N201">
        <v>3960</v>
      </c>
      <c r="O201" t="s">
        <v>794</v>
      </c>
      <c r="P201" t="s">
        <v>6685</v>
      </c>
      <c r="Q201" s="7">
        <v>42542</v>
      </c>
    </row>
    <row r="202" spans="1:17" hidden="1">
      <c r="A202" t="s">
        <v>1037</v>
      </c>
      <c r="B202" t="s">
        <v>501</v>
      </c>
      <c r="C202" t="s">
        <v>7272</v>
      </c>
      <c r="D202" s="7">
        <v>42488</v>
      </c>
      <c r="E202" t="s">
        <v>386</v>
      </c>
      <c r="F202">
        <v>19105017</v>
      </c>
      <c r="G202" t="s">
        <v>7273</v>
      </c>
      <c r="H202" s="7">
        <v>42502</v>
      </c>
      <c r="I202" t="s">
        <v>503</v>
      </c>
      <c r="J202">
        <v>9240</v>
      </c>
      <c r="K202">
        <v>0</v>
      </c>
      <c r="L202">
        <v>9240</v>
      </c>
      <c r="M202">
        <v>1</v>
      </c>
      <c r="N202">
        <v>9240</v>
      </c>
      <c r="O202" t="s">
        <v>794</v>
      </c>
      <c r="P202" t="s">
        <v>7274</v>
      </c>
      <c r="Q202" s="7">
        <v>42542</v>
      </c>
    </row>
    <row r="203" spans="1:17" hidden="1">
      <c r="A203" t="s">
        <v>1037</v>
      </c>
      <c r="B203" t="s">
        <v>501</v>
      </c>
      <c r="C203" t="s">
        <v>7062</v>
      </c>
      <c r="D203" s="7">
        <v>42488</v>
      </c>
      <c r="E203" t="s">
        <v>386</v>
      </c>
      <c r="F203">
        <v>19105017</v>
      </c>
      <c r="G203" t="s">
        <v>7063</v>
      </c>
      <c r="H203" s="7">
        <v>42502</v>
      </c>
      <c r="I203" t="s">
        <v>503</v>
      </c>
      <c r="J203">
        <v>9240</v>
      </c>
      <c r="K203">
        <v>0</v>
      </c>
      <c r="L203">
        <v>9240</v>
      </c>
      <c r="M203">
        <v>1</v>
      </c>
      <c r="N203" s="8">
        <v>9240</v>
      </c>
      <c r="O203" t="s">
        <v>794</v>
      </c>
      <c r="P203" t="s">
        <v>7064</v>
      </c>
      <c r="Q203" s="7">
        <v>42542</v>
      </c>
    </row>
    <row r="204" spans="1:17" hidden="1">
      <c r="A204" t="s">
        <v>1037</v>
      </c>
      <c r="B204" t="s">
        <v>501</v>
      </c>
      <c r="C204" t="s">
        <v>7153</v>
      </c>
      <c r="D204" s="7">
        <v>42488</v>
      </c>
      <c r="E204" t="s">
        <v>386</v>
      </c>
      <c r="F204">
        <v>19105017</v>
      </c>
      <c r="G204" t="s">
        <v>7154</v>
      </c>
      <c r="H204" s="7">
        <v>42502</v>
      </c>
      <c r="I204" t="s">
        <v>503</v>
      </c>
      <c r="J204">
        <v>3960</v>
      </c>
      <c r="K204">
        <v>0</v>
      </c>
      <c r="L204">
        <v>3960</v>
      </c>
      <c r="M204">
        <v>1</v>
      </c>
      <c r="N204">
        <v>3960</v>
      </c>
      <c r="O204" t="s">
        <v>794</v>
      </c>
      <c r="P204" t="s">
        <v>7155</v>
      </c>
      <c r="Q204" s="7">
        <v>42542</v>
      </c>
    </row>
    <row r="205" spans="1:17" hidden="1">
      <c r="A205" t="s">
        <v>1037</v>
      </c>
      <c r="B205" t="s">
        <v>501</v>
      </c>
      <c r="C205" t="s">
        <v>7452</v>
      </c>
      <c r="D205" s="7">
        <v>42488</v>
      </c>
      <c r="E205" t="s">
        <v>386</v>
      </c>
      <c r="F205">
        <v>19105017</v>
      </c>
      <c r="G205" t="s">
        <v>7453</v>
      </c>
      <c r="H205" s="7">
        <v>42503</v>
      </c>
      <c r="I205" t="s">
        <v>503</v>
      </c>
      <c r="J205">
        <v>3960</v>
      </c>
      <c r="K205">
        <v>0</v>
      </c>
      <c r="L205">
        <v>3960</v>
      </c>
      <c r="M205">
        <v>1</v>
      </c>
      <c r="N205" s="8">
        <v>3960</v>
      </c>
      <c r="O205" t="s">
        <v>794</v>
      </c>
      <c r="P205" t="s">
        <v>7454</v>
      </c>
      <c r="Q205" s="7">
        <v>42542</v>
      </c>
    </row>
    <row r="206" spans="1:17" hidden="1">
      <c r="A206" t="s">
        <v>1037</v>
      </c>
      <c r="B206" t="s">
        <v>501</v>
      </c>
      <c r="C206" t="s">
        <v>6826</v>
      </c>
      <c r="D206" s="7">
        <v>42488</v>
      </c>
      <c r="E206" t="s">
        <v>386</v>
      </c>
      <c r="F206">
        <v>19105017</v>
      </c>
      <c r="G206" t="s">
        <v>6827</v>
      </c>
      <c r="H206" s="7">
        <v>42503</v>
      </c>
      <c r="I206" t="s">
        <v>503</v>
      </c>
      <c r="J206">
        <v>9240</v>
      </c>
      <c r="K206">
        <v>0</v>
      </c>
      <c r="L206">
        <v>9240</v>
      </c>
      <c r="M206">
        <v>1</v>
      </c>
      <c r="N206">
        <v>9240</v>
      </c>
      <c r="O206" t="s">
        <v>794</v>
      </c>
      <c r="P206" t="s">
        <v>6828</v>
      </c>
      <c r="Q206" s="7">
        <v>42542</v>
      </c>
    </row>
    <row r="207" spans="1:17" hidden="1">
      <c r="A207" t="s">
        <v>1037</v>
      </c>
      <c r="B207" t="s">
        <v>501</v>
      </c>
      <c r="C207" t="s">
        <v>7278</v>
      </c>
      <c r="D207" s="7">
        <v>42488</v>
      </c>
      <c r="E207" t="s">
        <v>386</v>
      </c>
      <c r="F207">
        <v>19105017</v>
      </c>
      <c r="G207" t="s">
        <v>7279</v>
      </c>
      <c r="H207" s="7">
        <v>42503</v>
      </c>
      <c r="I207" t="s">
        <v>503</v>
      </c>
      <c r="J207">
        <v>9240</v>
      </c>
      <c r="K207">
        <v>0</v>
      </c>
      <c r="L207">
        <v>9240</v>
      </c>
      <c r="M207">
        <v>1</v>
      </c>
      <c r="N207">
        <v>9240</v>
      </c>
      <c r="O207" t="s">
        <v>794</v>
      </c>
      <c r="P207" t="s">
        <v>7280</v>
      </c>
      <c r="Q207" s="7">
        <v>42542</v>
      </c>
    </row>
    <row r="208" spans="1:17" hidden="1">
      <c r="A208" t="s">
        <v>1037</v>
      </c>
      <c r="B208" t="s">
        <v>501</v>
      </c>
      <c r="C208" t="s">
        <v>6830</v>
      </c>
      <c r="D208" s="7">
        <v>42488</v>
      </c>
      <c r="E208" t="s">
        <v>386</v>
      </c>
      <c r="F208">
        <v>19105017</v>
      </c>
      <c r="G208" t="s">
        <v>6831</v>
      </c>
      <c r="H208" s="7">
        <v>42503</v>
      </c>
      <c r="I208" t="s">
        <v>503</v>
      </c>
      <c r="J208">
        <v>3960</v>
      </c>
      <c r="K208">
        <v>0</v>
      </c>
      <c r="L208">
        <v>3960</v>
      </c>
      <c r="M208">
        <v>1</v>
      </c>
      <c r="N208">
        <v>3960</v>
      </c>
      <c r="O208" t="s">
        <v>794</v>
      </c>
      <c r="P208" t="s">
        <v>6832</v>
      </c>
      <c r="Q208" s="7">
        <v>42542</v>
      </c>
    </row>
    <row r="209" spans="1:17" hidden="1">
      <c r="A209" t="s">
        <v>1037</v>
      </c>
      <c r="B209" t="s">
        <v>501</v>
      </c>
      <c r="C209" t="s">
        <v>6667</v>
      </c>
      <c r="D209" s="7">
        <v>42494</v>
      </c>
      <c r="E209" t="s">
        <v>386</v>
      </c>
      <c r="F209">
        <v>19105017</v>
      </c>
      <c r="G209" t="s">
        <v>6668</v>
      </c>
      <c r="H209" s="7">
        <v>42504</v>
      </c>
      <c r="I209" t="s">
        <v>503</v>
      </c>
      <c r="J209">
        <v>9240</v>
      </c>
      <c r="K209">
        <v>0</v>
      </c>
      <c r="L209">
        <v>9240</v>
      </c>
      <c r="M209">
        <v>1</v>
      </c>
      <c r="N209">
        <v>9240</v>
      </c>
      <c r="O209" t="s">
        <v>794</v>
      </c>
      <c r="P209" t="s">
        <v>6669</v>
      </c>
      <c r="Q209" s="7">
        <v>42542</v>
      </c>
    </row>
    <row r="210" spans="1:17" hidden="1">
      <c r="A210" t="s">
        <v>1037</v>
      </c>
      <c r="B210" t="s">
        <v>501</v>
      </c>
      <c r="C210" t="s">
        <v>7343</v>
      </c>
      <c r="D210" s="7">
        <v>42494</v>
      </c>
      <c r="E210" t="s">
        <v>386</v>
      </c>
      <c r="F210">
        <v>19105017</v>
      </c>
      <c r="G210" t="s">
        <v>7344</v>
      </c>
      <c r="H210" s="7">
        <v>42504</v>
      </c>
      <c r="I210" t="s">
        <v>503</v>
      </c>
      <c r="J210">
        <v>3960</v>
      </c>
      <c r="K210">
        <v>0</v>
      </c>
      <c r="L210">
        <v>3960</v>
      </c>
      <c r="M210">
        <v>1</v>
      </c>
      <c r="N210">
        <v>3960</v>
      </c>
      <c r="O210" t="s">
        <v>794</v>
      </c>
      <c r="P210" t="s">
        <v>7345</v>
      </c>
      <c r="Q210" s="7">
        <v>42542</v>
      </c>
    </row>
    <row r="211" spans="1:17" hidden="1">
      <c r="A211" t="s">
        <v>1037</v>
      </c>
      <c r="B211" t="s">
        <v>501</v>
      </c>
      <c r="C211" t="s">
        <v>7434</v>
      </c>
      <c r="D211" s="7">
        <v>42494</v>
      </c>
      <c r="E211" t="s">
        <v>386</v>
      </c>
      <c r="F211">
        <v>19105017</v>
      </c>
      <c r="G211" t="s">
        <v>7435</v>
      </c>
      <c r="H211" s="7">
        <v>42504</v>
      </c>
      <c r="I211" t="s">
        <v>503</v>
      </c>
      <c r="J211">
        <v>9240</v>
      </c>
      <c r="K211">
        <v>0</v>
      </c>
      <c r="L211">
        <v>9240</v>
      </c>
      <c r="M211">
        <v>1</v>
      </c>
      <c r="N211">
        <v>9240</v>
      </c>
      <c r="O211" t="s">
        <v>794</v>
      </c>
      <c r="P211" t="s">
        <v>7436</v>
      </c>
      <c r="Q211" s="7">
        <v>42542</v>
      </c>
    </row>
    <row r="212" spans="1:17" hidden="1">
      <c r="A212" t="s">
        <v>1037</v>
      </c>
      <c r="B212" t="s">
        <v>501</v>
      </c>
      <c r="C212" t="s">
        <v>7253</v>
      </c>
      <c r="D212" s="7">
        <v>42494</v>
      </c>
      <c r="E212" t="s">
        <v>386</v>
      </c>
      <c r="F212">
        <v>19105017</v>
      </c>
      <c r="G212" t="s">
        <v>7254</v>
      </c>
      <c r="H212" s="7">
        <v>42504</v>
      </c>
      <c r="I212" t="s">
        <v>503</v>
      </c>
      <c r="J212">
        <v>3960</v>
      </c>
      <c r="K212">
        <v>0</v>
      </c>
      <c r="L212">
        <v>3960</v>
      </c>
      <c r="M212">
        <v>1</v>
      </c>
      <c r="N212">
        <v>3960</v>
      </c>
      <c r="O212" t="s">
        <v>794</v>
      </c>
      <c r="P212" t="s">
        <v>7255</v>
      </c>
      <c r="Q212" s="7">
        <v>42542</v>
      </c>
    </row>
    <row r="213" spans="1:17" hidden="1">
      <c r="A213" t="s">
        <v>1037</v>
      </c>
      <c r="B213" t="s">
        <v>501</v>
      </c>
      <c r="C213" t="s">
        <v>7135</v>
      </c>
      <c r="D213" s="7">
        <v>42499</v>
      </c>
      <c r="E213" t="s">
        <v>386</v>
      </c>
      <c r="F213">
        <v>19105017</v>
      </c>
      <c r="G213" t="s">
        <v>7136</v>
      </c>
      <c r="H213" s="7">
        <v>42505</v>
      </c>
      <c r="I213" t="s">
        <v>503</v>
      </c>
      <c r="J213">
        <v>9240</v>
      </c>
      <c r="K213">
        <v>0</v>
      </c>
      <c r="L213">
        <v>9240</v>
      </c>
      <c r="M213">
        <v>1</v>
      </c>
      <c r="N213" s="8">
        <v>9240</v>
      </c>
      <c r="O213" t="s">
        <v>794</v>
      </c>
      <c r="P213" t="s">
        <v>7137</v>
      </c>
      <c r="Q213" s="7">
        <v>42542</v>
      </c>
    </row>
    <row r="214" spans="1:17" hidden="1">
      <c r="A214" t="s">
        <v>1037</v>
      </c>
      <c r="B214" t="s">
        <v>501</v>
      </c>
      <c r="C214" t="s">
        <v>7250</v>
      </c>
      <c r="D214" s="7">
        <v>42494</v>
      </c>
      <c r="E214" t="s">
        <v>386</v>
      </c>
      <c r="F214">
        <v>19105017</v>
      </c>
      <c r="G214" t="s">
        <v>7251</v>
      </c>
      <c r="H214" s="7">
        <v>42505</v>
      </c>
      <c r="I214" t="s">
        <v>503</v>
      </c>
      <c r="J214">
        <v>3960</v>
      </c>
      <c r="K214">
        <v>0</v>
      </c>
      <c r="L214">
        <v>3960</v>
      </c>
      <c r="M214">
        <v>1</v>
      </c>
      <c r="N214">
        <v>3960</v>
      </c>
      <c r="O214" t="s">
        <v>794</v>
      </c>
      <c r="P214" t="s">
        <v>7252</v>
      </c>
      <c r="Q214" s="7">
        <v>42542</v>
      </c>
    </row>
    <row r="215" spans="1:17" hidden="1">
      <c r="A215" t="s">
        <v>1037</v>
      </c>
      <c r="B215" t="s">
        <v>501</v>
      </c>
      <c r="C215" t="s">
        <v>7458</v>
      </c>
      <c r="D215" s="7">
        <v>42493</v>
      </c>
      <c r="E215" t="s">
        <v>386</v>
      </c>
      <c r="F215">
        <v>19105017</v>
      </c>
      <c r="G215" t="s">
        <v>7459</v>
      </c>
      <c r="H215" s="7">
        <v>42507</v>
      </c>
      <c r="I215" t="s">
        <v>503</v>
      </c>
      <c r="J215">
        <v>3960</v>
      </c>
      <c r="K215">
        <v>0</v>
      </c>
      <c r="L215">
        <v>3960</v>
      </c>
      <c r="M215">
        <v>1</v>
      </c>
      <c r="N215">
        <v>3960</v>
      </c>
      <c r="O215" t="s">
        <v>794</v>
      </c>
      <c r="P215" t="s">
        <v>7460</v>
      </c>
      <c r="Q215" s="7">
        <v>42542</v>
      </c>
    </row>
    <row r="216" spans="1:17" hidden="1">
      <c r="A216" t="s">
        <v>1037</v>
      </c>
      <c r="B216" t="s">
        <v>501</v>
      </c>
      <c r="C216" t="s">
        <v>7375</v>
      </c>
      <c r="D216" s="7">
        <v>42493</v>
      </c>
      <c r="E216" t="s">
        <v>386</v>
      </c>
      <c r="F216">
        <v>19105017</v>
      </c>
      <c r="G216" t="s">
        <v>7376</v>
      </c>
      <c r="H216" s="7">
        <v>42507</v>
      </c>
      <c r="I216" t="s">
        <v>503</v>
      </c>
      <c r="J216">
        <v>9240</v>
      </c>
      <c r="K216">
        <v>0</v>
      </c>
      <c r="L216">
        <v>9240</v>
      </c>
      <c r="M216">
        <v>1</v>
      </c>
      <c r="N216">
        <v>9240</v>
      </c>
      <c r="O216" t="s">
        <v>794</v>
      </c>
      <c r="P216" t="s">
        <v>7377</v>
      </c>
      <c r="Q216" s="7">
        <v>42542</v>
      </c>
    </row>
    <row r="217" spans="1:17" hidden="1">
      <c r="A217" t="s">
        <v>1037</v>
      </c>
      <c r="B217" t="s">
        <v>501</v>
      </c>
      <c r="C217" t="s">
        <v>7437</v>
      </c>
      <c r="D217" s="7">
        <v>42494</v>
      </c>
      <c r="E217" t="s">
        <v>386</v>
      </c>
      <c r="F217">
        <v>19105017</v>
      </c>
      <c r="G217" t="s">
        <v>7438</v>
      </c>
      <c r="H217" s="7">
        <v>42508</v>
      </c>
      <c r="I217" t="s">
        <v>503</v>
      </c>
      <c r="J217">
        <v>9240</v>
      </c>
      <c r="K217">
        <v>0</v>
      </c>
      <c r="L217">
        <v>9240</v>
      </c>
      <c r="M217">
        <v>1</v>
      </c>
      <c r="N217" s="8">
        <v>9240</v>
      </c>
      <c r="O217" t="s">
        <v>794</v>
      </c>
      <c r="P217" t="s">
        <v>7439</v>
      </c>
      <c r="Q217" s="7">
        <v>42542</v>
      </c>
    </row>
    <row r="218" spans="1:17" hidden="1">
      <c r="A218" t="s">
        <v>1037</v>
      </c>
      <c r="B218" t="s">
        <v>501</v>
      </c>
      <c r="C218" t="s">
        <v>7129</v>
      </c>
      <c r="D218" s="7">
        <v>42494</v>
      </c>
      <c r="E218" t="s">
        <v>386</v>
      </c>
      <c r="F218">
        <v>19105017</v>
      </c>
      <c r="G218" t="s">
        <v>7130</v>
      </c>
      <c r="H218" s="7">
        <v>42508</v>
      </c>
      <c r="I218" t="s">
        <v>503</v>
      </c>
      <c r="J218">
        <v>3960</v>
      </c>
      <c r="K218">
        <v>0</v>
      </c>
      <c r="L218">
        <v>3960</v>
      </c>
      <c r="M218">
        <v>1</v>
      </c>
      <c r="N218">
        <v>3960</v>
      </c>
      <c r="O218" t="s">
        <v>794</v>
      </c>
      <c r="P218" t="s">
        <v>7131</v>
      </c>
      <c r="Q218" s="7">
        <v>42542</v>
      </c>
    </row>
    <row r="219" spans="1:17" hidden="1">
      <c r="A219" t="s">
        <v>1037</v>
      </c>
      <c r="B219" t="s">
        <v>501</v>
      </c>
      <c r="C219" t="s">
        <v>7259</v>
      </c>
      <c r="D219" s="7">
        <v>42494</v>
      </c>
      <c r="E219" t="s">
        <v>386</v>
      </c>
      <c r="F219">
        <v>19105017</v>
      </c>
      <c r="G219" t="s">
        <v>7260</v>
      </c>
      <c r="H219" s="7">
        <v>42509</v>
      </c>
      <c r="I219" t="s">
        <v>503</v>
      </c>
      <c r="J219">
        <v>3960</v>
      </c>
      <c r="K219">
        <v>0</v>
      </c>
      <c r="L219">
        <v>3960</v>
      </c>
      <c r="M219">
        <v>1</v>
      </c>
      <c r="N219">
        <v>3960</v>
      </c>
      <c r="O219" t="s">
        <v>794</v>
      </c>
      <c r="P219" t="s">
        <v>7261</v>
      </c>
      <c r="Q219" s="7">
        <v>42542</v>
      </c>
    </row>
    <row r="220" spans="1:17" hidden="1">
      <c r="A220" t="s">
        <v>1037</v>
      </c>
      <c r="B220" t="s">
        <v>501</v>
      </c>
      <c r="C220" t="s">
        <v>6936</v>
      </c>
      <c r="D220" s="7">
        <v>42494</v>
      </c>
      <c r="E220" t="s">
        <v>386</v>
      </c>
      <c r="F220">
        <v>19105017</v>
      </c>
      <c r="G220" t="s">
        <v>6937</v>
      </c>
      <c r="H220" s="7">
        <v>42509</v>
      </c>
      <c r="I220" t="s">
        <v>503</v>
      </c>
      <c r="J220">
        <v>9240</v>
      </c>
      <c r="K220">
        <v>0</v>
      </c>
      <c r="L220">
        <v>9240</v>
      </c>
      <c r="M220">
        <v>1</v>
      </c>
      <c r="N220">
        <v>9240</v>
      </c>
      <c r="O220" t="s">
        <v>794</v>
      </c>
      <c r="P220" t="s">
        <v>6938</v>
      </c>
      <c r="Q220" s="7">
        <v>42542</v>
      </c>
    </row>
    <row r="221" spans="1:17" hidden="1">
      <c r="A221" t="s">
        <v>1037</v>
      </c>
      <c r="B221" t="s">
        <v>501</v>
      </c>
      <c r="C221" t="s">
        <v>7132</v>
      </c>
      <c r="D221" s="7">
        <v>42494</v>
      </c>
      <c r="E221" t="s">
        <v>386</v>
      </c>
      <c r="F221">
        <v>19105017</v>
      </c>
      <c r="G221" t="s">
        <v>7133</v>
      </c>
      <c r="H221" s="7">
        <v>42509</v>
      </c>
      <c r="I221" t="s">
        <v>503</v>
      </c>
      <c r="J221">
        <v>3960</v>
      </c>
      <c r="K221">
        <v>0</v>
      </c>
      <c r="L221">
        <v>3960</v>
      </c>
      <c r="M221">
        <v>1</v>
      </c>
      <c r="N221">
        <v>3960</v>
      </c>
      <c r="O221" t="s">
        <v>794</v>
      </c>
      <c r="P221" t="s">
        <v>7134</v>
      </c>
      <c r="Q221" s="7">
        <v>42542</v>
      </c>
    </row>
    <row r="222" spans="1:17" hidden="1">
      <c r="A222" t="s">
        <v>1037</v>
      </c>
      <c r="B222" t="s">
        <v>501</v>
      </c>
      <c r="C222" t="s">
        <v>7159</v>
      </c>
      <c r="D222" s="7">
        <v>42535</v>
      </c>
      <c r="E222" t="s">
        <v>386</v>
      </c>
      <c r="F222">
        <v>19105017</v>
      </c>
      <c r="G222" t="s">
        <v>4278</v>
      </c>
      <c r="H222" s="7">
        <v>42546</v>
      </c>
      <c r="I222" t="s">
        <v>503</v>
      </c>
      <c r="J222">
        <v>13464</v>
      </c>
      <c r="K222">
        <v>0</v>
      </c>
      <c r="L222">
        <v>13464</v>
      </c>
      <c r="M222">
        <v>1</v>
      </c>
      <c r="N222">
        <v>13464</v>
      </c>
      <c r="O222" t="s">
        <v>794</v>
      </c>
      <c r="P222" t="s">
        <v>4279</v>
      </c>
      <c r="Q222" s="7">
        <v>42542</v>
      </c>
    </row>
    <row r="223" spans="1:17" hidden="1">
      <c r="A223" t="s">
        <v>1037</v>
      </c>
      <c r="B223" t="s">
        <v>501</v>
      </c>
      <c r="C223" t="s">
        <v>6834</v>
      </c>
      <c r="D223" s="7">
        <v>42535</v>
      </c>
      <c r="E223" t="s">
        <v>386</v>
      </c>
      <c r="F223">
        <v>19105017</v>
      </c>
      <c r="G223" t="s">
        <v>3811</v>
      </c>
      <c r="H223" s="7">
        <v>42547</v>
      </c>
      <c r="I223" t="s">
        <v>503</v>
      </c>
      <c r="J223">
        <v>13464</v>
      </c>
      <c r="K223">
        <v>0</v>
      </c>
      <c r="L223">
        <v>13464</v>
      </c>
      <c r="M223">
        <v>1</v>
      </c>
      <c r="N223">
        <v>13464</v>
      </c>
      <c r="O223" t="s">
        <v>794</v>
      </c>
      <c r="P223" t="s">
        <v>3812</v>
      </c>
      <c r="Q223" s="7">
        <v>42542</v>
      </c>
    </row>
    <row r="224" spans="1:17" hidden="1">
      <c r="A224" t="s">
        <v>1037</v>
      </c>
      <c r="B224" t="s">
        <v>501</v>
      </c>
      <c r="C224" t="s">
        <v>7367</v>
      </c>
      <c r="D224" s="7">
        <v>42535</v>
      </c>
      <c r="E224" t="s">
        <v>386</v>
      </c>
      <c r="F224">
        <v>19105017</v>
      </c>
      <c r="G224" t="s">
        <v>4281</v>
      </c>
      <c r="H224" s="7">
        <v>42547</v>
      </c>
      <c r="I224" t="s">
        <v>503</v>
      </c>
      <c r="J224">
        <v>13464</v>
      </c>
      <c r="K224">
        <v>0</v>
      </c>
      <c r="L224">
        <v>13464</v>
      </c>
      <c r="M224">
        <v>1</v>
      </c>
      <c r="N224">
        <v>13464</v>
      </c>
      <c r="O224" t="s">
        <v>794</v>
      </c>
      <c r="P224" t="s">
        <v>4282</v>
      </c>
      <c r="Q224" s="7">
        <v>42542</v>
      </c>
    </row>
    <row r="225" spans="1:17" hidden="1">
      <c r="A225" t="s">
        <v>1037</v>
      </c>
      <c r="B225" t="s">
        <v>501</v>
      </c>
      <c r="C225" t="s">
        <v>7287</v>
      </c>
      <c r="D225" s="7">
        <v>42536</v>
      </c>
      <c r="E225" t="s">
        <v>386</v>
      </c>
      <c r="F225">
        <v>19105017</v>
      </c>
      <c r="G225" t="s">
        <v>6608</v>
      </c>
      <c r="H225" s="7">
        <v>42549</v>
      </c>
      <c r="I225" t="s">
        <v>503</v>
      </c>
      <c r="J225">
        <v>13464</v>
      </c>
      <c r="K225">
        <v>0</v>
      </c>
      <c r="L225">
        <v>13464</v>
      </c>
      <c r="M225">
        <v>1</v>
      </c>
      <c r="N225">
        <v>13464</v>
      </c>
      <c r="O225" t="s">
        <v>794</v>
      </c>
      <c r="P225" t="s">
        <v>6609</v>
      </c>
      <c r="Q225" s="7">
        <v>42542</v>
      </c>
    </row>
    <row r="226" spans="1:17" hidden="1">
      <c r="A226" t="s">
        <v>1037</v>
      </c>
      <c r="B226" t="s">
        <v>501</v>
      </c>
      <c r="C226" t="s">
        <v>6955</v>
      </c>
      <c r="D226" s="7">
        <v>42537</v>
      </c>
      <c r="E226" t="s">
        <v>386</v>
      </c>
      <c r="F226">
        <v>19105017</v>
      </c>
      <c r="G226" t="s">
        <v>6269</v>
      </c>
      <c r="H226" s="7">
        <v>42552</v>
      </c>
      <c r="I226" t="s">
        <v>503</v>
      </c>
      <c r="J226">
        <v>13464</v>
      </c>
      <c r="K226">
        <v>0</v>
      </c>
      <c r="L226">
        <v>13464</v>
      </c>
      <c r="M226">
        <v>1</v>
      </c>
      <c r="N226">
        <v>13464</v>
      </c>
      <c r="O226" t="s">
        <v>794</v>
      </c>
      <c r="P226" t="s">
        <v>6270</v>
      </c>
      <c r="Q226" s="7">
        <v>42542</v>
      </c>
    </row>
    <row r="227" spans="1:17" hidden="1">
      <c r="A227" t="s">
        <v>506</v>
      </c>
      <c r="B227" t="s">
        <v>553</v>
      </c>
      <c r="C227" t="s">
        <v>6868</v>
      </c>
      <c r="D227" s="7">
        <v>42528</v>
      </c>
      <c r="E227" t="s">
        <v>958</v>
      </c>
      <c r="F227">
        <v>17101003</v>
      </c>
      <c r="G227" t="s">
        <v>1030</v>
      </c>
      <c r="H227" s="7">
        <v>42528</v>
      </c>
      <c r="I227" t="s">
        <v>503</v>
      </c>
      <c r="J227">
        <v>300</v>
      </c>
      <c r="L227">
        <v>300</v>
      </c>
      <c r="M227">
        <v>1</v>
      </c>
      <c r="N227">
        <v>300</v>
      </c>
      <c r="O227" t="s">
        <v>808</v>
      </c>
      <c r="P227" t="s">
        <v>6869</v>
      </c>
      <c r="Q227" s="7">
        <v>42542</v>
      </c>
    </row>
    <row r="228" spans="1:17" hidden="1">
      <c r="A228" t="s">
        <v>506</v>
      </c>
      <c r="B228" t="s">
        <v>548</v>
      </c>
      <c r="C228" t="s">
        <v>7502</v>
      </c>
      <c r="D228" s="7">
        <v>42447</v>
      </c>
      <c r="E228" t="s">
        <v>3438</v>
      </c>
      <c r="F228">
        <v>17101002</v>
      </c>
      <c r="G228" t="s">
        <v>1030</v>
      </c>
      <c r="H228" s="7">
        <v>42447</v>
      </c>
      <c r="I228" t="s">
        <v>503</v>
      </c>
      <c r="J228">
        <v>35000</v>
      </c>
      <c r="K228">
        <v>27200</v>
      </c>
      <c r="L228">
        <v>7800</v>
      </c>
      <c r="M228">
        <v>1</v>
      </c>
      <c r="N228">
        <v>7800</v>
      </c>
      <c r="O228" t="s">
        <v>809</v>
      </c>
      <c r="P228" t="s">
        <v>7503</v>
      </c>
      <c r="Q228" s="7">
        <v>42542</v>
      </c>
    </row>
    <row r="229" spans="1:17" hidden="1">
      <c r="A229" t="s">
        <v>506</v>
      </c>
      <c r="B229" t="s">
        <v>501</v>
      </c>
      <c r="C229" t="s">
        <v>924</v>
      </c>
      <c r="D229" s="7">
        <v>40975</v>
      </c>
      <c r="E229" t="s">
        <v>777</v>
      </c>
      <c r="F229">
        <v>11107001</v>
      </c>
      <c r="G229" t="s">
        <v>925</v>
      </c>
      <c r="H229" s="7">
        <v>42093</v>
      </c>
      <c r="I229" t="s">
        <v>503</v>
      </c>
      <c r="J229">
        <v>3000000</v>
      </c>
      <c r="K229">
        <v>2235936</v>
      </c>
      <c r="L229">
        <v>764064</v>
      </c>
      <c r="M229">
        <v>1</v>
      </c>
      <c r="N229">
        <v>764064</v>
      </c>
      <c r="O229" t="s">
        <v>798</v>
      </c>
      <c r="P229" t="s">
        <v>926</v>
      </c>
      <c r="Q229" s="7">
        <v>42542</v>
      </c>
    </row>
    <row r="230" spans="1:17" hidden="1">
      <c r="A230" t="s">
        <v>506</v>
      </c>
      <c r="B230" t="s">
        <v>501</v>
      </c>
      <c r="C230" t="s">
        <v>7186</v>
      </c>
      <c r="D230" s="7">
        <v>42523</v>
      </c>
      <c r="E230" t="s">
        <v>7187</v>
      </c>
      <c r="F230">
        <v>17101002</v>
      </c>
      <c r="G230" t="s">
        <v>7188</v>
      </c>
      <c r="H230" s="7">
        <v>42523</v>
      </c>
      <c r="I230" t="s">
        <v>503</v>
      </c>
      <c r="J230">
        <v>8000</v>
      </c>
      <c r="K230">
        <v>5361</v>
      </c>
      <c r="L230">
        <v>2639</v>
      </c>
      <c r="M230">
        <v>1</v>
      </c>
      <c r="N230">
        <v>2639</v>
      </c>
      <c r="O230" t="s">
        <v>809</v>
      </c>
      <c r="P230" t="s">
        <v>7189</v>
      </c>
      <c r="Q230" s="7">
        <v>42542</v>
      </c>
    </row>
    <row r="231" spans="1:17" hidden="1">
      <c r="A231" t="s">
        <v>506</v>
      </c>
      <c r="B231" t="s">
        <v>501</v>
      </c>
      <c r="C231" t="s">
        <v>857</v>
      </c>
      <c r="D231" s="7">
        <v>41204</v>
      </c>
      <c r="E231" t="s">
        <v>858</v>
      </c>
      <c r="F231">
        <v>11102003</v>
      </c>
      <c r="G231" t="s">
        <v>859</v>
      </c>
      <c r="H231" s="7">
        <v>41204</v>
      </c>
      <c r="I231" t="s">
        <v>503</v>
      </c>
      <c r="J231">
        <v>1679.4</v>
      </c>
      <c r="K231">
        <v>1710</v>
      </c>
      <c r="L231">
        <v>-30.6</v>
      </c>
      <c r="M231">
        <v>1</v>
      </c>
      <c r="N231">
        <v>-30.6</v>
      </c>
      <c r="O231" t="s">
        <v>832</v>
      </c>
      <c r="P231" t="s">
        <v>860</v>
      </c>
      <c r="Q231" s="7">
        <v>42542</v>
      </c>
    </row>
    <row r="232" spans="1:17" hidden="1">
      <c r="A232" t="s">
        <v>1037</v>
      </c>
      <c r="B232" t="s">
        <v>501</v>
      </c>
      <c r="C232" t="s">
        <v>6792</v>
      </c>
      <c r="D232" s="7">
        <v>42501</v>
      </c>
      <c r="E232" t="s">
        <v>386</v>
      </c>
      <c r="F232">
        <v>19105017</v>
      </c>
      <c r="G232" t="s">
        <v>6793</v>
      </c>
      <c r="H232" s="7">
        <v>42519</v>
      </c>
      <c r="I232" t="s">
        <v>503</v>
      </c>
      <c r="J232">
        <v>314.79000000000002</v>
      </c>
      <c r="K232">
        <v>0</v>
      </c>
      <c r="L232">
        <v>314.79000000000002</v>
      </c>
      <c r="M232">
        <v>1</v>
      </c>
      <c r="N232">
        <v>314.79000000000002</v>
      </c>
      <c r="O232" t="s">
        <v>794</v>
      </c>
      <c r="P232" t="s">
        <v>6794</v>
      </c>
      <c r="Q232" s="7">
        <v>42542</v>
      </c>
    </row>
    <row r="233" spans="1:17" hidden="1">
      <c r="A233" t="s">
        <v>1037</v>
      </c>
      <c r="B233" t="s">
        <v>501</v>
      </c>
      <c r="C233" t="s">
        <v>7076</v>
      </c>
      <c r="D233" s="7">
        <v>42443</v>
      </c>
      <c r="E233" t="s">
        <v>386</v>
      </c>
      <c r="F233">
        <v>19105017</v>
      </c>
      <c r="G233" t="s">
        <v>7077</v>
      </c>
      <c r="H233" s="7">
        <v>42443</v>
      </c>
      <c r="I233" t="s">
        <v>503</v>
      </c>
      <c r="J233">
        <v>1249.21</v>
      </c>
      <c r="K233">
        <v>0</v>
      </c>
      <c r="L233">
        <v>1249.21</v>
      </c>
      <c r="M233">
        <v>1</v>
      </c>
      <c r="N233">
        <v>1249.21</v>
      </c>
      <c r="O233" t="s">
        <v>794</v>
      </c>
      <c r="P233" t="s">
        <v>7078</v>
      </c>
      <c r="Q233" s="7">
        <v>42542</v>
      </c>
    </row>
    <row r="234" spans="1:17" hidden="1">
      <c r="A234" t="s">
        <v>1037</v>
      </c>
      <c r="B234" t="s">
        <v>501</v>
      </c>
      <c r="C234" t="s">
        <v>3095</v>
      </c>
      <c r="D234" s="7">
        <v>42354</v>
      </c>
      <c r="E234" t="s">
        <v>386</v>
      </c>
      <c r="F234">
        <v>19105017</v>
      </c>
      <c r="G234" t="s">
        <v>3096</v>
      </c>
      <c r="H234" s="7">
        <v>42418</v>
      </c>
      <c r="I234" t="s">
        <v>503</v>
      </c>
      <c r="J234">
        <v>1875</v>
      </c>
      <c r="K234">
        <v>0</v>
      </c>
      <c r="L234">
        <v>1875</v>
      </c>
      <c r="M234">
        <v>1</v>
      </c>
      <c r="N234">
        <v>1875</v>
      </c>
      <c r="O234" t="s">
        <v>794</v>
      </c>
      <c r="P234" t="s">
        <v>3097</v>
      </c>
      <c r="Q234" s="7">
        <v>42542</v>
      </c>
    </row>
    <row r="235" spans="1:17" hidden="1">
      <c r="A235" t="s">
        <v>1037</v>
      </c>
      <c r="B235" t="s">
        <v>501</v>
      </c>
      <c r="C235" t="s">
        <v>3134</v>
      </c>
      <c r="D235" s="7">
        <v>42382</v>
      </c>
      <c r="E235" t="s">
        <v>386</v>
      </c>
      <c r="F235">
        <v>19105017</v>
      </c>
      <c r="G235" t="s">
        <v>3135</v>
      </c>
      <c r="H235" s="7">
        <v>42396</v>
      </c>
      <c r="I235" t="s">
        <v>503</v>
      </c>
      <c r="J235">
        <v>9905.73</v>
      </c>
      <c r="K235">
        <v>0</v>
      </c>
      <c r="L235">
        <v>9905.73</v>
      </c>
      <c r="M235">
        <v>1</v>
      </c>
      <c r="N235">
        <v>9905.73</v>
      </c>
      <c r="O235" t="s">
        <v>794</v>
      </c>
      <c r="P235" t="s">
        <v>2882</v>
      </c>
      <c r="Q235" s="7">
        <v>42542</v>
      </c>
    </row>
    <row r="236" spans="1:17" hidden="1">
      <c r="A236" t="s">
        <v>484</v>
      </c>
      <c r="B236" t="s">
        <v>1193</v>
      </c>
      <c r="C236" t="s">
        <v>7378</v>
      </c>
      <c r="D236" s="7">
        <v>42536</v>
      </c>
      <c r="E236" t="s">
        <v>386</v>
      </c>
      <c r="F236">
        <v>19105017</v>
      </c>
      <c r="G236" t="s">
        <v>5144</v>
      </c>
      <c r="H236" s="7">
        <v>42565</v>
      </c>
      <c r="I236" t="s">
        <v>503</v>
      </c>
      <c r="J236">
        <v>960</v>
      </c>
      <c r="K236">
        <v>0</v>
      </c>
      <c r="L236">
        <v>960</v>
      </c>
      <c r="M236">
        <v>1</v>
      </c>
      <c r="N236">
        <v>960</v>
      </c>
      <c r="O236" t="s">
        <v>794</v>
      </c>
      <c r="P236" t="s">
        <v>7379</v>
      </c>
      <c r="Q236" s="7">
        <v>42542</v>
      </c>
    </row>
    <row r="237" spans="1:17" hidden="1">
      <c r="A237" t="s">
        <v>506</v>
      </c>
      <c r="B237" t="s">
        <v>501</v>
      </c>
      <c r="C237" t="s">
        <v>3124</v>
      </c>
      <c r="D237" s="7">
        <v>42391</v>
      </c>
      <c r="E237" t="s">
        <v>386</v>
      </c>
      <c r="F237">
        <v>19105017</v>
      </c>
      <c r="G237" t="s">
        <v>2896</v>
      </c>
      <c r="H237" s="7">
        <v>42412</v>
      </c>
      <c r="I237" t="s">
        <v>503</v>
      </c>
      <c r="J237">
        <v>1971.21</v>
      </c>
      <c r="K237">
        <v>0</v>
      </c>
      <c r="L237">
        <v>1971.21</v>
      </c>
      <c r="M237">
        <v>1</v>
      </c>
      <c r="N237">
        <v>1971.21</v>
      </c>
      <c r="O237" t="s">
        <v>794</v>
      </c>
      <c r="P237" t="s">
        <v>3125</v>
      </c>
      <c r="Q237" s="7">
        <v>42542</v>
      </c>
    </row>
    <row r="238" spans="1:17" hidden="1">
      <c r="A238" t="s">
        <v>506</v>
      </c>
      <c r="B238" t="s">
        <v>501</v>
      </c>
      <c r="C238" t="s">
        <v>3126</v>
      </c>
      <c r="D238" s="7">
        <v>42391</v>
      </c>
      <c r="E238" t="s">
        <v>386</v>
      </c>
      <c r="F238">
        <v>19105017</v>
      </c>
      <c r="G238" t="s">
        <v>2896</v>
      </c>
      <c r="H238" s="7">
        <v>42426</v>
      </c>
      <c r="I238" t="s">
        <v>503</v>
      </c>
      <c r="J238">
        <v>1971.21</v>
      </c>
      <c r="L238">
        <v>1971.21</v>
      </c>
      <c r="M238">
        <v>1</v>
      </c>
      <c r="N238">
        <v>1971.21</v>
      </c>
      <c r="O238" t="s">
        <v>794</v>
      </c>
      <c r="P238" t="s">
        <v>3125</v>
      </c>
      <c r="Q238" s="7">
        <v>42542</v>
      </c>
    </row>
    <row r="239" spans="1:17" hidden="1">
      <c r="A239" t="s">
        <v>1037</v>
      </c>
      <c r="B239" t="s">
        <v>501</v>
      </c>
      <c r="C239" t="s">
        <v>7032</v>
      </c>
      <c r="D239" s="7">
        <v>42482</v>
      </c>
      <c r="E239" t="s">
        <v>386</v>
      </c>
      <c r="F239">
        <v>19105017</v>
      </c>
      <c r="G239" t="s">
        <v>7033</v>
      </c>
      <c r="H239" s="7">
        <v>42501</v>
      </c>
      <c r="I239" t="s">
        <v>503</v>
      </c>
      <c r="J239">
        <v>8487.58</v>
      </c>
      <c r="L239">
        <v>8487.58</v>
      </c>
      <c r="M239">
        <v>1</v>
      </c>
      <c r="N239" s="8">
        <v>8487.58</v>
      </c>
      <c r="O239" t="s">
        <v>794</v>
      </c>
      <c r="P239" t="s">
        <v>7034</v>
      </c>
      <c r="Q239" s="7">
        <v>42542</v>
      </c>
    </row>
    <row r="240" spans="1:17" hidden="1">
      <c r="A240" t="s">
        <v>1037</v>
      </c>
      <c r="B240" t="s">
        <v>501</v>
      </c>
      <c r="C240" t="s">
        <v>7256</v>
      </c>
      <c r="D240" s="7">
        <v>42494</v>
      </c>
      <c r="E240" t="s">
        <v>386</v>
      </c>
      <c r="F240">
        <v>19105017</v>
      </c>
      <c r="G240" t="s">
        <v>7257</v>
      </c>
      <c r="H240" s="7">
        <v>42495</v>
      </c>
      <c r="I240" t="s">
        <v>503</v>
      </c>
      <c r="J240">
        <v>336.25</v>
      </c>
      <c r="K240">
        <v>0</v>
      </c>
      <c r="L240">
        <v>336.25</v>
      </c>
      <c r="M240">
        <v>1</v>
      </c>
      <c r="N240">
        <v>336.25</v>
      </c>
      <c r="O240" t="s">
        <v>794</v>
      </c>
      <c r="P240" t="s">
        <v>7258</v>
      </c>
      <c r="Q240" s="7">
        <v>42542</v>
      </c>
    </row>
    <row r="241" spans="1:17" hidden="1">
      <c r="A241" t="s">
        <v>1037</v>
      </c>
      <c r="B241" t="s">
        <v>501</v>
      </c>
      <c r="C241" t="s">
        <v>6845</v>
      </c>
      <c r="D241" s="7">
        <v>42472</v>
      </c>
      <c r="E241" t="s">
        <v>386</v>
      </c>
      <c r="F241">
        <v>19105017</v>
      </c>
      <c r="G241" t="s">
        <v>6846</v>
      </c>
      <c r="H241" s="7">
        <v>42495</v>
      </c>
      <c r="I241" t="s">
        <v>503</v>
      </c>
      <c r="J241">
        <v>11567.64</v>
      </c>
      <c r="K241">
        <v>0</v>
      </c>
      <c r="L241">
        <v>11567.64</v>
      </c>
      <c r="M241">
        <v>1</v>
      </c>
      <c r="N241">
        <v>11567.64</v>
      </c>
      <c r="O241" t="s">
        <v>794</v>
      </c>
      <c r="P241" t="s">
        <v>6847</v>
      </c>
      <c r="Q241" s="7">
        <v>42542</v>
      </c>
    </row>
    <row r="242" spans="1:17" hidden="1">
      <c r="A242" t="s">
        <v>1037</v>
      </c>
      <c r="B242" t="s">
        <v>501</v>
      </c>
      <c r="C242" t="s">
        <v>7079</v>
      </c>
      <c r="D242" s="7">
        <v>42472</v>
      </c>
      <c r="E242" t="s">
        <v>386</v>
      </c>
      <c r="F242">
        <v>19105017</v>
      </c>
      <c r="G242" t="s">
        <v>6846</v>
      </c>
      <c r="H242" s="7">
        <v>42509</v>
      </c>
      <c r="I242" t="s">
        <v>503</v>
      </c>
      <c r="J242">
        <v>11567.64</v>
      </c>
      <c r="L242">
        <v>11567.64</v>
      </c>
      <c r="M242">
        <v>1</v>
      </c>
      <c r="N242">
        <v>11567.64</v>
      </c>
      <c r="O242" t="s">
        <v>794</v>
      </c>
      <c r="P242" t="s">
        <v>6847</v>
      </c>
      <c r="Q242" s="7">
        <v>42542</v>
      </c>
    </row>
    <row r="243" spans="1:17" hidden="1">
      <c r="A243" t="s">
        <v>1037</v>
      </c>
      <c r="B243" t="s">
        <v>501</v>
      </c>
      <c r="C243" t="s">
        <v>6968</v>
      </c>
      <c r="D243" s="7">
        <v>42472</v>
      </c>
      <c r="E243" t="s">
        <v>386</v>
      </c>
      <c r="F243">
        <v>19105017</v>
      </c>
      <c r="G243" t="s">
        <v>6969</v>
      </c>
      <c r="H243" s="7">
        <v>42510</v>
      </c>
      <c r="I243" t="s">
        <v>503</v>
      </c>
      <c r="J243">
        <v>3162.89</v>
      </c>
      <c r="L243">
        <v>3162.89</v>
      </c>
      <c r="M243">
        <v>1</v>
      </c>
      <c r="N243">
        <v>3162.89</v>
      </c>
      <c r="O243" t="s">
        <v>794</v>
      </c>
      <c r="P243" t="s">
        <v>6970</v>
      </c>
      <c r="Q243" s="7">
        <v>42542</v>
      </c>
    </row>
    <row r="244" spans="1:17" hidden="1">
      <c r="A244" t="s">
        <v>1037</v>
      </c>
      <c r="B244" t="s">
        <v>501</v>
      </c>
      <c r="C244" t="s">
        <v>7080</v>
      </c>
      <c r="D244" s="7">
        <v>42472</v>
      </c>
      <c r="E244" t="s">
        <v>386</v>
      </c>
      <c r="F244">
        <v>19105017</v>
      </c>
      <c r="G244" t="s">
        <v>6969</v>
      </c>
      <c r="H244" s="7">
        <v>42496</v>
      </c>
      <c r="I244" t="s">
        <v>503</v>
      </c>
      <c r="J244">
        <v>3162.9</v>
      </c>
      <c r="K244">
        <v>0</v>
      </c>
      <c r="L244">
        <v>3162.9</v>
      </c>
      <c r="M244">
        <v>1</v>
      </c>
      <c r="N244">
        <v>3162.9</v>
      </c>
      <c r="O244" t="s">
        <v>794</v>
      </c>
      <c r="P244" t="s">
        <v>6970</v>
      </c>
      <c r="Q244" s="7">
        <v>42542</v>
      </c>
    </row>
    <row r="245" spans="1:17" hidden="1">
      <c r="A245" t="s">
        <v>506</v>
      </c>
      <c r="B245" t="s">
        <v>501</v>
      </c>
      <c r="C245" t="s">
        <v>6881</v>
      </c>
      <c r="D245" s="7">
        <v>42509</v>
      </c>
      <c r="E245" t="s">
        <v>479</v>
      </c>
      <c r="F245">
        <v>17101002</v>
      </c>
      <c r="G245" t="s">
        <v>6882</v>
      </c>
      <c r="H245" s="7">
        <v>42509</v>
      </c>
      <c r="I245" t="s">
        <v>503</v>
      </c>
      <c r="J245">
        <v>850</v>
      </c>
      <c r="L245">
        <v>850</v>
      </c>
      <c r="M245">
        <v>1</v>
      </c>
      <c r="N245">
        <v>850</v>
      </c>
      <c r="O245" t="s">
        <v>809</v>
      </c>
      <c r="P245" t="s">
        <v>6883</v>
      </c>
      <c r="Q245" s="7">
        <v>42542</v>
      </c>
    </row>
    <row r="246" spans="1:17" hidden="1">
      <c r="A246" t="s">
        <v>1037</v>
      </c>
      <c r="B246" t="s">
        <v>501</v>
      </c>
      <c r="C246" t="s">
        <v>7284</v>
      </c>
      <c r="D246" s="7">
        <v>42508</v>
      </c>
      <c r="E246" t="s">
        <v>386</v>
      </c>
      <c r="F246">
        <v>19105017</v>
      </c>
      <c r="G246" t="s">
        <v>4980</v>
      </c>
      <c r="H246" s="7">
        <v>42545</v>
      </c>
      <c r="I246" t="s">
        <v>503</v>
      </c>
      <c r="J246">
        <v>18319.64</v>
      </c>
      <c r="L246">
        <v>18319.64</v>
      </c>
      <c r="M246">
        <v>1</v>
      </c>
      <c r="N246">
        <v>18319.64</v>
      </c>
      <c r="O246" t="s">
        <v>794</v>
      </c>
      <c r="P246" t="s">
        <v>4981</v>
      </c>
      <c r="Q246" s="7">
        <v>42542</v>
      </c>
    </row>
    <row r="247" spans="1:17" hidden="1">
      <c r="A247" t="s">
        <v>1037</v>
      </c>
      <c r="B247" t="s">
        <v>501</v>
      </c>
      <c r="C247" t="s">
        <v>7374</v>
      </c>
      <c r="D247" s="7">
        <v>42508</v>
      </c>
      <c r="E247" t="s">
        <v>386</v>
      </c>
      <c r="F247">
        <v>19105017</v>
      </c>
      <c r="G247" t="s">
        <v>4980</v>
      </c>
      <c r="H247" s="7">
        <v>42531</v>
      </c>
      <c r="I247" t="s">
        <v>503</v>
      </c>
      <c r="J247">
        <v>18319.64</v>
      </c>
      <c r="K247">
        <v>0</v>
      </c>
      <c r="L247">
        <v>18319.64</v>
      </c>
      <c r="M247">
        <v>1</v>
      </c>
      <c r="N247">
        <v>18319.64</v>
      </c>
      <c r="O247" t="s">
        <v>794</v>
      </c>
      <c r="P247" t="s">
        <v>4981</v>
      </c>
      <c r="Q247" s="7">
        <v>42542</v>
      </c>
    </row>
    <row r="248" spans="1:17" hidden="1">
      <c r="A248" t="s">
        <v>1037</v>
      </c>
      <c r="B248" t="s">
        <v>501</v>
      </c>
      <c r="C248" t="s">
        <v>7127</v>
      </c>
      <c r="D248" s="7">
        <v>42534</v>
      </c>
      <c r="E248" t="s">
        <v>386</v>
      </c>
      <c r="F248">
        <v>19105017</v>
      </c>
      <c r="G248" t="s">
        <v>4321</v>
      </c>
      <c r="H248" s="7">
        <v>42549</v>
      </c>
      <c r="I248" t="s">
        <v>503</v>
      </c>
      <c r="J248">
        <v>1150.3800000000001</v>
      </c>
      <c r="K248">
        <v>0</v>
      </c>
      <c r="L248">
        <v>1150.3800000000001</v>
      </c>
      <c r="M248">
        <v>1</v>
      </c>
      <c r="N248">
        <v>1150.3800000000001</v>
      </c>
      <c r="O248" t="s">
        <v>794</v>
      </c>
      <c r="P248" t="s">
        <v>4322</v>
      </c>
      <c r="Q248" s="7">
        <v>42542</v>
      </c>
    </row>
    <row r="249" spans="1:17" hidden="1">
      <c r="A249" t="s">
        <v>1037</v>
      </c>
      <c r="B249" t="s">
        <v>501</v>
      </c>
      <c r="C249" t="s">
        <v>7128</v>
      </c>
      <c r="D249" s="7">
        <v>42534</v>
      </c>
      <c r="E249" t="s">
        <v>386</v>
      </c>
      <c r="F249">
        <v>19105017</v>
      </c>
      <c r="G249" t="s">
        <v>4321</v>
      </c>
      <c r="H249" s="7">
        <v>42563</v>
      </c>
      <c r="I249" t="s">
        <v>503</v>
      </c>
      <c r="J249">
        <v>1150.3699999999999</v>
      </c>
      <c r="L249">
        <v>1150.3699999999999</v>
      </c>
      <c r="M249">
        <v>1</v>
      </c>
      <c r="N249">
        <v>1150.3699999999999</v>
      </c>
      <c r="O249" t="s">
        <v>794</v>
      </c>
      <c r="P249" t="s">
        <v>4322</v>
      </c>
      <c r="Q249" s="7">
        <v>42542</v>
      </c>
    </row>
    <row r="250" spans="1:17" hidden="1">
      <c r="A250" t="s">
        <v>1037</v>
      </c>
      <c r="B250" t="s">
        <v>501</v>
      </c>
      <c r="C250" t="s">
        <v>7045</v>
      </c>
      <c r="D250" s="7">
        <v>42534</v>
      </c>
      <c r="E250" t="s">
        <v>386</v>
      </c>
      <c r="F250">
        <v>19105017</v>
      </c>
      <c r="G250" t="s">
        <v>3884</v>
      </c>
      <c r="H250" s="7">
        <v>42563</v>
      </c>
      <c r="I250" t="s">
        <v>503</v>
      </c>
      <c r="J250">
        <v>14817.46</v>
      </c>
      <c r="L250">
        <v>14817.46</v>
      </c>
      <c r="M250">
        <v>1</v>
      </c>
      <c r="N250">
        <v>14817.46</v>
      </c>
      <c r="O250" t="s">
        <v>794</v>
      </c>
      <c r="P250" t="s">
        <v>3885</v>
      </c>
      <c r="Q250" s="7">
        <v>42542</v>
      </c>
    </row>
    <row r="251" spans="1:17" hidden="1">
      <c r="A251" t="s">
        <v>1037</v>
      </c>
      <c r="B251" t="s">
        <v>501</v>
      </c>
      <c r="C251" t="s">
        <v>7249</v>
      </c>
      <c r="D251" s="7">
        <v>42534</v>
      </c>
      <c r="E251" t="s">
        <v>386</v>
      </c>
      <c r="F251">
        <v>19105017</v>
      </c>
      <c r="G251" t="s">
        <v>3884</v>
      </c>
      <c r="H251" s="7">
        <v>42549</v>
      </c>
      <c r="I251" t="s">
        <v>503</v>
      </c>
      <c r="J251">
        <v>14817.47</v>
      </c>
      <c r="K251">
        <v>0</v>
      </c>
      <c r="L251">
        <v>14817.47</v>
      </c>
      <c r="M251">
        <v>1</v>
      </c>
      <c r="N251">
        <v>14817.47</v>
      </c>
      <c r="O251" t="s">
        <v>794</v>
      </c>
      <c r="P251" t="s">
        <v>3885</v>
      </c>
      <c r="Q251" s="7">
        <v>42542</v>
      </c>
    </row>
    <row r="252" spans="1:17" hidden="1">
      <c r="A252" t="s">
        <v>506</v>
      </c>
      <c r="B252" t="s">
        <v>501</v>
      </c>
      <c r="C252" t="s">
        <v>6896</v>
      </c>
      <c r="D252" s="7">
        <v>42541</v>
      </c>
      <c r="E252" t="s">
        <v>6897</v>
      </c>
      <c r="F252">
        <v>17101002</v>
      </c>
      <c r="G252" t="s">
        <v>6898</v>
      </c>
      <c r="H252" s="7">
        <v>42541</v>
      </c>
      <c r="I252" t="s">
        <v>503</v>
      </c>
      <c r="J252">
        <v>920</v>
      </c>
      <c r="L252">
        <v>920</v>
      </c>
      <c r="M252">
        <v>1</v>
      </c>
      <c r="N252">
        <v>920</v>
      </c>
      <c r="O252" t="s">
        <v>809</v>
      </c>
      <c r="P252" t="s">
        <v>6899</v>
      </c>
      <c r="Q252" s="7">
        <v>42542</v>
      </c>
    </row>
    <row r="253" spans="1:17" hidden="1">
      <c r="A253" t="s">
        <v>506</v>
      </c>
      <c r="B253" t="s">
        <v>501</v>
      </c>
      <c r="C253" t="s">
        <v>7008</v>
      </c>
      <c r="D253" s="7">
        <v>42542</v>
      </c>
      <c r="E253" t="s">
        <v>3216</v>
      </c>
      <c r="F253">
        <v>17101002</v>
      </c>
      <c r="G253" t="s">
        <v>6898</v>
      </c>
      <c r="H253" s="7">
        <v>42542</v>
      </c>
      <c r="I253" t="s">
        <v>503</v>
      </c>
      <c r="J253">
        <v>400</v>
      </c>
      <c r="L253">
        <v>400</v>
      </c>
      <c r="M253">
        <v>1</v>
      </c>
      <c r="N253">
        <v>400</v>
      </c>
      <c r="O253" t="s">
        <v>809</v>
      </c>
      <c r="P253" t="s">
        <v>7009</v>
      </c>
      <c r="Q253" s="7">
        <v>42542</v>
      </c>
    </row>
    <row r="254" spans="1:17" hidden="1">
      <c r="A254" t="s">
        <v>506</v>
      </c>
      <c r="B254" t="s">
        <v>548</v>
      </c>
      <c r="C254" t="s">
        <v>947</v>
      </c>
      <c r="D254" s="7">
        <v>41113</v>
      </c>
      <c r="E254" t="s">
        <v>948</v>
      </c>
      <c r="F254">
        <v>11107001</v>
      </c>
      <c r="G254" t="s">
        <v>949</v>
      </c>
      <c r="H254" s="7">
        <v>41263</v>
      </c>
      <c r="I254" t="s">
        <v>503</v>
      </c>
      <c r="J254">
        <v>50000</v>
      </c>
      <c r="K254">
        <v>3827.55</v>
      </c>
      <c r="L254">
        <v>46172.45</v>
      </c>
      <c r="M254">
        <v>1</v>
      </c>
      <c r="N254">
        <v>46172.45</v>
      </c>
      <c r="O254" t="s">
        <v>798</v>
      </c>
      <c r="P254" t="s">
        <v>950</v>
      </c>
      <c r="Q254" s="7">
        <v>42542</v>
      </c>
    </row>
    <row r="255" spans="1:17" hidden="1">
      <c r="A255" t="s">
        <v>506</v>
      </c>
      <c r="B255" t="s">
        <v>548</v>
      </c>
      <c r="C255" t="s">
        <v>847</v>
      </c>
      <c r="D255" s="7">
        <v>41207</v>
      </c>
      <c r="E255" t="s">
        <v>848</v>
      </c>
      <c r="F255">
        <v>17101002</v>
      </c>
      <c r="G255" t="s">
        <v>441</v>
      </c>
      <c r="H255" s="7">
        <v>41208</v>
      </c>
      <c r="I255" t="s">
        <v>503</v>
      </c>
      <c r="J255">
        <v>2085</v>
      </c>
      <c r="L255">
        <v>2085</v>
      </c>
      <c r="M255">
        <v>1</v>
      </c>
      <c r="N255">
        <v>2085</v>
      </c>
      <c r="O255" t="s">
        <v>2844</v>
      </c>
      <c r="P255" t="s">
        <v>849</v>
      </c>
      <c r="Q255" s="7">
        <v>42542</v>
      </c>
    </row>
    <row r="256" spans="1:17" hidden="1">
      <c r="A256" t="s">
        <v>506</v>
      </c>
      <c r="B256" t="s">
        <v>548</v>
      </c>
      <c r="C256" t="s">
        <v>901</v>
      </c>
      <c r="D256" s="7">
        <v>41044</v>
      </c>
      <c r="E256" t="s">
        <v>796</v>
      </c>
      <c r="F256">
        <v>11107001</v>
      </c>
      <c r="G256" t="s">
        <v>802</v>
      </c>
      <c r="H256" s="7">
        <v>43600</v>
      </c>
      <c r="I256" t="s">
        <v>503</v>
      </c>
      <c r="J256">
        <v>28125</v>
      </c>
      <c r="L256">
        <v>28125</v>
      </c>
      <c r="M256">
        <v>1</v>
      </c>
      <c r="N256">
        <v>28125</v>
      </c>
      <c r="O256" t="s">
        <v>798</v>
      </c>
      <c r="P256" t="s">
        <v>803</v>
      </c>
      <c r="Q256" s="7">
        <v>42542</v>
      </c>
    </row>
    <row r="257" spans="1:17" hidden="1">
      <c r="A257" t="s">
        <v>506</v>
      </c>
      <c r="B257" t="s">
        <v>548</v>
      </c>
      <c r="C257" t="s">
        <v>918</v>
      </c>
      <c r="D257" s="7">
        <v>41044</v>
      </c>
      <c r="E257" t="s">
        <v>796</v>
      </c>
      <c r="F257">
        <v>11107001</v>
      </c>
      <c r="G257" t="s">
        <v>802</v>
      </c>
      <c r="H257" s="7">
        <v>43235</v>
      </c>
      <c r="I257" t="s">
        <v>503</v>
      </c>
      <c r="J257">
        <v>28125</v>
      </c>
      <c r="L257">
        <v>28125</v>
      </c>
      <c r="M257">
        <v>1</v>
      </c>
      <c r="N257">
        <v>28125</v>
      </c>
      <c r="O257" t="s">
        <v>798</v>
      </c>
      <c r="P257" t="s">
        <v>803</v>
      </c>
      <c r="Q257" s="7">
        <v>42542</v>
      </c>
    </row>
    <row r="258" spans="1:17" hidden="1">
      <c r="A258" t="s">
        <v>506</v>
      </c>
      <c r="B258" t="s">
        <v>548</v>
      </c>
      <c r="C258" t="s">
        <v>956</v>
      </c>
      <c r="D258" s="7">
        <v>41044</v>
      </c>
      <c r="E258" t="s">
        <v>796</v>
      </c>
      <c r="F258">
        <v>11107001</v>
      </c>
      <c r="G258" t="s">
        <v>802</v>
      </c>
      <c r="H258" s="7">
        <v>42870</v>
      </c>
      <c r="I258" t="s">
        <v>503</v>
      </c>
      <c r="J258">
        <v>28125</v>
      </c>
      <c r="L258">
        <v>28125</v>
      </c>
      <c r="M258">
        <v>1</v>
      </c>
      <c r="N258">
        <v>28125</v>
      </c>
      <c r="O258" t="s">
        <v>798</v>
      </c>
      <c r="P258" t="s">
        <v>803</v>
      </c>
      <c r="Q258" s="7">
        <v>42542</v>
      </c>
    </row>
    <row r="259" spans="1:17" hidden="1">
      <c r="A259" t="s">
        <v>506</v>
      </c>
      <c r="B259" t="s">
        <v>548</v>
      </c>
      <c r="C259" t="s">
        <v>987</v>
      </c>
      <c r="D259" s="7">
        <v>41044</v>
      </c>
      <c r="E259" t="s">
        <v>796</v>
      </c>
      <c r="F259">
        <v>11107001</v>
      </c>
      <c r="G259" t="s">
        <v>802</v>
      </c>
      <c r="H259" s="7">
        <v>43966</v>
      </c>
      <c r="I259" t="s">
        <v>503</v>
      </c>
      <c r="J259">
        <v>28125</v>
      </c>
      <c r="L259">
        <v>28125</v>
      </c>
      <c r="M259">
        <v>1</v>
      </c>
      <c r="N259">
        <v>28125</v>
      </c>
      <c r="O259" t="s">
        <v>798</v>
      </c>
      <c r="P259" t="s">
        <v>803</v>
      </c>
      <c r="Q259" s="7">
        <v>42542</v>
      </c>
    </row>
    <row r="260" spans="1:17" hidden="1">
      <c r="A260" t="s">
        <v>506</v>
      </c>
      <c r="B260" t="s">
        <v>548</v>
      </c>
      <c r="C260" t="s">
        <v>800</v>
      </c>
      <c r="D260" s="7">
        <v>41044</v>
      </c>
      <c r="E260" t="s">
        <v>796</v>
      </c>
      <c r="F260">
        <v>11107001</v>
      </c>
      <c r="G260" t="s">
        <v>801</v>
      </c>
      <c r="H260" s="7">
        <v>43966</v>
      </c>
      <c r="I260" t="s">
        <v>503</v>
      </c>
      <c r="J260">
        <v>28125</v>
      </c>
      <c r="L260">
        <v>28125</v>
      </c>
      <c r="M260">
        <v>1</v>
      </c>
      <c r="N260">
        <v>28125</v>
      </c>
      <c r="O260" t="s">
        <v>798</v>
      </c>
      <c r="P260" t="s">
        <v>799</v>
      </c>
      <c r="Q260" s="7">
        <v>42542</v>
      </c>
    </row>
    <row r="261" spans="1:17" hidden="1">
      <c r="A261" t="s">
        <v>506</v>
      </c>
      <c r="B261" t="s">
        <v>548</v>
      </c>
      <c r="C261" t="s">
        <v>900</v>
      </c>
      <c r="D261" s="7">
        <v>41044</v>
      </c>
      <c r="E261" t="s">
        <v>796</v>
      </c>
      <c r="F261">
        <v>11107001</v>
      </c>
      <c r="G261" t="s">
        <v>801</v>
      </c>
      <c r="H261" s="7">
        <v>43235</v>
      </c>
      <c r="I261" t="s">
        <v>503</v>
      </c>
      <c r="J261">
        <v>28125</v>
      </c>
      <c r="L261">
        <v>28125</v>
      </c>
      <c r="M261">
        <v>1</v>
      </c>
      <c r="N261">
        <v>28125</v>
      </c>
      <c r="O261" t="s">
        <v>798</v>
      </c>
      <c r="P261" t="s">
        <v>799</v>
      </c>
      <c r="Q261" s="7">
        <v>42542</v>
      </c>
    </row>
    <row r="262" spans="1:17" hidden="1">
      <c r="A262" t="s">
        <v>506</v>
      </c>
      <c r="B262" t="s">
        <v>548</v>
      </c>
      <c r="C262" t="s">
        <v>917</v>
      </c>
      <c r="D262" s="7">
        <v>41044</v>
      </c>
      <c r="E262" t="s">
        <v>796</v>
      </c>
      <c r="F262">
        <v>11107001</v>
      </c>
      <c r="G262" t="s">
        <v>801</v>
      </c>
      <c r="H262" s="7">
        <v>42870</v>
      </c>
      <c r="I262" t="s">
        <v>503</v>
      </c>
      <c r="J262">
        <v>28125</v>
      </c>
      <c r="L262">
        <v>28125</v>
      </c>
      <c r="M262">
        <v>1</v>
      </c>
      <c r="N262">
        <v>28125</v>
      </c>
      <c r="O262" t="s">
        <v>798</v>
      </c>
      <c r="P262" t="s">
        <v>799</v>
      </c>
      <c r="Q262" s="7">
        <v>42542</v>
      </c>
    </row>
    <row r="263" spans="1:17" hidden="1">
      <c r="A263" t="s">
        <v>506</v>
      </c>
      <c r="B263" t="s">
        <v>548</v>
      </c>
      <c r="C263" t="s">
        <v>955</v>
      </c>
      <c r="D263" s="7">
        <v>41044</v>
      </c>
      <c r="E263" t="s">
        <v>796</v>
      </c>
      <c r="F263">
        <v>11107001</v>
      </c>
      <c r="G263" t="s">
        <v>801</v>
      </c>
      <c r="H263" s="7">
        <v>43600</v>
      </c>
      <c r="I263" t="s">
        <v>503</v>
      </c>
      <c r="J263">
        <v>28125</v>
      </c>
      <c r="L263">
        <v>28125</v>
      </c>
      <c r="M263">
        <v>1</v>
      </c>
      <c r="N263">
        <v>28125</v>
      </c>
      <c r="O263" t="s">
        <v>798</v>
      </c>
      <c r="P263" t="s">
        <v>799</v>
      </c>
      <c r="Q263" s="7">
        <v>42542</v>
      </c>
    </row>
    <row r="264" spans="1:17" hidden="1">
      <c r="A264" t="s">
        <v>506</v>
      </c>
      <c r="B264" t="s">
        <v>548</v>
      </c>
      <c r="C264" t="s">
        <v>795</v>
      </c>
      <c r="D264" s="7">
        <v>41044</v>
      </c>
      <c r="E264" t="s">
        <v>796</v>
      </c>
      <c r="F264">
        <v>11107001</v>
      </c>
      <c r="G264" t="s">
        <v>797</v>
      </c>
      <c r="H264" s="7">
        <v>43600</v>
      </c>
      <c r="I264" t="s">
        <v>503</v>
      </c>
      <c r="J264">
        <v>28125</v>
      </c>
      <c r="L264">
        <v>28125</v>
      </c>
      <c r="M264">
        <v>1</v>
      </c>
      <c r="N264">
        <v>28125</v>
      </c>
      <c r="O264" t="s">
        <v>798</v>
      </c>
      <c r="P264" t="s">
        <v>799</v>
      </c>
      <c r="Q264" s="7">
        <v>42542</v>
      </c>
    </row>
    <row r="265" spans="1:17" hidden="1">
      <c r="A265" t="s">
        <v>506</v>
      </c>
      <c r="B265" t="s">
        <v>548</v>
      </c>
      <c r="C265" t="s">
        <v>838</v>
      </c>
      <c r="D265" s="7">
        <v>41044</v>
      </c>
      <c r="E265" t="s">
        <v>796</v>
      </c>
      <c r="F265">
        <v>11107001</v>
      </c>
      <c r="G265" t="s">
        <v>797</v>
      </c>
      <c r="H265" s="7">
        <v>42870</v>
      </c>
      <c r="I265" t="s">
        <v>503</v>
      </c>
      <c r="J265">
        <v>28125</v>
      </c>
      <c r="L265">
        <v>28125</v>
      </c>
      <c r="M265">
        <v>1</v>
      </c>
      <c r="N265">
        <v>28125</v>
      </c>
      <c r="O265" t="s">
        <v>798</v>
      </c>
      <c r="P265" t="s">
        <v>799</v>
      </c>
      <c r="Q265" s="7">
        <v>42542</v>
      </c>
    </row>
    <row r="266" spans="1:17" hidden="1">
      <c r="A266" t="s">
        <v>506</v>
      </c>
      <c r="B266" t="s">
        <v>548</v>
      </c>
      <c r="C266" t="s">
        <v>916</v>
      </c>
      <c r="D266" s="7">
        <v>41044</v>
      </c>
      <c r="E266" t="s">
        <v>796</v>
      </c>
      <c r="F266">
        <v>11107001</v>
      </c>
      <c r="G266" t="s">
        <v>797</v>
      </c>
      <c r="H266" s="7">
        <v>43966</v>
      </c>
      <c r="I266" t="s">
        <v>503</v>
      </c>
      <c r="J266">
        <v>28125</v>
      </c>
      <c r="L266">
        <v>28125</v>
      </c>
      <c r="M266">
        <v>1</v>
      </c>
      <c r="N266">
        <v>28125</v>
      </c>
      <c r="O266" t="s">
        <v>798</v>
      </c>
      <c r="P266" t="s">
        <v>799</v>
      </c>
      <c r="Q266" s="7">
        <v>42542</v>
      </c>
    </row>
    <row r="267" spans="1:17" hidden="1">
      <c r="A267" t="s">
        <v>506</v>
      </c>
      <c r="B267" t="s">
        <v>548</v>
      </c>
      <c r="C267" t="s">
        <v>937</v>
      </c>
      <c r="D267" s="7">
        <v>41044</v>
      </c>
      <c r="E267" t="s">
        <v>796</v>
      </c>
      <c r="F267">
        <v>11107001</v>
      </c>
      <c r="G267" t="s">
        <v>797</v>
      </c>
      <c r="H267" s="7">
        <v>43235</v>
      </c>
      <c r="I267" t="s">
        <v>503</v>
      </c>
      <c r="J267">
        <v>28125</v>
      </c>
      <c r="L267">
        <v>28125</v>
      </c>
      <c r="M267">
        <v>1</v>
      </c>
      <c r="N267">
        <v>28125</v>
      </c>
      <c r="O267" t="s">
        <v>798</v>
      </c>
      <c r="P267" t="s">
        <v>799</v>
      </c>
      <c r="Q267" s="7">
        <v>42542</v>
      </c>
    </row>
    <row r="268" spans="1:17" hidden="1">
      <c r="A268" t="s">
        <v>506</v>
      </c>
      <c r="B268" t="s">
        <v>548</v>
      </c>
      <c r="C268" t="s">
        <v>869</v>
      </c>
      <c r="D268" s="7">
        <v>41044</v>
      </c>
      <c r="E268" t="s">
        <v>796</v>
      </c>
      <c r="F268">
        <v>11107001</v>
      </c>
      <c r="G268" t="s">
        <v>868</v>
      </c>
      <c r="H268" s="7">
        <v>42870</v>
      </c>
      <c r="I268" t="s">
        <v>503</v>
      </c>
      <c r="J268">
        <v>28125</v>
      </c>
      <c r="L268">
        <v>28125</v>
      </c>
      <c r="M268">
        <v>1</v>
      </c>
      <c r="N268">
        <v>28125</v>
      </c>
      <c r="O268" t="s">
        <v>798</v>
      </c>
      <c r="P268" t="s">
        <v>799</v>
      </c>
      <c r="Q268" s="7">
        <v>42542</v>
      </c>
    </row>
    <row r="269" spans="1:17" hidden="1">
      <c r="A269" t="s">
        <v>506</v>
      </c>
      <c r="B269" t="s">
        <v>548</v>
      </c>
      <c r="C269" t="s">
        <v>867</v>
      </c>
      <c r="D269" s="7">
        <v>41044</v>
      </c>
      <c r="E269" t="s">
        <v>796</v>
      </c>
      <c r="F269">
        <v>11107001</v>
      </c>
      <c r="G269" t="s">
        <v>868</v>
      </c>
      <c r="H269" s="7">
        <v>43600</v>
      </c>
      <c r="I269" t="s">
        <v>503</v>
      </c>
      <c r="J269">
        <v>28125</v>
      </c>
      <c r="L269">
        <v>28125</v>
      </c>
      <c r="M269">
        <v>1</v>
      </c>
      <c r="N269">
        <v>28125</v>
      </c>
      <c r="O269" t="s">
        <v>798</v>
      </c>
      <c r="P269" t="s">
        <v>799</v>
      </c>
      <c r="Q269" s="7">
        <v>42542</v>
      </c>
    </row>
    <row r="270" spans="1:17" hidden="1">
      <c r="A270" t="s">
        <v>506</v>
      </c>
      <c r="B270" t="s">
        <v>548</v>
      </c>
      <c r="C270" t="s">
        <v>936</v>
      </c>
      <c r="D270" s="7">
        <v>41044</v>
      </c>
      <c r="E270" t="s">
        <v>796</v>
      </c>
      <c r="F270">
        <v>11107001</v>
      </c>
      <c r="G270" t="s">
        <v>868</v>
      </c>
      <c r="H270" s="7">
        <v>43966</v>
      </c>
      <c r="I270" t="s">
        <v>503</v>
      </c>
      <c r="J270">
        <v>28125</v>
      </c>
      <c r="L270">
        <v>28125</v>
      </c>
      <c r="M270">
        <v>1</v>
      </c>
      <c r="N270">
        <v>28125</v>
      </c>
      <c r="O270" t="s">
        <v>798</v>
      </c>
      <c r="P270" t="s">
        <v>799</v>
      </c>
      <c r="Q270" s="7">
        <v>42542</v>
      </c>
    </row>
    <row r="271" spans="1:17" hidden="1">
      <c r="A271" t="s">
        <v>506</v>
      </c>
      <c r="B271" t="s">
        <v>548</v>
      </c>
      <c r="C271" t="s">
        <v>954</v>
      </c>
      <c r="D271" s="7">
        <v>41044</v>
      </c>
      <c r="E271" t="s">
        <v>796</v>
      </c>
      <c r="F271">
        <v>11107001</v>
      </c>
      <c r="G271" t="s">
        <v>868</v>
      </c>
      <c r="H271" s="7">
        <v>43235</v>
      </c>
      <c r="I271" t="s">
        <v>503</v>
      </c>
      <c r="J271">
        <v>28125</v>
      </c>
      <c r="L271">
        <v>28125</v>
      </c>
      <c r="M271">
        <v>1</v>
      </c>
      <c r="N271">
        <v>28125</v>
      </c>
      <c r="O271" t="s">
        <v>798</v>
      </c>
      <c r="P271" t="s">
        <v>799</v>
      </c>
      <c r="Q271" s="7">
        <v>42542</v>
      </c>
    </row>
    <row r="272" spans="1:17" hidden="1">
      <c r="A272" t="s">
        <v>506</v>
      </c>
      <c r="B272" t="s">
        <v>548</v>
      </c>
      <c r="C272" t="s">
        <v>841</v>
      </c>
      <c r="D272" s="7">
        <v>41044</v>
      </c>
      <c r="E272" t="s">
        <v>796</v>
      </c>
      <c r="F272">
        <v>11107001</v>
      </c>
      <c r="G272" t="s">
        <v>842</v>
      </c>
      <c r="H272" s="7">
        <v>43235</v>
      </c>
      <c r="I272" t="s">
        <v>503</v>
      </c>
      <c r="J272">
        <v>28125</v>
      </c>
      <c r="L272">
        <v>28125</v>
      </c>
      <c r="M272">
        <v>1</v>
      </c>
      <c r="N272">
        <v>28125</v>
      </c>
      <c r="O272" t="s">
        <v>798</v>
      </c>
      <c r="P272" t="s">
        <v>799</v>
      </c>
      <c r="Q272" s="7">
        <v>42542</v>
      </c>
    </row>
    <row r="273" spans="1:17" hidden="1">
      <c r="A273" t="s">
        <v>506</v>
      </c>
      <c r="B273" t="s">
        <v>548</v>
      </c>
      <c r="C273" t="s">
        <v>872</v>
      </c>
      <c r="D273" s="7">
        <v>41044</v>
      </c>
      <c r="E273" t="s">
        <v>796</v>
      </c>
      <c r="F273">
        <v>11107001</v>
      </c>
      <c r="G273" t="s">
        <v>842</v>
      </c>
      <c r="H273" s="7">
        <v>42870</v>
      </c>
      <c r="I273" t="s">
        <v>503</v>
      </c>
      <c r="J273">
        <v>28125</v>
      </c>
      <c r="L273">
        <v>28125</v>
      </c>
      <c r="M273">
        <v>1</v>
      </c>
      <c r="N273">
        <v>28125</v>
      </c>
      <c r="O273" t="s">
        <v>798</v>
      </c>
      <c r="P273" t="s">
        <v>799</v>
      </c>
      <c r="Q273" s="7">
        <v>42542</v>
      </c>
    </row>
    <row r="274" spans="1:17" hidden="1">
      <c r="A274" t="s">
        <v>506</v>
      </c>
      <c r="B274" t="s">
        <v>548</v>
      </c>
      <c r="C274" t="s">
        <v>939</v>
      </c>
      <c r="D274" s="7">
        <v>41044</v>
      </c>
      <c r="E274" t="s">
        <v>796</v>
      </c>
      <c r="F274">
        <v>11107001</v>
      </c>
      <c r="G274" t="s">
        <v>842</v>
      </c>
      <c r="H274" s="7">
        <v>43600</v>
      </c>
      <c r="I274" t="s">
        <v>503</v>
      </c>
      <c r="J274">
        <v>28125</v>
      </c>
      <c r="L274">
        <v>28125</v>
      </c>
      <c r="M274">
        <v>1</v>
      </c>
      <c r="N274" s="8">
        <v>28125</v>
      </c>
      <c r="O274" t="s">
        <v>798</v>
      </c>
      <c r="P274" t="s">
        <v>799</v>
      </c>
      <c r="Q274" s="7">
        <v>42542</v>
      </c>
    </row>
    <row r="275" spans="1:17" hidden="1">
      <c r="A275" t="s">
        <v>506</v>
      </c>
      <c r="B275" t="s">
        <v>548</v>
      </c>
      <c r="C275" t="s">
        <v>957</v>
      </c>
      <c r="D275" s="7">
        <v>41044</v>
      </c>
      <c r="E275" t="s">
        <v>796</v>
      </c>
      <c r="F275">
        <v>11107001</v>
      </c>
      <c r="G275" t="s">
        <v>842</v>
      </c>
      <c r="H275" s="7">
        <v>43966</v>
      </c>
      <c r="I275" t="s">
        <v>503</v>
      </c>
      <c r="J275">
        <v>28125</v>
      </c>
      <c r="L275">
        <v>28125</v>
      </c>
      <c r="M275">
        <v>1</v>
      </c>
      <c r="N275">
        <v>28125</v>
      </c>
      <c r="O275" t="s">
        <v>798</v>
      </c>
      <c r="P275" t="s">
        <v>799</v>
      </c>
      <c r="Q275" s="7">
        <v>42542</v>
      </c>
    </row>
    <row r="276" spans="1:17" hidden="1">
      <c r="A276" t="s">
        <v>506</v>
      </c>
      <c r="B276" t="s">
        <v>548</v>
      </c>
      <c r="C276" t="s">
        <v>870</v>
      </c>
      <c r="D276" s="7">
        <v>41044</v>
      </c>
      <c r="E276" t="s">
        <v>796</v>
      </c>
      <c r="F276">
        <v>11107001</v>
      </c>
      <c r="G276" t="s">
        <v>840</v>
      </c>
      <c r="H276" s="7">
        <v>43966</v>
      </c>
      <c r="I276" t="s">
        <v>503</v>
      </c>
      <c r="J276">
        <v>28125</v>
      </c>
      <c r="L276">
        <v>28125</v>
      </c>
      <c r="M276">
        <v>1</v>
      </c>
      <c r="N276">
        <v>28125</v>
      </c>
      <c r="O276" t="s">
        <v>798</v>
      </c>
      <c r="P276" t="s">
        <v>799</v>
      </c>
      <c r="Q276" s="7">
        <v>42542</v>
      </c>
    </row>
    <row r="277" spans="1:17" hidden="1">
      <c r="A277" t="s">
        <v>506</v>
      </c>
      <c r="B277" t="s">
        <v>548</v>
      </c>
      <c r="C277" t="s">
        <v>938</v>
      </c>
      <c r="D277" s="7">
        <v>41044</v>
      </c>
      <c r="E277" t="s">
        <v>796</v>
      </c>
      <c r="F277">
        <v>11107001</v>
      </c>
      <c r="G277" t="s">
        <v>840</v>
      </c>
      <c r="H277" s="7">
        <v>43235</v>
      </c>
      <c r="I277" t="s">
        <v>503</v>
      </c>
      <c r="J277">
        <v>28125</v>
      </c>
      <c r="L277">
        <v>28125</v>
      </c>
      <c r="M277">
        <v>1</v>
      </c>
      <c r="N277">
        <v>28125</v>
      </c>
      <c r="O277" t="s">
        <v>798</v>
      </c>
      <c r="P277" t="s">
        <v>799</v>
      </c>
      <c r="Q277" s="7">
        <v>42542</v>
      </c>
    </row>
    <row r="278" spans="1:17" hidden="1">
      <c r="A278" t="s">
        <v>506</v>
      </c>
      <c r="B278" t="s">
        <v>548</v>
      </c>
      <c r="C278" t="s">
        <v>988</v>
      </c>
      <c r="D278" s="7">
        <v>41044</v>
      </c>
      <c r="E278" t="s">
        <v>796</v>
      </c>
      <c r="F278">
        <v>11107001</v>
      </c>
      <c r="G278" t="s">
        <v>840</v>
      </c>
      <c r="H278" s="7">
        <v>42870</v>
      </c>
      <c r="I278" t="s">
        <v>503</v>
      </c>
      <c r="J278">
        <v>28125</v>
      </c>
      <c r="L278">
        <v>28125</v>
      </c>
      <c r="M278">
        <v>1</v>
      </c>
      <c r="N278">
        <v>28125</v>
      </c>
      <c r="O278" t="s">
        <v>798</v>
      </c>
      <c r="P278" t="s">
        <v>799</v>
      </c>
      <c r="Q278" s="7">
        <v>42542</v>
      </c>
    </row>
    <row r="279" spans="1:17" hidden="1">
      <c r="A279" t="s">
        <v>506</v>
      </c>
      <c r="B279" t="s">
        <v>548</v>
      </c>
      <c r="C279" t="s">
        <v>986</v>
      </c>
      <c r="D279" s="7">
        <v>41044</v>
      </c>
      <c r="E279" t="s">
        <v>796</v>
      </c>
      <c r="F279">
        <v>11107001</v>
      </c>
      <c r="G279" t="s">
        <v>840</v>
      </c>
      <c r="H279" s="7">
        <v>43600</v>
      </c>
      <c r="I279" t="s">
        <v>503</v>
      </c>
      <c r="J279">
        <v>28125</v>
      </c>
      <c r="L279">
        <v>28125</v>
      </c>
      <c r="M279">
        <v>1</v>
      </c>
      <c r="N279">
        <v>28125</v>
      </c>
      <c r="O279" t="s">
        <v>798</v>
      </c>
      <c r="P279" t="s">
        <v>799</v>
      </c>
      <c r="Q279" s="7">
        <v>42542</v>
      </c>
    </row>
    <row r="280" spans="1:17" hidden="1">
      <c r="A280" t="s">
        <v>1037</v>
      </c>
      <c r="B280" t="s">
        <v>501</v>
      </c>
      <c r="C280" t="s">
        <v>7246</v>
      </c>
      <c r="D280" s="7">
        <v>42534</v>
      </c>
      <c r="E280" t="s">
        <v>386</v>
      </c>
      <c r="F280">
        <v>19105017</v>
      </c>
      <c r="G280" t="s">
        <v>7247</v>
      </c>
      <c r="H280" s="7">
        <v>42536</v>
      </c>
      <c r="I280" t="s">
        <v>503</v>
      </c>
      <c r="J280">
        <v>520</v>
      </c>
      <c r="K280">
        <v>0</v>
      </c>
      <c r="L280">
        <v>520</v>
      </c>
      <c r="M280">
        <v>1</v>
      </c>
      <c r="N280">
        <v>520</v>
      </c>
      <c r="O280" t="s">
        <v>794</v>
      </c>
      <c r="P280" t="s">
        <v>7248</v>
      </c>
      <c r="Q280" s="7">
        <v>42542</v>
      </c>
    </row>
    <row r="281" spans="1:17" hidden="1">
      <c r="A281" t="s">
        <v>506</v>
      </c>
      <c r="B281" t="s">
        <v>548</v>
      </c>
      <c r="C281" t="s">
        <v>1005</v>
      </c>
      <c r="D281" s="7">
        <v>41946</v>
      </c>
      <c r="E281" t="s">
        <v>1006</v>
      </c>
      <c r="F281">
        <v>11105005</v>
      </c>
      <c r="G281" t="s">
        <v>1007</v>
      </c>
      <c r="H281" s="7">
        <v>41973</v>
      </c>
      <c r="I281" t="s">
        <v>503</v>
      </c>
      <c r="J281">
        <v>6417.78</v>
      </c>
      <c r="K281">
        <v>0</v>
      </c>
      <c r="L281">
        <v>6417.78</v>
      </c>
      <c r="M281">
        <v>1</v>
      </c>
      <c r="N281">
        <v>6417.78</v>
      </c>
      <c r="O281" t="s">
        <v>989</v>
      </c>
      <c r="P281" t="s">
        <v>1008</v>
      </c>
      <c r="Q281" s="7">
        <v>42542</v>
      </c>
    </row>
    <row r="282" spans="1:17" hidden="1">
      <c r="A282" t="s">
        <v>506</v>
      </c>
      <c r="B282" t="s">
        <v>548</v>
      </c>
      <c r="C282" t="s">
        <v>877</v>
      </c>
      <c r="D282" s="7">
        <v>42044</v>
      </c>
      <c r="E282" t="s">
        <v>822</v>
      </c>
      <c r="F282">
        <v>11107001</v>
      </c>
      <c r="G282" t="s">
        <v>826</v>
      </c>
      <c r="H282" s="7">
        <v>42613</v>
      </c>
      <c r="I282" t="s">
        <v>503</v>
      </c>
      <c r="J282">
        <v>80000</v>
      </c>
      <c r="L282">
        <v>80000</v>
      </c>
      <c r="M282">
        <v>1</v>
      </c>
      <c r="N282">
        <v>80000</v>
      </c>
      <c r="O282" t="s">
        <v>798</v>
      </c>
      <c r="P282" t="s">
        <v>824</v>
      </c>
      <c r="Q282" s="7">
        <v>42542</v>
      </c>
    </row>
    <row r="283" spans="1:17" hidden="1">
      <c r="A283" t="s">
        <v>506</v>
      </c>
      <c r="B283" t="s">
        <v>548</v>
      </c>
      <c r="C283" t="s">
        <v>876</v>
      </c>
      <c r="D283" s="7">
        <v>42044</v>
      </c>
      <c r="E283" t="s">
        <v>822</v>
      </c>
      <c r="F283">
        <v>11107001</v>
      </c>
      <c r="G283" t="s">
        <v>826</v>
      </c>
      <c r="H283" s="7">
        <v>42978</v>
      </c>
      <c r="I283" t="s">
        <v>503</v>
      </c>
      <c r="J283">
        <v>80000</v>
      </c>
      <c r="L283">
        <v>80000</v>
      </c>
      <c r="M283">
        <v>1</v>
      </c>
      <c r="N283">
        <v>80000</v>
      </c>
      <c r="O283" t="s">
        <v>798</v>
      </c>
      <c r="P283" t="s">
        <v>824</v>
      </c>
      <c r="Q283" s="7">
        <v>42542</v>
      </c>
    </row>
    <row r="284" spans="1:17" hidden="1">
      <c r="A284" t="s">
        <v>506</v>
      </c>
      <c r="B284" t="s">
        <v>548</v>
      </c>
      <c r="C284" t="s">
        <v>910</v>
      </c>
      <c r="D284" s="7">
        <v>42044</v>
      </c>
      <c r="E284" t="s">
        <v>822</v>
      </c>
      <c r="F284">
        <v>11107001</v>
      </c>
      <c r="G284" t="s">
        <v>826</v>
      </c>
      <c r="H284" s="7">
        <v>43343</v>
      </c>
      <c r="I284" t="s">
        <v>503</v>
      </c>
      <c r="J284">
        <v>80000</v>
      </c>
      <c r="L284">
        <v>80000</v>
      </c>
      <c r="M284">
        <v>1</v>
      </c>
      <c r="N284">
        <v>80000</v>
      </c>
      <c r="O284" t="s">
        <v>798</v>
      </c>
      <c r="P284" t="s">
        <v>824</v>
      </c>
      <c r="Q284" s="7">
        <v>42542</v>
      </c>
    </row>
    <row r="285" spans="1:17" hidden="1">
      <c r="A285" t="s">
        <v>506</v>
      </c>
      <c r="B285" t="s">
        <v>548</v>
      </c>
      <c r="C285" t="s">
        <v>920</v>
      </c>
      <c r="D285" s="7">
        <v>42044</v>
      </c>
      <c r="E285" t="s">
        <v>822</v>
      </c>
      <c r="F285">
        <v>11107001</v>
      </c>
      <c r="G285" t="s">
        <v>826</v>
      </c>
      <c r="H285" s="7">
        <v>43708</v>
      </c>
      <c r="I285" t="s">
        <v>503</v>
      </c>
      <c r="J285">
        <v>80000</v>
      </c>
      <c r="L285">
        <v>80000</v>
      </c>
      <c r="M285">
        <v>1</v>
      </c>
      <c r="N285">
        <v>80000</v>
      </c>
      <c r="O285" t="s">
        <v>798</v>
      </c>
      <c r="P285" t="s">
        <v>824</v>
      </c>
      <c r="Q285" s="7">
        <v>42542</v>
      </c>
    </row>
    <row r="286" spans="1:17" hidden="1">
      <c r="A286" t="s">
        <v>506</v>
      </c>
      <c r="B286" t="s">
        <v>548</v>
      </c>
      <c r="C286" t="s">
        <v>825</v>
      </c>
      <c r="D286" s="7">
        <v>42044</v>
      </c>
      <c r="E286" t="s">
        <v>822</v>
      </c>
      <c r="F286">
        <v>11107001</v>
      </c>
      <c r="G286" t="s">
        <v>823</v>
      </c>
      <c r="H286" s="7">
        <v>42613</v>
      </c>
      <c r="I286" t="s">
        <v>503</v>
      </c>
      <c r="J286">
        <v>80000</v>
      </c>
      <c r="L286">
        <v>80000</v>
      </c>
      <c r="M286">
        <v>1</v>
      </c>
      <c r="N286">
        <v>80000</v>
      </c>
      <c r="O286" t="s">
        <v>798</v>
      </c>
      <c r="P286" t="s">
        <v>824</v>
      </c>
      <c r="Q286" s="7">
        <v>42542</v>
      </c>
    </row>
    <row r="287" spans="1:17" hidden="1">
      <c r="A287" t="s">
        <v>506</v>
      </c>
      <c r="B287" t="s">
        <v>548</v>
      </c>
      <c r="C287" t="s">
        <v>821</v>
      </c>
      <c r="D287" s="7">
        <v>42044</v>
      </c>
      <c r="E287" t="s">
        <v>822</v>
      </c>
      <c r="F287">
        <v>11107001</v>
      </c>
      <c r="G287" t="s">
        <v>823</v>
      </c>
      <c r="H287" s="7">
        <v>43708</v>
      </c>
      <c r="I287" t="s">
        <v>503</v>
      </c>
      <c r="J287">
        <v>80000</v>
      </c>
      <c r="L287">
        <v>80000</v>
      </c>
      <c r="M287">
        <v>1</v>
      </c>
      <c r="N287">
        <v>80000</v>
      </c>
      <c r="O287" t="s">
        <v>798</v>
      </c>
      <c r="P287" t="s">
        <v>824</v>
      </c>
      <c r="Q287" s="7">
        <v>42542</v>
      </c>
    </row>
    <row r="288" spans="1:17" hidden="1">
      <c r="A288" t="s">
        <v>506</v>
      </c>
      <c r="B288" t="s">
        <v>548</v>
      </c>
      <c r="C288" t="s">
        <v>875</v>
      </c>
      <c r="D288" s="7">
        <v>42044</v>
      </c>
      <c r="E288" t="s">
        <v>822</v>
      </c>
      <c r="F288">
        <v>11107001</v>
      </c>
      <c r="G288" t="s">
        <v>823</v>
      </c>
      <c r="H288" s="7">
        <v>43343</v>
      </c>
      <c r="I288" t="s">
        <v>503</v>
      </c>
      <c r="J288">
        <v>80000</v>
      </c>
      <c r="L288">
        <v>80000</v>
      </c>
      <c r="M288">
        <v>1</v>
      </c>
      <c r="N288">
        <v>80000</v>
      </c>
      <c r="O288" t="s">
        <v>798</v>
      </c>
      <c r="P288" t="s">
        <v>824</v>
      </c>
      <c r="Q288" s="7">
        <v>42542</v>
      </c>
    </row>
    <row r="289" spans="1:17" hidden="1">
      <c r="A289" t="s">
        <v>506</v>
      </c>
      <c r="B289" t="s">
        <v>548</v>
      </c>
      <c r="C289" t="s">
        <v>909</v>
      </c>
      <c r="D289" s="7">
        <v>42044</v>
      </c>
      <c r="E289" t="s">
        <v>822</v>
      </c>
      <c r="F289">
        <v>11107001</v>
      </c>
      <c r="G289" t="s">
        <v>823</v>
      </c>
      <c r="H289" s="7">
        <v>42978</v>
      </c>
      <c r="I289" t="s">
        <v>503</v>
      </c>
      <c r="J289">
        <v>80000</v>
      </c>
      <c r="L289">
        <v>80000</v>
      </c>
      <c r="M289">
        <v>1</v>
      </c>
      <c r="N289">
        <v>80000</v>
      </c>
      <c r="O289" t="s">
        <v>798</v>
      </c>
      <c r="P289" t="s">
        <v>824</v>
      </c>
      <c r="Q289" s="7">
        <v>42542</v>
      </c>
    </row>
    <row r="290" spans="1:17" hidden="1">
      <c r="A290" t="s">
        <v>1037</v>
      </c>
      <c r="B290" t="s">
        <v>501</v>
      </c>
      <c r="C290" t="s">
        <v>7356</v>
      </c>
      <c r="D290" s="7">
        <v>42488</v>
      </c>
      <c r="E290" t="s">
        <v>386</v>
      </c>
      <c r="F290">
        <v>19105017</v>
      </c>
      <c r="G290" t="s">
        <v>7357</v>
      </c>
      <c r="H290" s="7">
        <v>42495</v>
      </c>
      <c r="I290" t="s">
        <v>503</v>
      </c>
      <c r="J290">
        <v>3500</v>
      </c>
      <c r="K290">
        <v>0</v>
      </c>
      <c r="L290">
        <v>3500</v>
      </c>
      <c r="M290">
        <v>1</v>
      </c>
      <c r="N290">
        <v>3500</v>
      </c>
      <c r="O290" t="s">
        <v>794</v>
      </c>
      <c r="P290" t="s">
        <v>7358</v>
      </c>
      <c r="Q290" s="7">
        <v>42542</v>
      </c>
    </row>
    <row r="291" spans="1:17" hidden="1">
      <c r="A291" t="s">
        <v>1037</v>
      </c>
      <c r="B291" t="s">
        <v>501</v>
      </c>
      <c r="C291" t="s">
        <v>6950</v>
      </c>
      <c r="D291" s="7">
        <v>42488</v>
      </c>
      <c r="E291" t="s">
        <v>386</v>
      </c>
      <c r="F291">
        <v>19105017</v>
      </c>
      <c r="G291" t="s">
        <v>6951</v>
      </c>
      <c r="H291" s="7">
        <v>42495</v>
      </c>
      <c r="I291" t="s">
        <v>503</v>
      </c>
      <c r="J291">
        <v>9000</v>
      </c>
      <c r="K291">
        <v>0</v>
      </c>
      <c r="L291">
        <v>9000</v>
      </c>
      <c r="M291">
        <v>1</v>
      </c>
      <c r="N291">
        <v>9000</v>
      </c>
      <c r="O291" t="s">
        <v>794</v>
      </c>
      <c r="P291" t="s">
        <v>6952</v>
      </c>
      <c r="Q291" s="7">
        <v>42542</v>
      </c>
    </row>
    <row r="292" spans="1:17" hidden="1">
      <c r="A292" t="s">
        <v>1037</v>
      </c>
      <c r="B292" t="s">
        <v>501</v>
      </c>
      <c r="C292" t="s">
        <v>6670</v>
      </c>
      <c r="D292" s="7">
        <v>42489</v>
      </c>
      <c r="E292" t="s">
        <v>386</v>
      </c>
      <c r="F292">
        <v>19105017</v>
      </c>
      <c r="G292" t="s">
        <v>6671</v>
      </c>
      <c r="H292" s="7">
        <v>42495</v>
      </c>
      <c r="I292" t="s">
        <v>503</v>
      </c>
      <c r="J292">
        <v>4370</v>
      </c>
      <c r="K292">
        <v>0</v>
      </c>
      <c r="L292">
        <v>4370</v>
      </c>
      <c r="M292">
        <v>1</v>
      </c>
      <c r="N292">
        <v>4370</v>
      </c>
      <c r="O292" t="s">
        <v>794</v>
      </c>
      <c r="P292" t="s">
        <v>6672</v>
      </c>
      <c r="Q292" s="7">
        <v>42542</v>
      </c>
    </row>
    <row r="293" spans="1:17" hidden="1">
      <c r="A293" t="s">
        <v>484</v>
      </c>
      <c r="B293" t="s">
        <v>1193</v>
      </c>
      <c r="C293" t="s">
        <v>6675</v>
      </c>
      <c r="D293" s="7">
        <v>42529</v>
      </c>
      <c r="E293" t="s">
        <v>386</v>
      </c>
      <c r="F293">
        <v>19105017</v>
      </c>
      <c r="G293" t="s">
        <v>6676</v>
      </c>
      <c r="H293" s="7">
        <v>42544</v>
      </c>
      <c r="I293" t="s">
        <v>503</v>
      </c>
      <c r="J293">
        <v>1800</v>
      </c>
      <c r="K293">
        <v>0</v>
      </c>
      <c r="L293">
        <v>1800</v>
      </c>
      <c r="M293">
        <v>1</v>
      </c>
      <c r="N293">
        <v>1800</v>
      </c>
      <c r="O293" t="s">
        <v>794</v>
      </c>
      <c r="P293" t="s">
        <v>4975</v>
      </c>
      <c r="Q293" s="7">
        <v>42542</v>
      </c>
    </row>
    <row r="294" spans="1:17" hidden="1">
      <c r="A294" t="s">
        <v>1037</v>
      </c>
      <c r="B294" t="s">
        <v>501</v>
      </c>
      <c r="C294" t="s">
        <v>6802</v>
      </c>
      <c r="D294" s="7">
        <v>42529</v>
      </c>
      <c r="E294" t="s">
        <v>386</v>
      </c>
      <c r="F294">
        <v>19105017</v>
      </c>
      <c r="G294" t="s">
        <v>6803</v>
      </c>
      <c r="H294" s="7">
        <v>42531</v>
      </c>
      <c r="I294" t="s">
        <v>503</v>
      </c>
      <c r="J294">
        <v>9000</v>
      </c>
      <c r="K294">
        <v>0</v>
      </c>
      <c r="L294">
        <v>9000</v>
      </c>
      <c r="M294">
        <v>1</v>
      </c>
      <c r="N294">
        <v>9000</v>
      </c>
      <c r="O294" t="s">
        <v>794</v>
      </c>
      <c r="P294" t="s">
        <v>6804</v>
      </c>
      <c r="Q294" s="7">
        <v>42542</v>
      </c>
    </row>
    <row r="295" spans="1:17" hidden="1">
      <c r="A295" t="s">
        <v>1037</v>
      </c>
      <c r="B295" t="s">
        <v>501</v>
      </c>
      <c r="C295" t="s">
        <v>6695</v>
      </c>
      <c r="D295" s="7">
        <v>42535</v>
      </c>
      <c r="E295" t="s">
        <v>386</v>
      </c>
      <c r="F295">
        <v>19105017</v>
      </c>
      <c r="G295" t="s">
        <v>6696</v>
      </c>
      <c r="H295" s="7">
        <v>42541</v>
      </c>
      <c r="I295" t="s">
        <v>503</v>
      </c>
      <c r="J295">
        <v>5032</v>
      </c>
      <c r="K295">
        <v>0</v>
      </c>
      <c r="L295">
        <v>5032</v>
      </c>
      <c r="M295">
        <v>1</v>
      </c>
      <c r="N295">
        <v>5032</v>
      </c>
      <c r="O295" t="s">
        <v>794</v>
      </c>
      <c r="P295" t="s">
        <v>6697</v>
      </c>
      <c r="Q295" s="7">
        <v>42542</v>
      </c>
    </row>
    <row r="296" spans="1:17" hidden="1">
      <c r="A296" t="s">
        <v>484</v>
      </c>
      <c r="B296" t="s">
        <v>1193</v>
      </c>
      <c r="C296" t="s">
        <v>7361</v>
      </c>
      <c r="D296" s="7">
        <v>42537</v>
      </c>
      <c r="E296" t="s">
        <v>386</v>
      </c>
      <c r="F296">
        <v>19105017</v>
      </c>
      <c r="G296" t="s">
        <v>4767</v>
      </c>
      <c r="H296" s="7">
        <v>42545</v>
      </c>
      <c r="I296" t="s">
        <v>503</v>
      </c>
      <c r="J296">
        <v>393.17</v>
      </c>
      <c r="K296">
        <v>0</v>
      </c>
      <c r="L296">
        <v>393.17</v>
      </c>
      <c r="M296">
        <v>1</v>
      </c>
      <c r="N296">
        <v>393.17</v>
      </c>
      <c r="O296" t="s">
        <v>794</v>
      </c>
      <c r="P296" t="s">
        <v>4769</v>
      </c>
      <c r="Q296" s="7">
        <v>42542</v>
      </c>
    </row>
    <row r="297" spans="1:17" hidden="1">
      <c r="A297" t="s">
        <v>484</v>
      </c>
      <c r="B297" t="s">
        <v>1193</v>
      </c>
      <c r="C297" t="s">
        <v>7362</v>
      </c>
      <c r="D297" s="7">
        <v>42537</v>
      </c>
      <c r="E297" t="s">
        <v>386</v>
      </c>
      <c r="F297">
        <v>19105017</v>
      </c>
      <c r="G297" t="s">
        <v>4767</v>
      </c>
      <c r="H297" s="7">
        <v>42605</v>
      </c>
      <c r="I297" t="s">
        <v>503</v>
      </c>
      <c r="J297">
        <v>393.16</v>
      </c>
      <c r="L297">
        <v>393.16</v>
      </c>
      <c r="M297">
        <v>1</v>
      </c>
      <c r="N297">
        <v>393.16</v>
      </c>
      <c r="O297" t="s">
        <v>794</v>
      </c>
      <c r="P297" t="s">
        <v>4769</v>
      </c>
      <c r="Q297" s="7">
        <v>42542</v>
      </c>
    </row>
    <row r="298" spans="1:17" hidden="1">
      <c r="A298" t="s">
        <v>484</v>
      </c>
      <c r="B298" t="s">
        <v>1193</v>
      </c>
      <c r="C298" t="s">
        <v>7455</v>
      </c>
      <c r="D298" s="7">
        <v>42537</v>
      </c>
      <c r="E298" t="s">
        <v>386</v>
      </c>
      <c r="F298">
        <v>19105017</v>
      </c>
      <c r="G298" t="s">
        <v>4767</v>
      </c>
      <c r="H298" s="7">
        <v>42575</v>
      </c>
      <c r="I298" t="s">
        <v>503</v>
      </c>
      <c r="J298">
        <v>393.17</v>
      </c>
      <c r="L298">
        <v>393.17</v>
      </c>
      <c r="M298">
        <v>1</v>
      </c>
      <c r="N298">
        <v>393.17</v>
      </c>
      <c r="O298" t="s">
        <v>794</v>
      </c>
      <c r="P298" t="s">
        <v>4769</v>
      </c>
      <c r="Q298" s="7">
        <v>42542</v>
      </c>
    </row>
    <row r="299" spans="1:17" hidden="1">
      <c r="A299" t="s">
        <v>1037</v>
      </c>
      <c r="B299" t="s">
        <v>501</v>
      </c>
      <c r="C299" t="s">
        <v>6705</v>
      </c>
      <c r="D299" s="7">
        <v>42487</v>
      </c>
      <c r="E299" t="s">
        <v>386</v>
      </c>
      <c r="F299">
        <v>19105017</v>
      </c>
      <c r="G299" t="s">
        <v>6706</v>
      </c>
      <c r="H299" s="7">
        <v>42542</v>
      </c>
      <c r="I299" t="s">
        <v>503</v>
      </c>
      <c r="J299">
        <v>599.70000000000005</v>
      </c>
      <c r="L299">
        <v>599.70000000000005</v>
      </c>
      <c r="M299">
        <v>1</v>
      </c>
      <c r="N299">
        <v>599.70000000000005</v>
      </c>
      <c r="O299" t="s">
        <v>794</v>
      </c>
      <c r="P299" t="s">
        <v>6707</v>
      </c>
      <c r="Q299" s="7">
        <v>42542</v>
      </c>
    </row>
    <row r="300" spans="1:17" hidden="1">
      <c r="A300" t="s">
        <v>484</v>
      </c>
      <c r="B300" t="s">
        <v>1193</v>
      </c>
      <c r="C300" t="s">
        <v>7141</v>
      </c>
      <c r="D300" s="7">
        <v>42529</v>
      </c>
      <c r="E300" t="s">
        <v>386</v>
      </c>
      <c r="F300">
        <v>19105017</v>
      </c>
      <c r="G300" t="s">
        <v>7142</v>
      </c>
      <c r="H300" s="7">
        <v>42538</v>
      </c>
      <c r="I300" t="s">
        <v>503</v>
      </c>
      <c r="J300">
        <v>34</v>
      </c>
      <c r="K300">
        <v>0</v>
      </c>
      <c r="L300">
        <v>34</v>
      </c>
      <c r="M300">
        <v>1</v>
      </c>
      <c r="N300">
        <v>34</v>
      </c>
      <c r="O300" t="s">
        <v>794</v>
      </c>
      <c r="P300" t="s">
        <v>7143</v>
      </c>
      <c r="Q300" s="7">
        <v>42542</v>
      </c>
    </row>
    <row r="301" spans="1:17" hidden="1">
      <c r="A301" t="s">
        <v>506</v>
      </c>
      <c r="B301" t="s">
        <v>501</v>
      </c>
      <c r="C301" t="s">
        <v>807</v>
      </c>
      <c r="D301" s="7">
        <v>41284</v>
      </c>
      <c r="E301" t="s">
        <v>796</v>
      </c>
      <c r="F301">
        <v>15103010</v>
      </c>
      <c r="G301" t="s">
        <v>805</v>
      </c>
      <c r="H301" s="7">
        <v>43600</v>
      </c>
      <c r="I301" t="s">
        <v>503</v>
      </c>
      <c r="J301">
        <v>18774.38</v>
      </c>
      <c r="L301">
        <v>18774.38</v>
      </c>
      <c r="M301">
        <v>1</v>
      </c>
      <c r="N301">
        <v>18774.38</v>
      </c>
      <c r="O301" t="s">
        <v>798</v>
      </c>
      <c r="P301" t="s">
        <v>806</v>
      </c>
      <c r="Q301" s="7">
        <v>42542</v>
      </c>
    </row>
    <row r="302" spans="1:17" hidden="1">
      <c r="A302" t="s">
        <v>506</v>
      </c>
      <c r="B302" t="s">
        <v>501</v>
      </c>
      <c r="C302" t="s">
        <v>804</v>
      </c>
      <c r="D302" s="7">
        <v>41284</v>
      </c>
      <c r="E302" t="s">
        <v>796</v>
      </c>
      <c r="F302">
        <v>15103010</v>
      </c>
      <c r="G302" t="s">
        <v>805</v>
      </c>
      <c r="H302" s="7">
        <v>43966</v>
      </c>
      <c r="I302" t="s">
        <v>503</v>
      </c>
      <c r="J302">
        <v>9413.34</v>
      </c>
      <c r="K302">
        <v>0</v>
      </c>
      <c r="L302">
        <v>9413.34</v>
      </c>
      <c r="M302">
        <v>1</v>
      </c>
      <c r="N302">
        <v>9413.34</v>
      </c>
      <c r="O302" t="s">
        <v>798</v>
      </c>
      <c r="P302" t="s">
        <v>806</v>
      </c>
      <c r="Q302" s="7">
        <v>42542</v>
      </c>
    </row>
    <row r="303" spans="1:17" hidden="1">
      <c r="A303" t="s">
        <v>506</v>
      </c>
      <c r="B303" t="s">
        <v>501</v>
      </c>
      <c r="C303" t="s">
        <v>839</v>
      </c>
      <c r="D303" s="7">
        <v>41284</v>
      </c>
      <c r="E303" t="s">
        <v>796</v>
      </c>
      <c r="F303">
        <v>15103010</v>
      </c>
      <c r="G303" t="s">
        <v>805</v>
      </c>
      <c r="H303" s="7">
        <v>42870</v>
      </c>
      <c r="I303" t="s">
        <v>503</v>
      </c>
      <c r="J303">
        <v>37548.769999999997</v>
      </c>
      <c r="L303">
        <v>37548.769999999997</v>
      </c>
      <c r="M303">
        <v>1</v>
      </c>
      <c r="N303">
        <v>37548.769999999997</v>
      </c>
      <c r="O303" t="s">
        <v>798</v>
      </c>
      <c r="P303" t="s">
        <v>806</v>
      </c>
      <c r="Q303" s="7">
        <v>42542</v>
      </c>
    </row>
    <row r="304" spans="1:17" hidden="1">
      <c r="A304" t="s">
        <v>506</v>
      </c>
      <c r="B304" t="s">
        <v>501</v>
      </c>
      <c r="C304" t="s">
        <v>871</v>
      </c>
      <c r="D304" s="7">
        <v>41284</v>
      </c>
      <c r="E304" t="s">
        <v>796</v>
      </c>
      <c r="F304">
        <v>15103010</v>
      </c>
      <c r="G304" t="s">
        <v>805</v>
      </c>
      <c r="H304" s="7">
        <v>43235</v>
      </c>
      <c r="I304" t="s">
        <v>503</v>
      </c>
      <c r="J304">
        <v>28161.58</v>
      </c>
      <c r="L304">
        <v>28161.58</v>
      </c>
      <c r="M304">
        <v>1</v>
      </c>
      <c r="N304">
        <v>28161.58</v>
      </c>
      <c r="O304" t="s">
        <v>798</v>
      </c>
      <c r="P304" t="s">
        <v>806</v>
      </c>
      <c r="Q304" s="7">
        <v>42542</v>
      </c>
    </row>
    <row r="305" spans="1:17" hidden="1">
      <c r="A305" t="s">
        <v>1037</v>
      </c>
      <c r="B305" t="s">
        <v>501</v>
      </c>
      <c r="C305" t="s">
        <v>7065</v>
      </c>
      <c r="D305" s="7">
        <v>42488</v>
      </c>
      <c r="E305" t="s">
        <v>386</v>
      </c>
      <c r="F305">
        <v>19105017</v>
      </c>
      <c r="G305" t="s">
        <v>5251</v>
      </c>
      <c r="H305" s="7">
        <v>42557</v>
      </c>
      <c r="I305" t="s">
        <v>503</v>
      </c>
      <c r="J305">
        <v>2300</v>
      </c>
      <c r="L305">
        <v>2300</v>
      </c>
      <c r="M305">
        <v>1</v>
      </c>
      <c r="N305">
        <v>2300</v>
      </c>
      <c r="O305" t="s">
        <v>794</v>
      </c>
      <c r="P305" t="s">
        <v>5252</v>
      </c>
      <c r="Q305" s="7">
        <v>42542</v>
      </c>
    </row>
    <row r="306" spans="1:17" hidden="1">
      <c r="A306" t="s">
        <v>1037</v>
      </c>
      <c r="B306" t="s">
        <v>501</v>
      </c>
      <c r="C306" t="s">
        <v>7156</v>
      </c>
      <c r="D306" s="7">
        <v>42488</v>
      </c>
      <c r="E306" t="s">
        <v>386</v>
      </c>
      <c r="F306">
        <v>19105017</v>
      </c>
      <c r="G306" t="s">
        <v>5251</v>
      </c>
      <c r="H306" s="7">
        <v>42497</v>
      </c>
      <c r="I306" t="s">
        <v>503</v>
      </c>
      <c r="J306">
        <v>2300</v>
      </c>
      <c r="K306">
        <v>0</v>
      </c>
      <c r="L306">
        <v>2300</v>
      </c>
      <c r="M306">
        <v>1</v>
      </c>
      <c r="N306">
        <v>2300</v>
      </c>
      <c r="O306" t="s">
        <v>794</v>
      </c>
      <c r="P306" t="s">
        <v>5252</v>
      </c>
      <c r="Q306" s="7">
        <v>42542</v>
      </c>
    </row>
    <row r="307" spans="1:17" hidden="1">
      <c r="A307" t="s">
        <v>1037</v>
      </c>
      <c r="B307" t="s">
        <v>501</v>
      </c>
      <c r="C307" t="s">
        <v>7157</v>
      </c>
      <c r="D307" s="7">
        <v>42488</v>
      </c>
      <c r="E307" t="s">
        <v>386</v>
      </c>
      <c r="F307">
        <v>19105017</v>
      </c>
      <c r="G307" t="s">
        <v>5251</v>
      </c>
      <c r="H307" s="7">
        <v>42527</v>
      </c>
      <c r="I307" t="s">
        <v>503</v>
      </c>
      <c r="J307">
        <v>2300</v>
      </c>
      <c r="L307">
        <v>2300</v>
      </c>
      <c r="M307">
        <v>1</v>
      </c>
      <c r="N307">
        <v>2300</v>
      </c>
      <c r="O307" t="s">
        <v>794</v>
      </c>
      <c r="P307" t="s">
        <v>5252</v>
      </c>
      <c r="Q307" s="7">
        <v>42542</v>
      </c>
    </row>
    <row r="308" spans="1:17" hidden="1">
      <c r="A308" t="s">
        <v>1037</v>
      </c>
      <c r="B308" t="s">
        <v>501</v>
      </c>
      <c r="C308" t="s">
        <v>6686</v>
      </c>
      <c r="D308" s="7">
        <v>42488</v>
      </c>
      <c r="E308" t="s">
        <v>386</v>
      </c>
      <c r="F308">
        <v>19105017</v>
      </c>
      <c r="G308" t="s">
        <v>6340</v>
      </c>
      <c r="H308" s="7">
        <v>42497</v>
      </c>
      <c r="I308" t="s">
        <v>503</v>
      </c>
      <c r="J308">
        <v>900.76</v>
      </c>
      <c r="K308">
        <v>0</v>
      </c>
      <c r="L308">
        <v>900.76</v>
      </c>
      <c r="M308">
        <v>1</v>
      </c>
      <c r="N308">
        <v>900.76</v>
      </c>
      <c r="O308" t="s">
        <v>794</v>
      </c>
      <c r="P308" t="s">
        <v>6341</v>
      </c>
      <c r="Q308" s="7">
        <v>42542</v>
      </c>
    </row>
    <row r="309" spans="1:17" hidden="1">
      <c r="A309" t="s">
        <v>1037</v>
      </c>
      <c r="B309" t="s">
        <v>501</v>
      </c>
      <c r="C309" t="s">
        <v>6690</v>
      </c>
      <c r="D309" s="7">
        <v>42488</v>
      </c>
      <c r="E309" t="s">
        <v>386</v>
      </c>
      <c r="F309">
        <v>19105017</v>
      </c>
      <c r="G309" t="s">
        <v>6340</v>
      </c>
      <c r="H309" s="7">
        <v>42527</v>
      </c>
      <c r="I309" t="s">
        <v>503</v>
      </c>
      <c r="J309">
        <v>900.76</v>
      </c>
      <c r="L309">
        <v>900.76</v>
      </c>
      <c r="M309">
        <v>1</v>
      </c>
      <c r="N309">
        <v>900.76</v>
      </c>
      <c r="O309" t="s">
        <v>794</v>
      </c>
      <c r="P309" t="s">
        <v>6341</v>
      </c>
      <c r="Q309" s="7">
        <v>42542</v>
      </c>
    </row>
    <row r="310" spans="1:17" hidden="1">
      <c r="A310" t="s">
        <v>1037</v>
      </c>
      <c r="B310" t="s">
        <v>501</v>
      </c>
      <c r="C310" t="s">
        <v>6691</v>
      </c>
      <c r="D310" s="7">
        <v>42488</v>
      </c>
      <c r="E310" t="s">
        <v>386</v>
      </c>
      <c r="F310">
        <v>19105017</v>
      </c>
      <c r="G310" t="s">
        <v>6340</v>
      </c>
      <c r="H310" s="7">
        <v>42557</v>
      </c>
      <c r="I310" t="s">
        <v>503</v>
      </c>
      <c r="J310">
        <v>900.76</v>
      </c>
      <c r="L310">
        <v>900.76</v>
      </c>
      <c r="M310">
        <v>1</v>
      </c>
      <c r="N310">
        <v>900.76</v>
      </c>
      <c r="O310" t="s">
        <v>794</v>
      </c>
      <c r="P310" t="s">
        <v>6341</v>
      </c>
      <c r="Q310" s="7">
        <v>42542</v>
      </c>
    </row>
    <row r="311" spans="1:17" hidden="1">
      <c r="A311" t="s">
        <v>1037</v>
      </c>
      <c r="B311" t="s">
        <v>501</v>
      </c>
      <c r="C311" t="s">
        <v>6833</v>
      </c>
      <c r="D311" s="7">
        <v>42486</v>
      </c>
      <c r="E311" t="s">
        <v>386</v>
      </c>
      <c r="F311">
        <v>19105017</v>
      </c>
      <c r="G311" t="s">
        <v>5239</v>
      </c>
      <c r="H311" s="7">
        <v>42557</v>
      </c>
      <c r="I311" t="s">
        <v>503</v>
      </c>
      <c r="J311">
        <v>763.91</v>
      </c>
      <c r="L311">
        <v>763.91</v>
      </c>
      <c r="M311">
        <v>1</v>
      </c>
      <c r="N311" s="8">
        <v>763.91</v>
      </c>
      <c r="O311" t="s">
        <v>794</v>
      </c>
      <c r="P311" t="s">
        <v>5240</v>
      </c>
      <c r="Q311" s="7">
        <v>42542</v>
      </c>
    </row>
    <row r="312" spans="1:17" hidden="1">
      <c r="A312" t="s">
        <v>1037</v>
      </c>
      <c r="B312" t="s">
        <v>501</v>
      </c>
      <c r="C312" t="s">
        <v>7158</v>
      </c>
      <c r="D312" s="7">
        <v>42486</v>
      </c>
      <c r="E312" t="s">
        <v>386</v>
      </c>
      <c r="F312">
        <v>19105017</v>
      </c>
      <c r="G312" t="s">
        <v>5239</v>
      </c>
      <c r="H312" s="7">
        <v>42497</v>
      </c>
      <c r="I312" t="s">
        <v>503</v>
      </c>
      <c r="J312">
        <v>763.93</v>
      </c>
      <c r="K312">
        <v>0</v>
      </c>
      <c r="L312">
        <v>763.93</v>
      </c>
      <c r="M312">
        <v>1</v>
      </c>
      <c r="N312">
        <v>763.93</v>
      </c>
      <c r="O312" t="s">
        <v>794</v>
      </c>
      <c r="P312" t="s">
        <v>5240</v>
      </c>
      <c r="Q312" s="7">
        <v>42542</v>
      </c>
    </row>
    <row r="313" spans="1:17" hidden="1">
      <c r="A313" t="s">
        <v>1037</v>
      </c>
      <c r="B313" t="s">
        <v>501</v>
      </c>
      <c r="C313" t="s">
        <v>7366</v>
      </c>
      <c r="D313" s="7">
        <v>42486</v>
      </c>
      <c r="E313" t="s">
        <v>386</v>
      </c>
      <c r="F313">
        <v>19105017</v>
      </c>
      <c r="G313" t="s">
        <v>5239</v>
      </c>
      <c r="H313" s="7">
        <v>42527</v>
      </c>
      <c r="I313" t="s">
        <v>503</v>
      </c>
      <c r="J313">
        <v>763.91</v>
      </c>
      <c r="L313">
        <v>763.91</v>
      </c>
      <c r="M313">
        <v>1</v>
      </c>
      <c r="N313">
        <v>763.91</v>
      </c>
      <c r="O313" t="s">
        <v>794</v>
      </c>
      <c r="P313" t="s">
        <v>5240</v>
      </c>
      <c r="Q313" s="7">
        <v>42542</v>
      </c>
    </row>
    <row r="314" spans="1:17" hidden="1">
      <c r="A314" t="s">
        <v>1037</v>
      </c>
      <c r="B314" t="s">
        <v>501</v>
      </c>
      <c r="C314" t="s">
        <v>7443</v>
      </c>
      <c r="D314" s="7">
        <v>42499</v>
      </c>
      <c r="E314" t="s">
        <v>386</v>
      </c>
      <c r="F314">
        <v>19105017</v>
      </c>
      <c r="G314" t="s">
        <v>7444</v>
      </c>
      <c r="H314" s="7">
        <v>42523</v>
      </c>
      <c r="I314" t="s">
        <v>503</v>
      </c>
      <c r="J314">
        <v>809.19</v>
      </c>
      <c r="K314">
        <v>0</v>
      </c>
      <c r="L314">
        <v>809.19</v>
      </c>
      <c r="M314">
        <v>1</v>
      </c>
      <c r="N314" s="8">
        <v>809.19</v>
      </c>
      <c r="O314" t="s">
        <v>794</v>
      </c>
      <c r="P314" t="s">
        <v>7445</v>
      </c>
      <c r="Q314" s="7">
        <v>42542</v>
      </c>
    </row>
    <row r="315" spans="1:17" hidden="1">
      <c r="A315" t="s">
        <v>1037</v>
      </c>
      <c r="B315" t="s">
        <v>501</v>
      </c>
      <c r="C315" t="s">
        <v>7440</v>
      </c>
      <c r="D315" s="7">
        <v>42499</v>
      </c>
      <c r="E315" t="s">
        <v>386</v>
      </c>
      <c r="F315">
        <v>19105017</v>
      </c>
      <c r="G315" t="s">
        <v>7441</v>
      </c>
      <c r="H315" s="7">
        <v>42523</v>
      </c>
      <c r="I315" t="s">
        <v>503</v>
      </c>
      <c r="J315">
        <v>1300.1500000000001</v>
      </c>
      <c r="K315">
        <v>0</v>
      </c>
      <c r="L315">
        <v>1300.1500000000001</v>
      </c>
      <c r="M315">
        <v>1</v>
      </c>
      <c r="N315">
        <v>1300.1500000000001</v>
      </c>
      <c r="O315" t="s">
        <v>794</v>
      </c>
      <c r="P315" t="s">
        <v>7442</v>
      </c>
      <c r="Q315" s="7">
        <v>42542</v>
      </c>
    </row>
    <row r="316" spans="1:17" hidden="1">
      <c r="A316" t="s">
        <v>1037</v>
      </c>
      <c r="B316" t="s">
        <v>501</v>
      </c>
      <c r="C316" t="s">
        <v>7138</v>
      </c>
      <c r="D316" s="7">
        <v>42499</v>
      </c>
      <c r="E316" t="s">
        <v>386</v>
      </c>
      <c r="F316">
        <v>19105017</v>
      </c>
      <c r="G316" t="s">
        <v>7139</v>
      </c>
      <c r="H316" s="7">
        <v>42525</v>
      </c>
      <c r="I316" t="s">
        <v>503</v>
      </c>
      <c r="J316">
        <v>171.41</v>
      </c>
      <c r="K316">
        <v>0</v>
      </c>
      <c r="L316">
        <v>171.41</v>
      </c>
      <c r="M316">
        <v>1</v>
      </c>
      <c r="N316">
        <v>171.41</v>
      </c>
      <c r="O316" t="s">
        <v>794</v>
      </c>
      <c r="P316" t="s">
        <v>7140</v>
      </c>
      <c r="Q316" s="7">
        <v>42542</v>
      </c>
    </row>
    <row r="317" spans="1:17" hidden="1">
      <c r="A317" t="s">
        <v>1037</v>
      </c>
      <c r="B317" t="s">
        <v>501</v>
      </c>
      <c r="C317" t="s">
        <v>6687</v>
      </c>
      <c r="D317" s="7">
        <v>42488</v>
      </c>
      <c r="E317" t="s">
        <v>386</v>
      </c>
      <c r="F317">
        <v>19105017</v>
      </c>
      <c r="G317" t="s">
        <v>6688</v>
      </c>
      <c r="H317" s="7">
        <v>42536</v>
      </c>
      <c r="I317" t="s">
        <v>503</v>
      </c>
      <c r="J317">
        <v>1722</v>
      </c>
      <c r="L317">
        <v>1722</v>
      </c>
      <c r="M317">
        <v>1</v>
      </c>
      <c r="N317">
        <v>1722</v>
      </c>
      <c r="O317" t="s">
        <v>794</v>
      </c>
      <c r="P317" t="s">
        <v>6689</v>
      </c>
      <c r="Q317" s="7">
        <v>42542</v>
      </c>
    </row>
    <row r="318" spans="1:17" hidden="1">
      <c r="A318" t="s">
        <v>1037</v>
      </c>
      <c r="B318" t="s">
        <v>501</v>
      </c>
      <c r="C318" t="s">
        <v>6829</v>
      </c>
      <c r="D318" s="7">
        <v>42488</v>
      </c>
      <c r="E318" t="s">
        <v>386</v>
      </c>
      <c r="F318">
        <v>19105017</v>
      </c>
      <c r="G318" t="s">
        <v>6688</v>
      </c>
      <c r="H318" s="7">
        <v>42506</v>
      </c>
      <c r="I318" t="s">
        <v>503</v>
      </c>
      <c r="J318">
        <v>1722</v>
      </c>
      <c r="K318">
        <v>0</v>
      </c>
      <c r="L318">
        <v>1722</v>
      </c>
      <c r="M318">
        <v>1</v>
      </c>
      <c r="N318">
        <v>1722</v>
      </c>
      <c r="O318" t="s">
        <v>794</v>
      </c>
      <c r="P318" t="s">
        <v>6689</v>
      </c>
      <c r="Q318" s="7">
        <v>42542</v>
      </c>
    </row>
    <row r="319" spans="1:17" hidden="1">
      <c r="A319" t="s">
        <v>1037</v>
      </c>
      <c r="B319" t="s">
        <v>501</v>
      </c>
      <c r="C319" t="s">
        <v>3117</v>
      </c>
      <c r="D319" s="7">
        <v>42359</v>
      </c>
      <c r="E319" t="s">
        <v>386</v>
      </c>
      <c r="F319">
        <v>19105017</v>
      </c>
      <c r="G319" t="s">
        <v>3118</v>
      </c>
      <c r="H319" s="7">
        <v>42396</v>
      </c>
      <c r="I319" t="s">
        <v>503</v>
      </c>
      <c r="J319">
        <v>9905.73</v>
      </c>
      <c r="L319">
        <v>9905.73</v>
      </c>
      <c r="M319">
        <v>1</v>
      </c>
      <c r="N319">
        <v>9905.73</v>
      </c>
      <c r="O319" t="s">
        <v>794</v>
      </c>
      <c r="P319" t="s">
        <v>3119</v>
      </c>
      <c r="Q319" s="7">
        <v>42542</v>
      </c>
    </row>
    <row r="320" spans="1:17" hidden="1">
      <c r="A320" t="s">
        <v>506</v>
      </c>
      <c r="B320" t="s">
        <v>548</v>
      </c>
      <c r="C320" t="s">
        <v>959</v>
      </c>
      <c r="D320" s="7">
        <v>41479</v>
      </c>
      <c r="E320" t="s">
        <v>684</v>
      </c>
      <c r="F320">
        <v>17101002</v>
      </c>
      <c r="G320" t="s">
        <v>960</v>
      </c>
      <c r="H320" s="7">
        <v>41479</v>
      </c>
      <c r="I320" t="s">
        <v>503</v>
      </c>
      <c r="J320">
        <v>258297.27</v>
      </c>
      <c r="K320">
        <v>61561.71</v>
      </c>
      <c r="L320">
        <v>196735.56</v>
      </c>
      <c r="M320">
        <v>1</v>
      </c>
      <c r="N320">
        <v>196735.56</v>
      </c>
      <c r="O320" t="s">
        <v>809</v>
      </c>
      <c r="P320" t="s">
        <v>961</v>
      </c>
      <c r="Q320" s="7">
        <v>42542</v>
      </c>
    </row>
    <row r="321" spans="1:17" hidden="1">
      <c r="A321" t="s">
        <v>1037</v>
      </c>
      <c r="B321" t="s">
        <v>501</v>
      </c>
      <c r="C321" t="s">
        <v>6796</v>
      </c>
      <c r="D321" s="7">
        <v>42534</v>
      </c>
      <c r="E321" t="s">
        <v>386</v>
      </c>
      <c r="F321">
        <v>19105017</v>
      </c>
      <c r="G321" t="s">
        <v>6797</v>
      </c>
      <c r="H321" s="7">
        <v>42536</v>
      </c>
      <c r="I321" t="s">
        <v>503</v>
      </c>
      <c r="J321">
        <v>659.6</v>
      </c>
      <c r="K321">
        <v>0</v>
      </c>
      <c r="L321">
        <v>659.6</v>
      </c>
      <c r="M321">
        <v>1</v>
      </c>
      <c r="N321" s="8">
        <v>659.6</v>
      </c>
      <c r="O321" t="s">
        <v>794</v>
      </c>
      <c r="P321" t="s">
        <v>6798</v>
      </c>
      <c r="Q321" s="7">
        <v>42542</v>
      </c>
    </row>
    <row r="322" spans="1:17" hidden="1">
      <c r="A322" t="s">
        <v>1037</v>
      </c>
      <c r="B322" t="s">
        <v>501</v>
      </c>
      <c r="C322" t="s">
        <v>6708</v>
      </c>
      <c r="D322" s="7">
        <v>42439</v>
      </c>
      <c r="E322" t="s">
        <v>386</v>
      </c>
      <c r="F322">
        <v>19105017</v>
      </c>
      <c r="G322" t="s">
        <v>3503</v>
      </c>
      <c r="H322" s="7">
        <v>42684</v>
      </c>
      <c r="I322" t="s">
        <v>503</v>
      </c>
      <c r="J322">
        <v>45808.77</v>
      </c>
      <c r="L322">
        <v>45808.77</v>
      </c>
      <c r="M322">
        <v>1</v>
      </c>
      <c r="N322">
        <v>45808.77</v>
      </c>
      <c r="O322" t="s">
        <v>6709</v>
      </c>
      <c r="P322" t="s">
        <v>6710</v>
      </c>
      <c r="Q322" s="7">
        <v>42542</v>
      </c>
    </row>
    <row r="323" spans="1:17" hidden="1">
      <c r="A323" t="s">
        <v>1037</v>
      </c>
      <c r="B323" t="s">
        <v>501</v>
      </c>
      <c r="C323" t="s">
        <v>6711</v>
      </c>
      <c r="D323" s="7">
        <v>42439</v>
      </c>
      <c r="E323" t="s">
        <v>386</v>
      </c>
      <c r="F323">
        <v>19105017</v>
      </c>
      <c r="G323" t="s">
        <v>3503</v>
      </c>
      <c r="H323" s="7">
        <v>42804</v>
      </c>
      <c r="I323" t="s">
        <v>503</v>
      </c>
      <c r="J323">
        <v>45808.77</v>
      </c>
      <c r="L323">
        <v>45808.77</v>
      </c>
      <c r="M323">
        <v>1</v>
      </c>
      <c r="N323">
        <v>45808.77</v>
      </c>
      <c r="O323" t="s">
        <v>6709</v>
      </c>
      <c r="P323" t="s">
        <v>6710</v>
      </c>
      <c r="Q323" s="7">
        <v>42542</v>
      </c>
    </row>
    <row r="324" spans="1:17" hidden="1">
      <c r="A324" t="s">
        <v>1037</v>
      </c>
      <c r="B324" t="s">
        <v>501</v>
      </c>
      <c r="C324" t="s">
        <v>6712</v>
      </c>
      <c r="D324" s="7">
        <v>42439</v>
      </c>
      <c r="E324" t="s">
        <v>386</v>
      </c>
      <c r="F324">
        <v>19105017</v>
      </c>
      <c r="G324" t="s">
        <v>3503</v>
      </c>
      <c r="H324" s="7">
        <v>42835</v>
      </c>
      <c r="I324" t="s">
        <v>503</v>
      </c>
      <c r="J324">
        <v>45808.77</v>
      </c>
      <c r="L324">
        <v>45808.77</v>
      </c>
      <c r="M324">
        <v>1</v>
      </c>
      <c r="N324">
        <v>45808.77</v>
      </c>
      <c r="O324" t="s">
        <v>6709</v>
      </c>
      <c r="P324" t="s">
        <v>6710</v>
      </c>
      <c r="Q324" s="7">
        <v>42542</v>
      </c>
    </row>
    <row r="325" spans="1:17" hidden="1">
      <c r="A325" t="s">
        <v>1037</v>
      </c>
      <c r="B325" t="s">
        <v>501</v>
      </c>
      <c r="C325" t="s">
        <v>6713</v>
      </c>
      <c r="D325" s="7">
        <v>42439</v>
      </c>
      <c r="E325" t="s">
        <v>386</v>
      </c>
      <c r="F325">
        <v>19105017</v>
      </c>
      <c r="G325" t="s">
        <v>3503</v>
      </c>
      <c r="H325" s="7">
        <v>43080</v>
      </c>
      <c r="I325" t="s">
        <v>503</v>
      </c>
      <c r="J325">
        <v>45808.77</v>
      </c>
      <c r="L325">
        <v>45808.77</v>
      </c>
      <c r="M325">
        <v>1</v>
      </c>
      <c r="N325">
        <v>45808.77</v>
      </c>
      <c r="O325" t="s">
        <v>6709</v>
      </c>
      <c r="P325" t="s">
        <v>6710</v>
      </c>
      <c r="Q325" s="7">
        <v>42542</v>
      </c>
    </row>
    <row r="326" spans="1:17" hidden="1">
      <c r="A326" t="s">
        <v>1037</v>
      </c>
      <c r="B326" t="s">
        <v>501</v>
      </c>
      <c r="C326" t="s">
        <v>6858</v>
      </c>
      <c r="D326" s="7">
        <v>42439</v>
      </c>
      <c r="E326" t="s">
        <v>386</v>
      </c>
      <c r="F326">
        <v>19105017</v>
      </c>
      <c r="G326" t="s">
        <v>3503</v>
      </c>
      <c r="H326" s="7">
        <v>42745</v>
      </c>
      <c r="I326" t="s">
        <v>503</v>
      </c>
      <c r="J326">
        <v>45808.77</v>
      </c>
      <c r="L326">
        <v>45808.77</v>
      </c>
      <c r="M326">
        <v>1</v>
      </c>
      <c r="N326">
        <v>45808.77</v>
      </c>
      <c r="O326" t="s">
        <v>6709</v>
      </c>
      <c r="P326" t="s">
        <v>6710</v>
      </c>
      <c r="Q326" s="7">
        <v>42542</v>
      </c>
    </row>
    <row r="327" spans="1:17" hidden="1">
      <c r="A327" t="s">
        <v>1037</v>
      </c>
      <c r="B327" t="s">
        <v>501</v>
      </c>
      <c r="C327" t="s">
        <v>6859</v>
      </c>
      <c r="D327" s="7">
        <v>42439</v>
      </c>
      <c r="E327" t="s">
        <v>386</v>
      </c>
      <c r="F327">
        <v>19105017</v>
      </c>
      <c r="G327" t="s">
        <v>3503</v>
      </c>
      <c r="H327" s="7">
        <v>43110</v>
      </c>
      <c r="I327" t="s">
        <v>503</v>
      </c>
      <c r="J327">
        <v>45808.77</v>
      </c>
      <c r="L327">
        <v>45808.77</v>
      </c>
      <c r="M327">
        <v>1</v>
      </c>
      <c r="N327">
        <v>45808.77</v>
      </c>
      <c r="O327" t="s">
        <v>6709</v>
      </c>
      <c r="P327" t="s">
        <v>6710</v>
      </c>
      <c r="Q327" s="7">
        <v>42542</v>
      </c>
    </row>
    <row r="328" spans="1:17" hidden="1">
      <c r="A328" t="s">
        <v>1037</v>
      </c>
      <c r="B328" t="s">
        <v>501</v>
      </c>
      <c r="C328" t="s">
        <v>6973</v>
      </c>
      <c r="D328" s="7">
        <v>42439</v>
      </c>
      <c r="E328" t="s">
        <v>386</v>
      </c>
      <c r="F328">
        <v>19105017</v>
      </c>
      <c r="G328" t="s">
        <v>3503</v>
      </c>
      <c r="H328" s="7">
        <v>42653</v>
      </c>
      <c r="I328" t="s">
        <v>503</v>
      </c>
      <c r="J328">
        <v>45808.77</v>
      </c>
      <c r="L328">
        <v>45808.77</v>
      </c>
      <c r="M328">
        <v>1</v>
      </c>
      <c r="N328">
        <v>45808.77</v>
      </c>
      <c r="O328" t="s">
        <v>6709</v>
      </c>
      <c r="P328" t="s">
        <v>6710</v>
      </c>
      <c r="Q328" s="7">
        <v>42542</v>
      </c>
    </row>
    <row r="329" spans="1:17" hidden="1">
      <c r="A329" t="s">
        <v>1037</v>
      </c>
      <c r="B329" t="s">
        <v>501</v>
      </c>
      <c r="C329" t="s">
        <v>7084</v>
      </c>
      <c r="D329" s="7">
        <v>42439</v>
      </c>
      <c r="E329" t="s">
        <v>386</v>
      </c>
      <c r="F329">
        <v>19105017</v>
      </c>
      <c r="G329" t="s">
        <v>3503</v>
      </c>
      <c r="H329" s="7">
        <v>42531</v>
      </c>
      <c r="I329" t="s">
        <v>503</v>
      </c>
      <c r="J329">
        <v>46948.08</v>
      </c>
      <c r="L329">
        <v>46948.08</v>
      </c>
      <c r="M329">
        <v>1</v>
      </c>
      <c r="N329">
        <v>46948.08</v>
      </c>
      <c r="O329" t="s">
        <v>6709</v>
      </c>
      <c r="P329" t="s">
        <v>6710</v>
      </c>
      <c r="Q329" s="7">
        <v>42542</v>
      </c>
    </row>
    <row r="330" spans="1:17" hidden="1">
      <c r="A330" t="s">
        <v>1037</v>
      </c>
      <c r="B330" t="s">
        <v>501</v>
      </c>
      <c r="C330" t="s">
        <v>7085</v>
      </c>
      <c r="D330" s="7">
        <v>42439</v>
      </c>
      <c r="E330" t="s">
        <v>386</v>
      </c>
      <c r="F330">
        <v>19105017</v>
      </c>
      <c r="G330" t="s">
        <v>3503</v>
      </c>
      <c r="H330" s="7">
        <v>42562</v>
      </c>
      <c r="I330" t="s">
        <v>503</v>
      </c>
      <c r="J330">
        <v>45808.77</v>
      </c>
      <c r="L330">
        <v>45808.77</v>
      </c>
      <c r="M330">
        <v>1</v>
      </c>
      <c r="N330">
        <v>45808.77</v>
      </c>
      <c r="O330" t="s">
        <v>6709</v>
      </c>
      <c r="P330" t="s">
        <v>6710</v>
      </c>
      <c r="Q330" s="7">
        <v>42542</v>
      </c>
    </row>
    <row r="331" spans="1:17" hidden="1">
      <c r="A331" t="s">
        <v>1037</v>
      </c>
      <c r="B331" t="s">
        <v>501</v>
      </c>
      <c r="C331" t="s">
        <v>7086</v>
      </c>
      <c r="D331" s="7">
        <v>42439</v>
      </c>
      <c r="E331" t="s">
        <v>386</v>
      </c>
      <c r="F331">
        <v>19105017</v>
      </c>
      <c r="G331" t="s">
        <v>3503</v>
      </c>
      <c r="H331" s="7">
        <v>42989</v>
      </c>
      <c r="I331" t="s">
        <v>503</v>
      </c>
      <c r="J331">
        <v>45808.77</v>
      </c>
      <c r="L331">
        <v>45808.77</v>
      </c>
      <c r="M331">
        <v>1</v>
      </c>
      <c r="N331">
        <v>45808.77</v>
      </c>
      <c r="O331" t="s">
        <v>6709</v>
      </c>
      <c r="P331" t="s">
        <v>6710</v>
      </c>
      <c r="Q331" s="7">
        <v>42542</v>
      </c>
    </row>
    <row r="332" spans="1:17" hidden="1">
      <c r="A332" t="s">
        <v>1037</v>
      </c>
      <c r="B332" t="s">
        <v>501</v>
      </c>
      <c r="C332" t="s">
        <v>7087</v>
      </c>
      <c r="D332" s="7">
        <v>42439</v>
      </c>
      <c r="E332" t="s">
        <v>386</v>
      </c>
      <c r="F332">
        <v>19105017</v>
      </c>
      <c r="G332" t="s">
        <v>3503</v>
      </c>
      <c r="H332" s="7">
        <v>43143</v>
      </c>
      <c r="I332" t="s">
        <v>503</v>
      </c>
      <c r="J332">
        <v>45808.88</v>
      </c>
      <c r="L332">
        <v>45808.88</v>
      </c>
      <c r="M332">
        <v>1</v>
      </c>
      <c r="N332">
        <v>45808.88</v>
      </c>
      <c r="O332" t="s">
        <v>6709</v>
      </c>
      <c r="P332" t="s">
        <v>6710</v>
      </c>
      <c r="Q332" s="7">
        <v>42542</v>
      </c>
    </row>
    <row r="333" spans="1:17" hidden="1">
      <c r="A333" t="s">
        <v>1037</v>
      </c>
      <c r="B333" t="s">
        <v>501</v>
      </c>
      <c r="C333" t="s">
        <v>7160</v>
      </c>
      <c r="D333" s="7">
        <v>42439</v>
      </c>
      <c r="E333" t="s">
        <v>386</v>
      </c>
      <c r="F333">
        <v>19105017</v>
      </c>
      <c r="G333" t="s">
        <v>3503</v>
      </c>
      <c r="H333" s="7">
        <v>42592</v>
      </c>
      <c r="I333" t="s">
        <v>503</v>
      </c>
      <c r="J333">
        <v>45808.77</v>
      </c>
      <c r="L333">
        <v>45808.77</v>
      </c>
      <c r="M333">
        <v>1</v>
      </c>
      <c r="N333">
        <v>45808.77</v>
      </c>
      <c r="O333" t="s">
        <v>6709</v>
      </c>
      <c r="P333" t="s">
        <v>6710</v>
      </c>
      <c r="Q333" s="7">
        <v>42542</v>
      </c>
    </row>
    <row r="334" spans="1:17" hidden="1">
      <c r="A334" t="s">
        <v>1037</v>
      </c>
      <c r="B334" t="s">
        <v>501</v>
      </c>
      <c r="C334" t="s">
        <v>7380</v>
      </c>
      <c r="D334" s="7">
        <v>42439</v>
      </c>
      <c r="E334" t="s">
        <v>386</v>
      </c>
      <c r="F334">
        <v>19105017</v>
      </c>
      <c r="G334" t="s">
        <v>3503</v>
      </c>
      <c r="H334" s="7">
        <v>42625</v>
      </c>
      <c r="I334" t="s">
        <v>503</v>
      </c>
      <c r="J334">
        <v>45808.77</v>
      </c>
      <c r="L334">
        <v>45808.77</v>
      </c>
      <c r="M334">
        <v>1</v>
      </c>
      <c r="N334">
        <v>45808.77</v>
      </c>
      <c r="O334" t="s">
        <v>6709</v>
      </c>
      <c r="P334" t="s">
        <v>6710</v>
      </c>
      <c r="Q334" s="7">
        <v>42542</v>
      </c>
    </row>
    <row r="335" spans="1:17" hidden="1">
      <c r="A335" t="s">
        <v>1037</v>
      </c>
      <c r="B335" t="s">
        <v>501</v>
      </c>
      <c r="C335" t="s">
        <v>7381</v>
      </c>
      <c r="D335" s="7">
        <v>42439</v>
      </c>
      <c r="E335" t="s">
        <v>386</v>
      </c>
      <c r="F335">
        <v>19105017</v>
      </c>
      <c r="G335" t="s">
        <v>3503</v>
      </c>
      <c r="H335" s="7">
        <v>42716</v>
      </c>
      <c r="I335" t="s">
        <v>503</v>
      </c>
      <c r="J335">
        <v>45808.77</v>
      </c>
      <c r="L335">
        <v>45808.77</v>
      </c>
      <c r="M335">
        <v>1</v>
      </c>
      <c r="N335">
        <v>45808.77</v>
      </c>
      <c r="O335" t="s">
        <v>6709</v>
      </c>
      <c r="P335" t="s">
        <v>6710</v>
      </c>
      <c r="Q335" s="7">
        <v>42542</v>
      </c>
    </row>
    <row r="336" spans="1:17" hidden="1">
      <c r="A336" t="s">
        <v>1037</v>
      </c>
      <c r="B336" t="s">
        <v>501</v>
      </c>
      <c r="C336" t="s">
        <v>7382</v>
      </c>
      <c r="D336" s="7">
        <v>42439</v>
      </c>
      <c r="E336" t="s">
        <v>386</v>
      </c>
      <c r="F336">
        <v>19105017</v>
      </c>
      <c r="G336" t="s">
        <v>3503</v>
      </c>
      <c r="H336" s="7">
        <v>42898</v>
      </c>
      <c r="I336" t="s">
        <v>503</v>
      </c>
      <c r="J336">
        <v>45808.77</v>
      </c>
      <c r="L336">
        <v>45808.77</v>
      </c>
      <c r="M336">
        <v>1</v>
      </c>
      <c r="N336">
        <v>45808.77</v>
      </c>
      <c r="O336" t="s">
        <v>6709</v>
      </c>
      <c r="P336" t="s">
        <v>6710</v>
      </c>
      <c r="Q336" s="7">
        <v>42542</v>
      </c>
    </row>
    <row r="337" spans="1:17" hidden="1">
      <c r="A337" t="s">
        <v>1037</v>
      </c>
      <c r="B337" t="s">
        <v>501</v>
      </c>
      <c r="C337" t="s">
        <v>7383</v>
      </c>
      <c r="D337" s="7">
        <v>42439</v>
      </c>
      <c r="E337" t="s">
        <v>386</v>
      </c>
      <c r="F337">
        <v>19105017</v>
      </c>
      <c r="G337" t="s">
        <v>3503</v>
      </c>
      <c r="H337" s="7">
        <v>43049</v>
      </c>
      <c r="I337" t="s">
        <v>503</v>
      </c>
      <c r="J337">
        <v>45808.77</v>
      </c>
      <c r="L337">
        <v>45808.77</v>
      </c>
      <c r="M337">
        <v>1</v>
      </c>
      <c r="N337">
        <v>45808.77</v>
      </c>
      <c r="O337" t="s">
        <v>6709</v>
      </c>
      <c r="P337" t="s">
        <v>6710</v>
      </c>
      <c r="Q337" s="7">
        <v>42542</v>
      </c>
    </row>
    <row r="338" spans="1:17" hidden="1">
      <c r="A338" t="s">
        <v>1037</v>
      </c>
      <c r="B338" t="s">
        <v>501</v>
      </c>
      <c r="C338" t="s">
        <v>7465</v>
      </c>
      <c r="D338" s="7">
        <v>42439</v>
      </c>
      <c r="E338" t="s">
        <v>386</v>
      </c>
      <c r="F338">
        <v>19105017</v>
      </c>
      <c r="G338" t="s">
        <v>3503</v>
      </c>
      <c r="H338" s="7">
        <v>42776</v>
      </c>
      <c r="I338" t="s">
        <v>503</v>
      </c>
      <c r="J338">
        <v>45808.77</v>
      </c>
      <c r="L338">
        <v>45808.77</v>
      </c>
      <c r="M338">
        <v>1</v>
      </c>
      <c r="N338">
        <v>45808.77</v>
      </c>
      <c r="O338" t="s">
        <v>6709</v>
      </c>
      <c r="P338" t="s">
        <v>6710</v>
      </c>
      <c r="Q338" s="7">
        <v>42542</v>
      </c>
    </row>
    <row r="339" spans="1:17" hidden="1">
      <c r="A339" t="s">
        <v>1037</v>
      </c>
      <c r="B339" t="s">
        <v>501</v>
      </c>
      <c r="C339" t="s">
        <v>7466</v>
      </c>
      <c r="D339" s="7">
        <v>42439</v>
      </c>
      <c r="E339" t="s">
        <v>386</v>
      </c>
      <c r="F339">
        <v>19105017</v>
      </c>
      <c r="G339" t="s">
        <v>3503</v>
      </c>
      <c r="H339" s="7">
        <v>42865</v>
      </c>
      <c r="I339" t="s">
        <v>503</v>
      </c>
      <c r="J339">
        <v>45808.77</v>
      </c>
      <c r="L339">
        <v>45808.77</v>
      </c>
      <c r="M339">
        <v>1</v>
      </c>
      <c r="N339">
        <v>45808.77</v>
      </c>
      <c r="O339" t="s">
        <v>6709</v>
      </c>
      <c r="P339" t="s">
        <v>6710</v>
      </c>
      <c r="Q339" s="7">
        <v>42542</v>
      </c>
    </row>
    <row r="340" spans="1:17" hidden="1">
      <c r="A340" t="s">
        <v>1037</v>
      </c>
      <c r="B340" t="s">
        <v>501</v>
      </c>
      <c r="C340" t="s">
        <v>7467</v>
      </c>
      <c r="D340" s="7">
        <v>42439</v>
      </c>
      <c r="E340" t="s">
        <v>386</v>
      </c>
      <c r="F340">
        <v>19105017</v>
      </c>
      <c r="G340" t="s">
        <v>3503</v>
      </c>
      <c r="H340" s="7">
        <v>42926</v>
      </c>
      <c r="I340" t="s">
        <v>503</v>
      </c>
      <c r="J340">
        <v>45808.77</v>
      </c>
      <c r="L340">
        <v>45808.77</v>
      </c>
      <c r="M340">
        <v>1</v>
      </c>
      <c r="N340">
        <v>45808.77</v>
      </c>
      <c r="O340" t="s">
        <v>6709</v>
      </c>
      <c r="P340" t="s">
        <v>6710</v>
      </c>
      <c r="Q340" s="7">
        <v>42542</v>
      </c>
    </row>
    <row r="341" spans="1:17" hidden="1">
      <c r="A341" t="s">
        <v>1037</v>
      </c>
      <c r="B341" t="s">
        <v>501</v>
      </c>
      <c r="C341" t="s">
        <v>7468</v>
      </c>
      <c r="D341" s="7">
        <v>42439</v>
      </c>
      <c r="E341" t="s">
        <v>386</v>
      </c>
      <c r="F341">
        <v>19105017</v>
      </c>
      <c r="G341" t="s">
        <v>3503</v>
      </c>
      <c r="H341" s="7">
        <v>42957</v>
      </c>
      <c r="I341" t="s">
        <v>503</v>
      </c>
      <c r="J341">
        <v>45808.77</v>
      </c>
      <c r="L341">
        <v>45808.77</v>
      </c>
      <c r="M341">
        <v>1</v>
      </c>
      <c r="N341">
        <v>45808.77</v>
      </c>
      <c r="O341" t="s">
        <v>6709</v>
      </c>
      <c r="P341" t="s">
        <v>6710</v>
      </c>
      <c r="Q341" s="7">
        <v>42542</v>
      </c>
    </row>
    <row r="342" spans="1:17" hidden="1">
      <c r="A342" t="s">
        <v>1037</v>
      </c>
      <c r="B342" t="s">
        <v>501</v>
      </c>
      <c r="C342" t="s">
        <v>7469</v>
      </c>
      <c r="D342" s="7">
        <v>42439</v>
      </c>
      <c r="E342" t="s">
        <v>386</v>
      </c>
      <c r="F342">
        <v>19105017</v>
      </c>
      <c r="G342" t="s">
        <v>3503</v>
      </c>
      <c r="H342" s="7">
        <v>43018</v>
      </c>
      <c r="I342" t="s">
        <v>503</v>
      </c>
      <c r="J342">
        <v>45808.77</v>
      </c>
      <c r="L342">
        <v>45808.77</v>
      </c>
      <c r="M342">
        <v>1</v>
      </c>
      <c r="N342">
        <v>45808.77</v>
      </c>
      <c r="O342" t="s">
        <v>6709</v>
      </c>
      <c r="P342" t="s">
        <v>6710</v>
      </c>
      <c r="Q342" s="7">
        <v>42542</v>
      </c>
    </row>
    <row r="343" spans="1:17" hidden="1">
      <c r="A343" t="s">
        <v>1037</v>
      </c>
      <c r="B343" t="s">
        <v>501</v>
      </c>
      <c r="C343" t="s">
        <v>6942</v>
      </c>
      <c r="D343" s="7">
        <v>42529</v>
      </c>
      <c r="E343" t="s">
        <v>386</v>
      </c>
      <c r="F343">
        <v>19105017</v>
      </c>
      <c r="G343" t="s">
        <v>6943</v>
      </c>
      <c r="H343" s="7">
        <v>42536</v>
      </c>
      <c r="I343" t="s">
        <v>503</v>
      </c>
      <c r="J343">
        <v>5299.46</v>
      </c>
      <c r="K343">
        <v>0</v>
      </c>
      <c r="L343">
        <v>5299.46</v>
      </c>
      <c r="M343">
        <v>1</v>
      </c>
      <c r="N343">
        <v>5299.46</v>
      </c>
      <c r="O343" t="s">
        <v>794</v>
      </c>
      <c r="P343" t="s">
        <v>6944</v>
      </c>
      <c r="Q343" s="7">
        <v>42542</v>
      </c>
    </row>
    <row r="344" spans="1:17" hidden="1">
      <c r="A344" t="s">
        <v>1037</v>
      </c>
      <c r="B344" t="s">
        <v>501</v>
      </c>
      <c r="C344" t="s">
        <v>6939</v>
      </c>
      <c r="D344" s="7">
        <v>42529</v>
      </c>
      <c r="E344" t="s">
        <v>386</v>
      </c>
      <c r="F344">
        <v>19105017</v>
      </c>
      <c r="G344" t="s">
        <v>6940</v>
      </c>
      <c r="H344" s="7">
        <v>42536</v>
      </c>
      <c r="I344" t="s">
        <v>503</v>
      </c>
      <c r="J344">
        <v>5778.61</v>
      </c>
      <c r="K344">
        <v>0</v>
      </c>
      <c r="L344">
        <v>5778.61</v>
      </c>
      <c r="M344">
        <v>1</v>
      </c>
      <c r="N344">
        <v>5778.61</v>
      </c>
      <c r="O344" t="s">
        <v>794</v>
      </c>
      <c r="P344" t="s">
        <v>6941</v>
      </c>
      <c r="Q344" s="7">
        <v>42542</v>
      </c>
    </row>
    <row r="345" spans="1:17" hidden="1">
      <c r="A345" t="s">
        <v>1037</v>
      </c>
      <c r="B345" t="s">
        <v>501</v>
      </c>
      <c r="C345" t="s">
        <v>6811</v>
      </c>
      <c r="D345" s="7">
        <v>42500</v>
      </c>
      <c r="E345" t="s">
        <v>386</v>
      </c>
      <c r="F345">
        <v>19105017</v>
      </c>
      <c r="G345" t="s">
        <v>6812</v>
      </c>
      <c r="H345" s="7">
        <v>42506</v>
      </c>
      <c r="I345" t="s">
        <v>503</v>
      </c>
      <c r="J345">
        <v>3467.79</v>
      </c>
      <c r="K345">
        <v>0</v>
      </c>
      <c r="L345">
        <v>3467.79</v>
      </c>
      <c r="M345">
        <v>1</v>
      </c>
      <c r="N345">
        <v>3467.79</v>
      </c>
      <c r="O345" t="s">
        <v>794</v>
      </c>
      <c r="P345" t="s">
        <v>6813</v>
      </c>
      <c r="Q345" s="7">
        <v>42542</v>
      </c>
    </row>
    <row r="346" spans="1:17" hidden="1">
      <c r="A346" t="s">
        <v>1037</v>
      </c>
      <c r="B346" t="s">
        <v>501</v>
      </c>
      <c r="C346" t="s">
        <v>6808</v>
      </c>
      <c r="D346" s="7">
        <v>42500</v>
      </c>
      <c r="E346" t="s">
        <v>386</v>
      </c>
      <c r="F346">
        <v>19105017</v>
      </c>
      <c r="G346" t="s">
        <v>6809</v>
      </c>
      <c r="H346" s="7">
        <v>42506</v>
      </c>
      <c r="I346" t="s">
        <v>503</v>
      </c>
      <c r="J346">
        <v>7033.39</v>
      </c>
      <c r="K346">
        <v>0</v>
      </c>
      <c r="L346">
        <v>7033.39</v>
      </c>
      <c r="M346">
        <v>1</v>
      </c>
      <c r="N346">
        <v>7033.39</v>
      </c>
      <c r="O346" t="s">
        <v>794</v>
      </c>
      <c r="P346" t="s">
        <v>6810</v>
      </c>
      <c r="Q346" s="7">
        <v>42542</v>
      </c>
    </row>
    <row r="347" spans="1:17" hidden="1">
      <c r="A347" t="s">
        <v>506</v>
      </c>
      <c r="B347" t="s">
        <v>501</v>
      </c>
      <c r="C347" t="s">
        <v>7005</v>
      </c>
      <c r="D347" s="7">
        <v>42520</v>
      </c>
      <c r="E347" t="s">
        <v>1207</v>
      </c>
      <c r="F347">
        <v>17101002</v>
      </c>
      <c r="G347" t="s">
        <v>7006</v>
      </c>
      <c r="H347" s="7">
        <v>42520</v>
      </c>
      <c r="I347" t="s">
        <v>503</v>
      </c>
      <c r="J347">
        <v>65000</v>
      </c>
      <c r="L347">
        <v>65000</v>
      </c>
      <c r="M347">
        <v>1</v>
      </c>
      <c r="N347">
        <v>65000</v>
      </c>
      <c r="O347" t="s">
        <v>809</v>
      </c>
      <c r="P347" t="s">
        <v>7007</v>
      </c>
      <c r="Q347" s="7">
        <v>42542</v>
      </c>
    </row>
    <row r="348" spans="1:17" hidden="1">
      <c r="A348" t="s">
        <v>506</v>
      </c>
      <c r="B348" t="s">
        <v>501</v>
      </c>
      <c r="C348" t="s">
        <v>974</v>
      </c>
      <c r="D348" s="7">
        <v>41122</v>
      </c>
      <c r="E348" t="s">
        <v>1086</v>
      </c>
      <c r="F348">
        <v>19105011</v>
      </c>
      <c r="G348" t="s">
        <v>975</v>
      </c>
      <c r="H348" s="7">
        <v>41455</v>
      </c>
      <c r="I348" t="s">
        <v>503</v>
      </c>
      <c r="J348">
        <v>12000</v>
      </c>
      <c r="K348">
        <v>0</v>
      </c>
      <c r="L348">
        <v>12000</v>
      </c>
      <c r="M348">
        <v>1</v>
      </c>
      <c r="N348">
        <v>12000</v>
      </c>
      <c r="O348" t="s">
        <v>976</v>
      </c>
      <c r="P348" t="s">
        <v>977</v>
      </c>
      <c r="Q348" s="7">
        <v>42542</v>
      </c>
    </row>
    <row r="349" spans="1:17" hidden="1">
      <c r="A349" t="s">
        <v>1037</v>
      </c>
      <c r="B349" t="s">
        <v>501</v>
      </c>
      <c r="C349" t="s">
        <v>7346</v>
      </c>
      <c r="D349" s="7">
        <v>42499</v>
      </c>
      <c r="E349" t="s">
        <v>386</v>
      </c>
      <c r="F349">
        <v>19105017</v>
      </c>
      <c r="G349" t="s">
        <v>7347</v>
      </c>
      <c r="H349" s="7">
        <v>42505</v>
      </c>
      <c r="I349" t="s">
        <v>503</v>
      </c>
      <c r="J349">
        <v>200</v>
      </c>
      <c r="K349">
        <v>0</v>
      </c>
      <c r="L349">
        <v>200</v>
      </c>
      <c r="M349">
        <v>1</v>
      </c>
      <c r="N349">
        <v>200</v>
      </c>
      <c r="O349" t="s">
        <v>794</v>
      </c>
      <c r="P349" t="s">
        <v>7348</v>
      </c>
      <c r="Q349" s="7">
        <v>42542</v>
      </c>
    </row>
    <row r="350" spans="1:17" hidden="1">
      <c r="A350" t="s">
        <v>1037</v>
      </c>
      <c r="B350" t="s">
        <v>501</v>
      </c>
      <c r="C350" t="s">
        <v>6972</v>
      </c>
      <c r="D350" s="7">
        <v>42524</v>
      </c>
      <c r="E350" t="s">
        <v>386</v>
      </c>
      <c r="F350">
        <v>19105017</v>
      </c>
      <c r="G350" t="s">
        <v>6344</v>
      </c>
      <c r="H350" s="7">
        <v>42524</v>
      </c>
      <c r="I350" t="s">
        <v>503</v>
      </c>
      <c r="J350">
        <v>233.03</v>
      </c>
      <c r="K350">
        <v>0</v>
      </c>
      <c r="L350">
        <v>233.03</v>
      </c>
      <c r="M350">
        <v>1</v>
      </c>
      <c r="N350">
        <v>233.03</v>
      </c>
      <c r="O350" t="s">
        <v>794</v>
      </c>
      <c r="P350" t="s">
        <v>6345</v>
      </c>
      <c r="Q350" s="7">
        <v>42542</v>
      </c>
    </row>
    <row r="351" spans="1:17" hidden="1">
      <c r="A351" t="s">
        <v>1037</v>
      </c>
      <c r="B351" t="s">
        <v>501</v>
      </c>
      <c r="C351" t="s">
        <v>7464</v>
      </c>
      <c r="D351" s="7">
        <v>42524</v>
      </c>
      <c r="E351" t="s">
        <v>386</v>
      </c>
      <c r="F351">
        <v>19105017</v>
      </c>
      <c r="G351" t="s">
        <v>5254</v>
      </c>
      <c r="H351" s="7">
        <v>42524</v>
      </c>
      <c r="I351" t="s">
        <v>503</v>
      </c>
      <c r="J351">
        <v>113.67</v>
      </c>
      <c r="K351">
        <v>0</v>
      </c>
      <c r="L351">
        <v>113.67</v>
      </c>
      <c r="M351">
        <v>1</v>
      </c>
      <c r="N351">
        <v>113.67</v>
      </c>
      <c r="O351" t="s">
        <v>794</v>
      </c>
      <c r="P351" t="s">
        <v>5255</v>
      </c>
      <c r="Q351" s="7">
        <v>42542</v>
      </c>
    </row>
    <row r="352" spans="1:17" hidden="1">
      <c r="A352" t="s">
        <v>1037</v>
      </c>
      <c r="B352" t="s">
        <v>501</v>
      </c>
      <c r="C352" t="s">
        <v>7288</v>
      </c>
      <c r="D352" s="7">
        <v>42524</v>
      </c>
      <c r="E352" t="s">
        <v>386</v>
      </c>
      <c r="F352">
        <v>19105017</v>
      </c>
      <c r="G352" t="s">
        <v>4887</v>
      </c>
      <c r="H352" s="7">
        <v>42524</v>
      </c>
      <c r="I352" t="s">
        <v>503</v>
      </c>
      <c r="J352">
        <v>1059.82</v>
      </c>
      <c r="K352">
        <v>0</v>
      </c>
      <c r="L352">
        <v>1059.82</v>
      </c>
      <c r="M352">
        <v>1</v>
      </c>
      <c r="N352">
        <v>1059.82</v>
      </c>
      <c r="O352" t="s">
        <v>794</v>
      </c>
      <c r="P352" t="s">
        <v>4888</v>
      </c>
      <c r="Q352" s="7">
        <v>42542</v>
      </c>
    </row>
    <row r="353" spans="1:17" hidden="1">
      <c r="A353" t="s">
        <v>1037</v>
      </c>
      <c r="B353" t="s">
        <v>501</v>
      </c>
      <c r="C353" t="s">
        <v>6857</v>
      </c>
      <c r="D353" s="7">
        <v>42524</v>
      </c>
      <c r="E353" t="s">
        <v>386</v>
      </c>
      <c r="F353">
        <v>19105017</v>
      </c>
      <c r="G353" t="s">
        <v>4034</v>
      </c>
      <c r="H353" s="7">
        <v>42524</v>
      </c>
      <c r="I353" t="s">
        <v>503</v>
      </c>
      <c r="J353">
        <v>84.26</v>
      </c>
      <c r="K353">
        <v>0</v>
      </c>
      <c r="L353">
        <v>84.26</v>
      </c>
      <c r="M353">
        <v>1</v>
      </c>
      <c r="N353">
        <v>84.26</v>
      </c>
      <c r="O353" t="s">
        <v>794</v>
      </c>
      <c r="P353" t="s">
        <v>4035</v>
      </c>
      <c r="Q353" s="7">
        <v>42542</v>
      </c>
    </row>
    <row r="354" spans="1:17" hidden="1">
      <c r="A354" t="s">
        <v>506</v>
      </c>
      <c r="B354" t="s">
        <v>501</v>
      </c>
      <c r="C354" t="s">
        <v>972</v>
      </c>
      <c r="D354" s="7">
        <v>42082</v>
      </c>
      <c r="E354" t="s">
        <v>479</v>
      </c>
      <c r="F354">
        <v>17101002</v>
      </c>
      <c r="G354" t="s">
        <v>480</v>
      </c>
      <c r="H354" s="7">
        <v>42082</v>
      </c>
      <c r="I354" t="s">
        <v>503</v>
      </c>
      <c r="J354">
        <v>870</v>
      </c>
      <c r="K354">
        <v>30</v>
      </c>
      <c r="L354">
        <v>840</v>
      </c>
      <c r="M354">
        <v>1</v>
      </c>
      <c r="N354">
        <v>840</v>
      </c>
      <c r="O354" t="s">
        <v>809</v>
      </c>
      <c r="P354" t="s">
        <v>973</v>
      </c>
      <c r="Q354" s="7">
        <v>42542</v>
      </c>
    </row>
    <row r="355" spans="1:17" hidden="1">
      <c r="A355" t="s">
        <v>487</v>
      </c>
      <c r="B355" t="s">
        <v>501</v>
      </c>
      <c r="C355" t="s">
        <v>6953</v>
      </c>
      <c r="D355" s="7">
        <v>42527</v>
      </c>
      <c r="E355" t="s">
        <v>386</v>
      </c>
      <c r="F355">
        <v>19105017</v>
      </c>
      <c r="G355" t="s">
        <v>486</v>
      </c>
      <c r="H355" s="7">
        <v>42527</v>
      </c>
      <c r="I355" t="s">
        <v>503</v>
      </c>
      <c r="J355">
        <v>50000</v>
      </c>
      <c r="K355">
        <v>0</v>
      </c>
      <c r="L355">
        <v>50000</v>
      </c>
      <c r="M355">
        <v>1</v>
      </c>
      <c r="N355">
        <v>50000</v>
      </c>
      <c r="O355" t="s">
        <v>794</v>
      </c>
      <c r="P355" t="s">
        <v>6954</v>
      </c>
      <c r="Q355" s="7">
        <v>42542</v>
      </c>
    </row>
    <row r="356" spans="1:17" hidden="1">
      <c r="A356" t="s">
        <v>487</v>
      </c>
      <c r="B356" t="s">
        <v>501</v>
      </c>
      <c r="C356" t="s">
        <v>7359</v>
      </c>
      <c r="D356" s="7">
        <v>42527</v>
      </c>
      <c r="E356" t="s">
        <v>386</v>
      </c>
      <c r="F356">
        <v>19105017</v>
      </c>
      <c r="G356" t="s">
        <v>486</v>
      </c>
      <c r="H356" s="7">
        <v>42528</v>
      </c>
      <c r="I356" t="s">
        <v>503</v>
      </c>
      <c r="J356">
        <v>50000</v>
      </c>
      <c r="L356">
        <v>50000</v>
      </c>
      <c r="M356">
        <v>1</v>
      </c>
      <c r="N356">
        <v>50000</v>
      </c>
      <c r="O356" t="s">
        <v>794</v>
      </c>
      <c r="P356" t="s">
        <v>6954</v>
      </c>
      <c r="Q356" s="7">
        <v>42542</v>
      </c>
    </row>
    <row r="357" spans="1:17" hidden="1">
      <c r="A357" t="s">
        <v>1037</v>
      </c>
      <c r="B357" t="s">
        <v>501</v>
      </c>
      <c r="C357" t="s">
        <v>3112</v>
      </c>
      <c r="D357" s="7">
        <v>42359</v>
      </c>
      <c r="E357" t="s">
        <v>386</v>
      </c>
      <c r="F357">
        <v>19105017</v>
      </c>
      <c r="G357" t="s">
        <v>3113</v>
      </c>
      <c r="H357" s="7">
        <v>42389</v>
      </c>
      <c r="I357" t="s">
        <v>503</v>
      </c>
      <c r="J357">
        <v>1655.77</v>
      </c>
      <c r="K357">
        <v>0</v>
      </c>
      <c r="L357">
        <v>1655.77</v>
      </c>
      <c r="M357">
        <v>1</v>
      </c>
      <c r="N357">
        <v>1655.77</v>
      </c>
      <c r="O357" t="s">
        <v>794</v>
      </c>
      <c r="P357" t="s">
        <v>3114</v>
      </c>
      <c r="Q357" s="7">
        <v>42542</v>
      </c>
    </row>
    <row r="358" spans="1:17" hidden="1">
      <c r="A358" t="s">
        <v>506</v>
      </c>
      <c r="B358" t="s">
        <v>548</v>
      </c>
      <c r="C358" t="s">
        <v>1096</v>
      </c>
      <c r="D358" s="7">
        <v>42370</v>
      </c>
      <c r="E358" t="s">
        <v>382</v>
      </c>
      <c r="F358">
        <v>11101003</v>
      </c>
      <c r="G358" t="s">
        <v>1097</v>
      </c>
      <c r="H358" s="7">
        <v>42612</v>
      </c>
      <c r="I358" t="s">
        <v>503</v>
      </c>
      <c r="J358">
        <v>2205000</v>
      </c>
      <c r="K358">
        <v>0</v>
      </c>
      <c r="L358">
        <v>2205000</v>
      </c>
      <c r="M358">
        <v>1</v>
      </c>
      <c r="N358">
        <v>2205000</v>
      </c>
      <c r="O358" t="s">
        <v>792</v>
      </c>
      <c r="P358" t="s">
        <v>2843</v>
      </c>
      <c r="Q358" s="7">
        <v>42542</v>
      </c>
    </row>
    <row r="359" spans="1:17" hidden="1">
      <c r="A359" t="s">
        <v>506</v>
      </c>
      <c r="B359" t="s">
        <v>501</v>
      </c>
      <c r="C359" t="s">
        <v>962</v>
      </c>
      <c r="D359" s="7">
        <v>41019</v>
      </c>
      <c r="E359" t="s">
        <v>850</v>
      </c>
      <c r="F359">
        <v>11107001</v>
      </c>
      <c r="G359" t="s">
        <v>851</v>
      </c>
      <c r="H359" s="7">
        <v>42093</v>
      </c>
      <c r="I359" t="s">
        <v>503</v>
      </c>
      <c r="J359">
        <v>60000</v>
      </c>
      <c r="L359">
        <v>60000</v>
      </c>
      <c r="M359">
        <v>1</v>
      </c>
      <c r="N359">
        <v>60000</v>
      </c>
      <c r="O359" t="s">
        <v>798</v>
      </c>
      <c r="P359" t="s">
        <v>852</v>
      </c>
      <c r="Q359" s="7">
        <v>42542</v>
      </c>
    </row>
    <row r="360" spans="1:17" hidden="1">
      <c r="A360" t="s">
        <v>506</v>
      </c>
      <c r="B360" t="s">
        <v>548</v>
      </c>
      <c r="C360" t="s">
        <v>1009</v>
      </c>
      <c r="D360" s="7">
        <v>41845</v>
      </c>
      <c r="E360" t="s">
        <v>1010</v>
      </c>
      <c r="F360">
        <v>11107001</v>
      </c>
      <c r="G360" t="s">
        <v>1011</v>
      </c>
      <c r="H360" s="7">
        <v>42155</v>
      </c>
      <c r="I360" t="s">
        <v>503</v>
      </c>
      <c r="J360">
        <v>18000</v>
      </c>
      <c r="K360">
        <v>0</v>
      </c>
      <c r="L360">
        <v>18000</v>
      </c>
      <c r="M360">
        <v>1</v>
      </c>
      <c r="N360">
        <v>18000</v>
      </c>
      <c r="O360" t="s">
        <v>812</v>
      </c>
      <c r="P360" t="s">
        <v>1012</v>
      </c>
      <c r="Q360" s="7">
        <v>42542</v>
      </c>
    </row>
    <row r="361" spans="1:17" hidden="1">
      <c r="A361" t="s">
        <v>506</v>
      </c>
      <c r="B361" t="s">
        <v>652</v>
      </c>
      <c r="C361" t="s">
        <v>2870</v>
      </c>
      <c r="D361" s="7">
        <v>42334</v>
      </c>
      <c r="E361" t="s">
        <v>1204</v>
      </c>
      <c r="F361">
        <v>11107001</v>
      </c>
      <c r="G361" t="s">
        <v>2527</v>
      </c>
      <c r="H361" s="7">
        <v>42704</v>
      </c>
      <c r="I361" t="s">
        <v>503</v>
      </c>
      <c r="J361">
        <v>45000</v>
      </c>
      <c r="L361">
        <v>45000</v>
      </c>
      <c r="M361">
        <v>1</v>
      </c>
      <c r="N361">
        <v>45000</v>
      </c>
      <c r="O361" t="s">
        <v>798</v>
      </c>
      <c r="P361" t="s">
        <v>2836</v>
      </c>
      <c r="Q361" s="7">
        <v>42542</v>
      </c>
    </row>
    <row r="362" spans="1:17" hidden="1">
      <c r="A362" t="s">
        <v>506</v>
      </c>
      <c r="B362" t="s">
        <v>501</v>
      </c>
      <c r="C362" t="s">
        <v>7406</v>
      </c>
      <c r="D362" s="7">
        <v>42529</v>
      </c>
      <c r="E362" t="s">
        <v>2852</v>
      </c>
      <c r="F362">
        <v>17101002</v>
      </c>
      <c r="G362" t="s">
        <v>3376</v>
      </c>
      <c r="H362" s="7">
        <v>42529</v>
      </c>
      <c r="I362" t="s">
        <v>503</v>
      </c>
      <c r="J362">
        <v>45800</v>
      </c>
      <c r="K362">
        <v>4500</v>
      </c>
      <c r="L362">
        <v>41300</v>
      </c>
      <c r="M362">
        <v>1</v>
      </c>
      <c r="N362">
        <v>41300</v>
      </c>
      <c r="O362" t="s">
        <v>809</v>
      </c>
      <c r="P362" t="s">
        <v>7407</v>
      </c>
      <c r="Q362" s="7">
        <v>42542</v>
      </c>
    </row>
    <row r="363" spans="1:17" hidden="1">
      <c r="A363" t="s">
        <v>506</v>
      </c>
      <c r="B363" t="s">
        <v>553</v>
      </c>
      <c r="C363" t="s">
        <v>882</v>
      </c>
      <c r="D363" s="7">
        <v>41353</v>
      </c>
      <c r="E363" t="s">
        <v>883</v>
      </c>
      <c r="F363">
        <v>13101010</v>
      </c>
      <c r="G363" t="s">
        <v>474</v>
      </c>
      <c r="H363" s="7">
        <v>41353</v>
      </c>
      <c r="I363" t="s">
        <v>503</v>
      </c>
      <c r="J363">
        <v>6128.25</v>
      </c>
      <c r="K363">
        <v>5200</v>
      </c>
      <c r="L363">
        <v>928.25</v>
      </c>
      <c r="M363">
        <v>1</v>
      </c>
      <c r="N363">
        <v>928.25</v>
      </c>
      <c r="O363" t="s">
        <v>809</v>
      </c>
      <c r="P363" t="s">
        <v>884</v>
      </c>
      <c r="Q363" s="7">
        <v>42542</v>
      </c>
    </row>
    <row r="364" spans="1:17" hidden="1">
      <c r="A364" t="s">
        <v>506</v>
      </c>
      <c r="B364" t="s">
        <v>553</v>
      </c>
      <c r="C364" t="s">
        <v>885</v>
      </c>
      <c r="D364" s="7">
        <v>41353</v>
      </c>
      <c r="E364" t="s">
        <v>886</v>
      </c>
      <c r="F364">
        <v>13101010</v>
      </c>
      <c r="G364" t="s">
        <v>474</v>
      </c>
      <c r="H364" s="7">
        <v>41353</v>
      </c>
      <c r="I364" t="s">
        <v>503</v>
      </c>
      <c r="J364">
        <v>7703.32</v>
      </c>
      <c r="K364">
        <v>6200</v>
      </c>
      <c r="L364">
        <v>1503.32</v>
      </c>
      <c r="M364">
        <v>1</v>
      </c>
      <c r="N364">
        <v>1503.32</v>
      </c>
      <c r="O364" t="s">
        <v>809</v>
      </c>
      <c r="P364" t="s">
        <v>884</v>
      </c>
      <c r="Q364" s="7">
        <v>42542</v>
      </c>
    </row>
    <row r="365" spans="1:17" hidden="1">
      <c r="A365" t="s">
        <v>506</v>
      </c>
      <c r="B365" t="s">
        <v>548</v>
      </c>
      <c r="C365" t="s">
        <v>887</v>
      </c>
      <c r="D365" s="7">
        <v>42248</v>
      </c>
      <c r="E365" t="s">
        <v>888</v>
      </c>
      <c r="F365">
        <v>11107001</v>
      </c>
      <c r="G365" t="s">
        <v>889</v>
      </c>
      <c r="H365" s="7">
        <v>42668</v>
      </c>
      <c r="I365" t="s">
        <v>503</v>
      </c>
      <c r="J365">
        <v>45000</v>
      </c>
      <c r="L365">
        <v>45000</v>
      </c>
      <c r="M365">
        <v>1</v>
      </c>
      <c r="N365">
        <v>45000</v>
      </c>
      <c r="O365" t="s">
        <v>798</v>
      </c>
      <c r="P365" t="s">
        <v>890</v>
      </c>
      <c r="Q365" s="7">
        <v>42542</v>
      </c>
    </row>
    <row r="366" spans="1:17" hidden="1">
      <c r="A366" t="s">
        <v>506</v>
      </c>
      <c r="B366" t="s">
        <v>501</v>
      </c>
      <c r="C366" t="s">
        <v>817</v>
      </c>
      <c r="D366" s="7">
        <v>40837</v>
      </c>
      <c r="E366" t="s">
        <v>818</v>
      </c>
      <c r="F366">
        <v>11107001</v>
      </c>
      <c r="G366" t="s">
        <v>819</v>
      </c>
      <c r="H366" s="7">
        <v>42582</v>
      </c>
      <c r="I366" t="s">
        <v>503</v>
      </c>
      <c r="J366">
        <v>50000</v>
      </c>
      <c r="K366">
        <v>33711</v>
      </c>
      <c r="L366">
        <v>16289</v>
      </c>
      <c r="M366">
        <v>1</v>
      </c>
      <c r="N366">
        <v>16289</v>
      </c>
      <c r="O366" t="s">
        <v>798</v>
      </c>
      <c r="P366" t="s">
        <v>820</v>
      </c>
      <c r="Q366" s="7">
        <v>42542</v>
      </c>
    </row>
    <row r="367" spans="1:17" hidden="1">
      <c r="A367" t="s">
        <v>482</v>
      </c>
      <c r="B367" t="s">
        <v>501</v>
      </c>
      <c r="C367" t="s">
        <v>7263</v>
      </c>
      <c r="D367" s="7">
        <v>42522</v>
      </c>
      <c r="E367" t="s">
        <v>386</v>
      </c>
      <c r="F367">
        <v>19105017</v>
      </c>
      <c r="G367" t="s">
        <v>7264</v>
      </c>
      <c r="H367" s="7">
        <v>42536</v>
      </c>
      <c r="I367" t="s">
        <v>503</v>
      </c>
      <c r="J367">
        <v>90081.58</v>
      </c>
      <c r="K367">
        <v>0</v>
      </c>
      <c r="L367">
        <v>90081.58</v>
      </c>
      <c r="M367">
        <v>1</v>
      </c>
      <c r="N367">
        <v>90081.58</v>
      </c>
      <c r="O367" t="s">
        <v>794</v>
      </c>
      <c r="P367" t="s">
        <v>7265</v>
      </c>
      <c r="Q367" s="7">
        <v>42542</v>
      </c>
    </row>
    <row r="368" spans="1:17" hidden="1">
      <c r="A368" t="s">
        <v>506</v>
      </c>
      <c r="B368" t="s">
        <v>501</v>
      </c>
      <c r="C368" t="s">
        <v>963</v>
      </c>
      <c r="D368" s="7">
        <v>40847</v>
      </c>
      <c r="E368" t="s">
        <v>401</v>
      </c>
      <c r="F368">
        <v>11107001</v>
      </c>
      <c r="G368" t="s">
        <v>964</v>
      </c>
      <c r="H368" s="7">
        <v>41759</v>
      </c>
      <c r="I368" t="s">
        <v>503</v>
      </c>
      <c r="J368">
        <v>30000</v>
      </c>
      <c r="L368">
        <v>30000</v>
      </c>
      <c r="M368">
        <v>1</v>
      </c>
      <c r="N368">
        <v>30000</v>
      </c>
      <c r="O368" t="s">
        <v>798</v>
      </c>
      <c r="P368" t="s">
        <v>965</v>
      </c>
      <c r="Q368" s="7">
        <v>42542</v>
      </c>
    </row>
    <row r="369" spans="1:17" hidden="1">
      <c r="A369" t="s">
        <v>506</v>
      </c>
      <c r="B369" t="s">
        <v>501</v>
      </c>
      <c r="C369" t="s">
        <v>999</v>
      </c>
      <c r="D369" s="7">
        <v>41122</v>
      </c>
      <c r="E369" t="s">
        <v>1086</v>
      </c>
      <c r="F369">
        <v>19105011</v>
      </c>
      <c r="G369" t="s">
        <v>1000</v>
      </c>
      <c r="H369" s="7">
        <v>41455</v>
      </c>
      <c r="I369" t="s">
        <v>503</v>
      </c>
      <c r="J369">
        <v>12000</v>
      </c>
      <c r="K369">
        <v>0</v>
      </c>
      <c r="L369">
        <v>12000</v>
      </c>
      <c r="M369">
        <v>1</v>
      </c>
      <c r="N369">
        <v>12000</v>
      </c>
      <c r="O369" t="s">
        <v>976</v>
      </c>
      <c r="P369" t="s">
        <v>1001</v>
      </c>
      <c r="Q369" s="7">
        <v>42542</v>
      </c>
    </row>
    <row r="370" spans="1:17" hidden="1">
      <c r="A370" t="s">
        <v>506</v>
      </c>
      <c r="B370" t="s">
        <v>652</v>
      </c>
      <c r="C370" t="s">
        <v>7196</v>
      </c>
      <c r="D370" s="7">
        <v>42507</v>
      </c>
      <c r="E370" t="s">
        <v>7197</v>
      </c>
      <c r="F370">
        <v>17101002</v>
      </c>
      <c r="G370" t="s">
        <v>7198</v>
      </c>
      <c r="H370" s="7">
        <v>42507</v>
      </c>
      <c r="I370" t="s">
        <v>503</v>
      </c>
      <c r="J370">
        <v>2387.6999999999998</v>
      </c>
      <c r="L370">
        <v>2387.6999999999998</v>
      </c>
      <c r="M370">
        <v>1</v>
      </c>
      <c r="N370">
        <v>2387.6999999999998</v>
      </c>
      <c r="O370" t="s">
        <v>809</v>
      </c>
      <c r="P370" t="s">
        <v>7199</v>
      </c>
      <c r="Q370" s="7">
        <v>42542</v>
      </c>
    </row>
    <row r="371" spans="1:17" hidden="1">
      <c r="A371" t="s">
        <v>1037</v>
      </c>
      <c r="B371" t="s">
        <v>501</v>
      </c>
      <c r="C371" t="s">
        <v>7070</v>
      </c>
      <c r="D371" s="7">
        <v>42535</v>
      </c>
      <c r="E371" t="s">
        <v>386</v>
      </c>
      <c r="F371">
        <v>19105017</v>
      </c>
      <c r="G371" t="s">
        <v>7071</v>
      </c>
      <c r="H371" s="7">
        <v>42542</v>
      </c>
      <c r="I371" t="s">
        <v>503</v>
      </c>
      <c r="J371">
        <v>13464</v>
      </c>
      <c r="K371">
        <v>0</v>
      </c>
      <c r="L371">
        <v>13464</v>
      </c>
      <c r="M371">
        <v>1</v>
      </c>
      <c r="N371">
        <v>13464</v>
      </c>
      <c r="O371" t="s">
        <v>794</v>
      </c>
      <c r="P371" t="s">
        <v>7072</v>
      </c>
      <c r="Q371" s="7">
        <v>42542</v>
      </c>
    </row>
    <row r="372" spans="1:17" hidden="1">
      <c r="A372" t="s">
        <v>1037</v>
      </c>
      <c r="B372" t="s">
        <v>501</v>
      </c>
      <c r="C372" t="s">
        <v>3109</v>
      </c>
      <c r="D372" s="7">
        <v>42380</v>
      </c>
      <c r="E372" t="s">
        <v>386</v>
      </c>
      <c r="F372">
        <v>19105017</v>
      </c>
      <c r="G372" t="s">
        <v>3110</v>
      </c>
      <c r="H372" s="7">
        <v>42382</v>
      </c>
      <c r="I372" t="s">
        <v>503</v>
      </c>
      <c r="J372">
        <v>9905.74</v>
      </c>
      <c r="K372">
        <v>9905.73</v>
      </c>
      <c r="L372">
        <v>0.01</v>
      </c>
      <c r="M372">
        <v>1</v>
      </c>
      <c r="N372">
        <v>0.01</v>
      </c>
      <c r="O372" t="s">
        <v>794</v>
      </c>
      <c r="P372" t="s">
        <v>3111</v>
      </c>
      <c r="Q372" s="7">
        <v>42542</v>
      </c>
    </row>
    <row r="373" spans="1:17" hidden="1">
      <c r="A373" t="s">
        <v>1037</v>
      </c>
      <c r="B373" t="s">
        <v>501</v>
      </c>
      <c r="C373" t="s">
        <v>7368</v>
      </c>
      <c r="D373" s="7">
        <v>42535</v>
      </c>
      <c r="E373" t="s">
        <v>386</v>
      </c>
      <c r="F373">
        <v>19105017</v>
      </c>
      <c r="G373" t="s">
        <v>7369</v>
      </c>
      <c r="H373" s="7">
        <v>42543</v>
      </c>
      <c r="I373" t="s">
        <v>503</v>
      </c>
      <c r="J373">
        <v>13464</v>
      </c>
      <c r="K373">
        <v>0</v>
      </c>
      <c r="L373">
        <v>13464</v>
      </c>
      <c r="M373">
        <v>1</v>
      </c>
      <c r="N373">
        <v>13464</v>
      </c>
      <c r="O373" t="s">
        <v>794</v>
      </c>
      <c r="P373" t="s">
        <v>7370</v>
      </c>
      <c r="Q373" s="7">
        <v>42542</v>
      </c>
    </row>
    <row r="374" spans="1:17" hidden="1">
      <c r="A374" t="s">
        <v>1037</v>
      </c>
      <c r="B374" t="s">
        <v>501</v>
      </c>
      <c r="C374" t="s">
        <v>6835</v>
      </c>
      <c r="D374" s="7">
        <v>42535</v>
      </c>
      <c r="E374" t="s">
        <v>386</v>
      </c>
      <c r="F374">
        <v>19105017</v>
      </c>
      <c r="G374" t="s">
        <v>6184</v>
      </c>
      <c r="H374" s="7">
        <v>42544</v>
      </c>
      <c r="I374" t="s">
        <v>503</v>
      </c>
      <c r="J374">
        <v>13464</v>
      </c>
      <c r="K374">
        <v>0</v>
      </c>
      <c r="L374">
        <v>13464</v>
      </c>
      <c r="M374">
        <v>1</v>
      </c>
      <c r="N374">
        <v>13464</v>
      </c>
      <c r="O374" t="s">
        <v>794</v>
      </c>
      <c r="P374" t="s">
        <v>6185</v>
      </c>
      <c r="Q374" s="7">
        <v>42542</v>
      </c>
    </row>
    <row r="375" spans="1:17" hidden="1">
      <c r="A375" t="s">
        <v>1037</v>
      </c>
      <c r="B375" t="s">
        <v>501</v>
      </c>
      <c r="C375" t="s">
        <v>7456</v>
      </c>
      <c r="D375" s="7">
        <v>42535</v>
      </c>
      <c r="E375" t="s">
        <v>386</v>
      </c>
      <c r="F375">
        <v>19105017</v>
      </c>
      <c r="G375" t="s">
        <v>6526</v>
      </c>
      <c r="H375" s="7">
        <v>42544</v>
      </c>
      <c r="I375" t="s">
        <v>503</v>
      </c>
      <c r="J375">
        <v>13464</v>
      </c>
      <c r="K375">
        <v>0</v>
      </c>
      <c r="L375">
        <v>13464</v>
      </c>
      <c r="M375">
        <v>1</v>
      </c>
      <c r="N375">
        <v>13464</v>
      </c>
      <c r="O375" t="s">
        <v>794</v>
      </c>
      <c r="P375" t="s">
        <v>6527</v>
      </c>
      <c r="Q375" s="7">
        <v>42542</v>
      </c>
    </row>
    <row r="376" spans="1:17" hidden="1">
      <c r="A376" t="s">
        <v>506</v>
      </c>
      <c r="B376" t="s">
        <v>548</v>
      </c>
      <c r="C376" t="s">
        <v>902</v>
      </c>
      <c r="D376" s="7">
        <v>40897</v>
      </c>
      <c r="E376" t="s">
        <v>903</v>
      </c>
      <c r="F376">
        <v>11107001</v>
      </c>
      <c r="G376" t="s">
        <v>904</v>
      </c>
      <c r="H376" s="7">
        <v>41151</v>
      </c>
      <c r="I376" t="s">
        <v>503</v>
      </c>
      <c r="J376">
        <v>76666</v>
      </c>
      <c r="K376">
        <v>0</v>
      </c>
      <c r="L376">
        <v>76666</v>
      </c>
      <c r="M376">
        <v>1</v>
      </c>
      <c r="N376">
        <v>76666</v>
      </c>
      <c r="O376" t="s">
        <v>798</v>
      </c>
      <c r="P376" t="s">
        <v>905</v>
      </c>
      <c r="Q376" s="7">
        <v>42542</v>
      </c>
    </row>
    <row r="377" spans="1:17" hidden="1">
      <c r="A377" t="s">
        <v>1037</v>
      </c>
      <c r="B377" t="s">
        <v>501</v>
      </c>
      <c r="C377" t="s">
        <v>7069</v>
      </c>
      <c r="D377" s="7">
        <v>42535</v>
      </c>
      <c r="E377" t="s">
        <v>386</v>
      </c>
      <c r="F377">
        <v>19105017</v>
      </c>
      <c r="G377" t="s">
        <v>6523</v>
      </c>
      <c r="H377" s="7">
        <v>42545</v>
      </c>
      <c r="I377" t="s">
        <v>503</v>
      </c>
      <c r="J377">
        <v>13464</v>
      </c>
      <c r="K377">
        <v>0</v>
      </c>
      <c r="L377">
        <v>13464</v>
      </c>
      <c r="M377">
        <v>1</v>
      </c>
      <c r="N377">
        <v>13464</v>
      </c>
      <c r="O377" t="s">
        <v>794</v>
      </c>
      <c r="P377" t="s">
        <v>6524</v>
      </c>
      <c r="Q377" s="7">
        <v>42542</v>
      </c>
    </row>
    <row r="378" spans="1:17" hidden="1">
      <c r="A378" t="s">
        <v>506</v>
      </c>
      <c r="B378" t="s">
        <v>548</v>
      </c>
      <c r="C378" t="s">
        <v>6998</v>
      </c>
      <c r="D378" s="7">
        <v>42515</v>
      </c>
      <c r="E378" t="s">
        <v>741</v>
      </c>
      <c r="F378">
        <v>17101001</v>
      </c>
      <c r="G378" t="s">
        <v>6999</v>
      </c>
      <c r="H378" s="7">
        <v>42520</v>
      </c>
      <c r="I378" t="s">
        <v>503</v>
      </c>
      <c r="J378">
        <v>1113480</v>
      </c>
      <c r="K378">
        <v>1037694.69</v>
      </c>
      <c r="L378">
        <v>75785.31</v>
      </c>
      <c r="M378">
        <v>1</v>
      </c>
      <c r="N378">
        <v>75785.31</v>
      </c>
      <c r="O378" t="s">
        <v>7000</v>
      </c>
      <c r="P378" t="s">
        <v>4038</v>
      </c>
      <c r="Q378" s="7">
        <v>42542</v>
      </c>
    </row>
    <row r="379" spans="1:17" hidden="1">
      <c r="A379" t="s">
        <v>506</v>
      </c>
      <c r="B379" t="s">
        <v>501</v>
      </c>
      <c r="C379" t="s">
        <v>1108</v>
      </c>
      <c r="D379" s="7">
        <v>42156</v>
      </c>
      <c r="E379" t="s">
        <v>1109</v>
      </c>
      <c r="F379">
        <v>11107002</v>
      </c>
      <c r="G379" t="s">
        <v>1110</v>
      </c>
      <c r="H379" s="7">
        <v>42156</v>
      </c>
      <c r="I379" t="s">
        <v>503</v>
      </c>
      <c r="J379">
        <v>20000</v>
      </c>
      <c r="K379">
        <v>0</v>
      </c>
      <c r="L379">
        <v>20000</v>
      </c>
      <c r="M379">
        <v>1</v>
      </c>
      <c r="N379">
        <v>20000</v>
      </c>
      <c r="O379" t="s">
        <v>812</v>
      </c>
      <c r="P379" t="s">
        <v>1111</v>
      </c>
      <c r="Q379" s="7">
        <v>42542</v>
      </c>
    </row>
    <row r="380" spans="1:17" hidden="1">
      <c r="A380" t="s">
        <v>506</v>
      </c>
      <c r="B380" t="s">
        <v>501</v>
      </c>
      <c r="C380" t="s">
        <v>810</v>
      </c>
      <c r="D380" s="7">
        <v>41864</v>
      </c>
      <c r="E380" t="s">
        <v>404</v>
      </c>
      <c r="F380">
        <v>11107002</v>
      </c>
      <c r="G380" t="s">
        <v>811</v>
      </c>
      <c r="H380" s="7">
        <v>42003</v>
      </c>
      <c r="I380" t="s">
        <v>503</v>
      </c>
      <c r="J380">
        <v>22000</v>
      </c>
      <c r="K380">
        <v>0</v>
      </c>
      <c r="L380">
        <v>22000</v>
      </c>
      <c r="M380">
        <v>1</v>
      </c>
      <c r="N380">
        <v>22000</v>
      </c>
      <c r="O380" t="s">
        <v>812</v>
      </c>
      <c r="P380" t="s">
        <v>813</v>
      </c>
      <c r="Q380" s="7">
        <v>42542</v>
      </c>
    </row>
    <row r="381" spans="1:17" hidden="1">
      <c r="A381" t="s">
        <v>506</v>
      </c>
      <c r="B381" t="s">
        <v>501</v>
      </c>
      <c r="C381" t="s">
        <v>844</v>
      </c>
      <c r="D381" s="7">
        <v>41864</v>
      </c>
      <c r="E381" t="s">
        <v>417</v>
      </c>
      <c r="F381">
        <v>11107002</v>
      </c>
      <c r="G381" t="s">
        <v>845</v>
      </c>
      <c r="H381" s="7">
        <v>42003</v>
      </c>
      <c r="I381" t="s">
        <v>503</v>
      </c>
      <c r="J381">
        <v>19000</v>
      </c>
      <c r="K381">
        <v>0</v>
      </c>
      <c r="L381">
        <v>19000</v>
      </c>
      <c r="M381">
        <v>1</v>
      </c>
      <c r="N381">
        <v>19000</v>
      </c>
      <c r="O381" t="s">
        <v>812</v>
      </c>
      <c r="P381" t="s">
        <v>846</v>
      </c>
      <c r="Q381" s="7">
        <v>42542</v>
      </c>
    </row>
    <row r="382" spans="1:17" hidden="1">
      <c r="A382" t="s">
        <v>506</v>
      </c>
      <c r="B382" t="s">
        <v>548</v>
      </c>
      <c r="C382" t="s">
        <v>1169</v>
      </c>
      <c r="D382" s="7">
        <v>42205</v>
      </c>
      <c r="E382" t="s">
        <v>1164</v>
      </c>
      <c r="F382">
        <v>11310005</v>
      </c>
      <c r="G382" t="s">
        <v>1170</v>
      </c>
      <c r="H382" s="7">
        <v>42215</v>
      </c>
      <c r="I382" t="s">
        <v>503</v>
      </c>
      <c r="J382">
        <v>1339.99</v>
      </c>
      <c r="K382">
        <v>0</v>
      </c>
      <c r="L382">
        <v>1339.99</v>
      </c>
      <c r="M382">
        <v>1</v>
      </c>
      <c r="N382">
        <v>1339.99</v>
      </c>
      <c r="O382" t="s">
        <v>830</v>
      </c>
      <c r="P382" t="s">
        <v>1171</v>
      </c>
      <c r="Q382" s="7">
        <v>42542</v>
      </c>
    </row>
    <row r="383" spans="1:17" hidden="1">
      <c r="A383" t="s">
        <v>506</v>
      </c>
      <c r="B383" t="s">
        <v>548</v>
      </c>
      <c r="C383" t="s">
        <v>7492</v>
      </c>
      <c r="D383" s="7">
        <v>42522</v>
      </c>
      <c r="E383" t="s">
        <v>7493</v>
      </c>
      <c r="F383">
        <v>17101002</v>
      </c>
      <c r="G383" t="s">
        <v>7494</v>
      </c>
      <c r="H383" s="7">
        <v>42522</v>
      </c>
      <c r="I383" t="s">
        <v>503</v>
      </c>
      <c r="J383">
        <v>2491533.7200000002</v>
      </c>
      <c r="L383">
        <v>2491533.7200000002</v>
      </c>
      <c r="M383">
        <v>1</v>
      </c>
      <c r="N383">
        <v>2491533.7200000002</v>
      </c>
      <c r="O383" t="s">
        <v>809</v>
      </c>
      <c r="P383" t="s">
        <v>7495</v>
      </c>
      <c r="Q383" s="7">
        <v>42542</v>
      </c>
    </row>
    <row r="384" spans="1:17" hidden="1">
      <c r="A384" t="s">
        <v>506</v>
      </c>
      <c r="B384" t="s">
        <v>548</v>
      </c>
      <c r="C384" t="s">
        <v>896</v>
      </c>
      <c r="D384" s="7">
        <v>42026</v>
      </c>
      <c r="E384" t="s">
        <v>399</v>
      </c>
      <c r="F384">
        <v>11301005</v>
      </c>
      <c r="G384" t="s">
        <v>400</v>
      </c>
      <c r="H384" s="7">
        <v>42026</v>
      </c>
      <c r="I384" t="s">
        <v>503</v>
      </c>
      <c r="J384">
        <v>3750</v>
      </c>
      <c r="K384">
        <v>0</v>
      </c>
      <c r="L384">
        <v>3750</v>
      </c>
      <c r="M384">
        <v>1</v>
      </c>
      <c r="N384">
        <v>3750</v>
      </c>
      <c r="O384" t="s">
        <v>897</v>
      </c>
      <c r="P384" t="s">
        <v>898</v>
      </c>
      <c r="Q384" s="7">
        <v>42542</v>
      </c>
    </row>
    <row r="385" spans="1:17" hidden="1">
      <c r="A385" t="s">
        <v>506</v>
      </c>
      <c r="B385" t="s">
        <v>501</v>
      </c>
      <c r="C385" t="s">
        <v>6874</v>
      </c>
      <c r="D385" s="7">
        <v>42523</v>
      </c>
      <c r="E385" t="s">
        <v>411</v>
      </c>
      <c r="F385">
        <v>17101002</v>
      </c>
      <c r="G385" t="s">
        <v>6875</v>
      </c>
      <c r="H385" s="7">
        <v>42523</v>
      </c>
      <c r="I385" t="s">
        <v>503</v>
      </c>
      <c r="J385">
        <v>17000</v>
      </c>
      <c r="L385">
        <v>17000</v>
      </c>
      <c r="M385">
        <v>1</v>
      </c>
      <c r="N385">
        <v>17000</v>
      </c>
      <c r="O385" t="s">
        <v>809</v>
      </c>
      <c r="P385" t="s">
        <v>6876</v>
      </c>
      <c r="Q385" s="7">
        <v>42542</v>
      </c>
    </row>
    <row r="386" spans="1:17" hidden="1">
      <c r="A386" t="s">
        <v>506</v>
      </c>
      <c r="B386" t="s">
        <v>501</v>
      </c>
      <c r="C386" t="s">
        <v>7412</v>
      </c>
      <c r="D386" s="7">
        <v>42528</v>
      </c>
      <c r="E386" t="s">
        <v>7413</v>
      </c>
      <c r="F386">
        <v>17101002</v>
      </c>
      <c r="G386" t="s">
        <v>7414</v>
      </c>
      <c r="H386" s="7">
        <v>42528</v>
      </c>
      <c r="I386" t="s">
        <v>503</v>
      </c>
      <c r="J386">
        <v>1789</v>
      </c>
      <c r="L386">
        <v>1789</v>
      </c>
      <c r="M386">
        <v>1</v>
      </c>
      <c r="N386">
        <v>1789</v>
      </c>
      <c r="O386" t="s">
        <v>809</v>
      </c>
      <c r="P386" t="s">
        <v>7415</v>
      </c>
      <c r="Q386" s="7">
        <v>42542</v>
      </c>
    </row>
    <row r="387" spans="1:17" hidden="1">
      <c r="A387" t="s">
        <v>506</v>
      </c>
      <c r="B387" t="s">
        <v>548</v>
      </c>
      <c r="C387" t="s">
        <v>927</v>
      </c>
      <c r="D387" s="7">
        <v>42048</v>
      </c>
      <c r="E387" t="s">
        <v>476</v>
      </c>
      <c r="F387">
        <v>17101002</v>
      </c>
      <c r="G387" t="s">
        <v>477</v>
      </c>
      <c r="H387" s="7">
        <v>42048</v>
      </c>
      <c r="I387" t="s">
        <v>503</v>
      </c>
      <c r="J387">
        <v>490</v>
      </c>
      <c r="L387">
        <v>490</v>
      </c>
      <c r="M387">
        <v>1</v>
      </c>
      <c r="N387">
        <v>490</v>
      </c>
      <c r="O387" t="s">
        <v>809</v>
      </c>
      <c r="P387" t="s">
        <v>928</v>
      </c>
      <c r="Q387" s="7">
        <v>42542</v>
      </c>
    </row>
    <row r="388" spans="1:17" hidden="1">
      <c r="A388" t="s">
        <v>506</v>
      </c>
      <c r="B388" t="s">
        <v>548</v>
      </c>
      <c r="C388" t="s">
        <v>1123</v>
      </c>
      <c r="D388" s="7">
        <v>42170</v>
      </c>
      <c r="E388" t="s">
        <v>1124</v>
      </c>
      <c r="F388">
        <v>11101008</v>
      </c>
      <c r="G388" t="s">
        <v>1125</v>
      </c>
      <c r="H388" s="7">
        <v>42338</v>
      </c>
      <c r="I388" t="s">
        <v>503</v>
      </c>
      <c r="J388">
        <v>255000</v>
      </c>
      <c r="K388">
        <v>104813.33</v>
      </c>
      <c r="L388">
        <v>150186.67000000001</v>
      </c>
      <c r="M388">
        <v>1</v>
      </c>
      <c r="N388">
        <v>150186.67000000001</v>
      </c>
      <c r="O388" t="s">
        <v>843</v>
      </c>
      <c r="P388" t="s">
        <v>1126</v>
      </c>
      <c r="Q388" s="7">
        <v>42542</v>
      </c>
    </row>
    <row r="389" spans="1:17" hidden="1">
      <c r="A389" t="s">
        <v>506</v>
      </c>
      <c r="B389" t="s">
        <v>548</v>
      </c>
      <c r="C389" t="s">
        <v>861</v>
      </c>
      <c r="D389" s="7">
        <v>41863</v>
      </c>
      <c r="E389" t="s">
        <v>862</v>
      </c>
      <c r="F389">
        <v>11101001</v>
      </c>
      <c r="G389" t="s">
        <v>863</v>
      </c>
      <c r="H389" s="7">
        <v>41876</v>
      </c>
      <c r="I389" t="s">
        <v>503</v>
      </c>
      <c r="J389">
        <v>605000</v>
      </c>
      <c r="K389">
        <v>0</v>
      </c>
      <c r="L389">
        <v>605000</v>
      </c>
      <c r="M389">
        <v>1</v>
      </c>
      <c r="N389">
        <v>605000</v>
      </c>
      <c r="O389" t="s">
        <v>793</v>
      </c>
      <c r="P389" t="s">
        <v>864</v>
      </c>
      <c r="Q389" s="7">
        <v>42542</v>
      </c>
    </row>
    <row r="390" spans="1:17" hidden="1">
      <c r="A390" t="s">
        <v>506</v>
      </c>
      <c r="B390" t="s">
        <v>501</v>
      </c>
      <c r="C390" t="s">
        <v>3427</v>
      </c>
      <c r="D390" s="7">
        <v>42446</v>
      </c>
      <c r="E390" t="s">
        <v>3428</v>
      </c>
      <c r="F390">
        <v>17101002</v>
      </c>
      <c r="G390" t="s">
        <v>472</v>
      </c>
      <c r="H390" s="7">
        <v>42446</v>
      </c>
      <c r="I390" t="s">
        <v>503</v>
      </c>
      <c r="J390">
        <v>50000</v>
      </c>
      <c r="L390">
        <v>50000</v>
      </c>
      <c r="M390">
        <v>1</v>
      </c>
      <c r="N390">
        <v>50000</v>
      </c>
      <c r="O390" t="s">
        <v>809</v>
      </c>
      <c r="P390" t="s">
        <v>3429</v>
      </c>
      <c r="Q390" s="7">
        <v>42542</v>
      </c>
    </row>
    <row r="391" spans="1:17" hidden="1">
      <c r="A391" t="s">
        <v>506</v>
      </c>
      <c r="B391" t="s">
        <v>501</v>
      </c>
      <c r="C391" t="s">
        <v>3437</v>
      </c>
      <c r="D391" s="7">
        <v>42446</v>
      </c>
      <c r="E391" t="s">
        <v>3428</v>
      </c>
      <c r="F391">
        <v>17101002</v>
      </c>
      <c r="G391" t="s">
        <v>472</v>
      </c>
      <c r="H391" s="7">
        <v>42446</v>
      </c>
      <c r="I391" t="s">
        <v>503</v>
      </c>
      <c r="J391">
        <v>10000</v>
      </c>
      <c r="L391">
        <v>10000</v>
      </c>
      <c r="M391">
        <v>1</v>
      </c>
      <c r="N391">
        <v>10000</v>
      </c>
      <c r="O391" t="s">
        <v>809</v>
      </c>
      <c r="P391" t="s">
        <v>3429</v>
      </c>
      <c r="Q391" s="7">
        <v>42542</v>
      </c>
    </row>
    <row r="392" spans="1:17" hidden="1">
      <c r="A392" t="s">
        <v>1037</v>
      </c>
      <c r="B392" t="s">
        <v>501</v>
      </c>
      <c r="C392" t="s">
        <v>1211</v>
      </c>
      <c r="D392" s="7">
        <v>42213</v>
      </c>
      <c r="E392" t="s">
        <v>386</v>
      </c>
      <c r="F392">
        <v>19105017</v>
      </c>
      <c r="G392" t="s">
        <v>472</v>
      </c>
      <c r="H392" s="7">
        <v>42674</v>
      </c>
      <c r="I392" t="s">
        <v>503</v>
      </c>
      <c r="J392">
        <v>20000</v>
      </c>
      <c r="L392">
        <v>20000</v>
      </c>
      <c r="M392">
        <v>1</v>
      </c>
      <c r="N392">
        <v>20000</v>
      </c>
      <c r="O392" t="s">
        <v>794</v>
      </c>
      <c r="P392" t="s">
        <v>1212</v>
      </c>
      <c r="Q392" s="7">
        <v>42542</v>
      </c>
    </row>
    <row r="393" spans="1:17" hidden="1">
      <c r="A393" t="s">
        <v>506</v>
      </c>
      <c r="B393" t="s">
        <v>501</v>
      </c>
      <c r="C393" t="s">
        <v>3480</v>
      </c>
      <c r="D393" s="7">
        <v>42446</v>
      </c>
      <c r="E393" t="s">
        <v>3428</v>
      </c>
      <c r="F393">
        <v>17101002</v>
      </c>
      <c r="G393" t="s">
        <v>472</v>
      </c>
      <c r="H393" s="7">
        <v>42446</v>
      </c>
      <c r="I393" t="s">
        <v>503</v>
      </c>
      <c r="J393">
        <v>170000</v>
      </c>
      <c r="L393">
        <v>170000</v>
      </c>
      <c r="M393">
        <v>1</v>
      </c>
      <c r="N393">
        <v>170000</v>
      </c>
      <c r="O393" t="s">
        <v>809</v>
      </c>
      <c r="P393" t="s">
        <v>3429</v>
      </c>
      <c r="Q393" s="7">
        <v>42542</v>
      </c>
    </row>
    <row r="394" spans="1:17" hidden="1">
      <c r="A394" t="s">
        <v>506</v>
      </c>
      <c r="B394" t="s">
        <v>501</v>
      </c>
      <c r="C394" t="s">
        <v>3482</v>
      </c>
      <c r="D394" s="7">
        <v>42446</v>
      </c>
      <c r="E394" t="s">
        <v>3428</v>
      </c>
      <c r="F394">
        <v>17101002</v>
      </c>
      <c r="G394" t="s">
        <v>472</v>
      </c>
      <c r="H394" s="7">
        <v>42446</v>
      </c>
      <c r="I394" t="s">
        <v>503</v>
      </c>
      <c r="J394">
        <v>70000</v>
      </c>
      <c r="L394">
        <v>70000</v>
      </c>
      <c r="M394">
        <v>1</v>
      </c>
      <c r="N394">
        <v>70000</v>
      </c>
      <c r="O394" t="s">
        <v>809</v>
      </c>
      <c r="P394" t="s">
        <v>3429</v>
      </c>
      <c r="Q394" s="7">
        <v>42542</v>
      </c>
    </row>
    <row r="395" spans="1:17" hidden="1">
      <c r="A395" t="s">
        <v>506</v>
      </c>
      <c r="B395" t="s">
        <v>501</v>
      </c>
      <c r="C395" t="s">
        <v>3492</v>
      </c>
      <c r="D395" s="7">
        <v>42446</v>
      </c>
      <c r="E395" t="s">
        <v>3428</v>
      </c>
      <c r="F395">
        <v>17101002</v>
      </c>
      <c r="G395" t="s">
        <v>472</v>
      </c>
      <c r="H395" s="7">
        <v>42446</v>
      </c>
      <c r="I395" t="s">
        <v>503</v>
      </c>
      <c r="J395">
        <v>430000</v>
      </c>
      <c r="L395">
        <v>430000</v>
      </c>
      <c r="M395">
        <v>1</v>
      </c>
      <c r="N395">
        <v>430000</v>
      </c>
      <c r="O395" t="s">
        <v>809</v>
      </c>
      <c r="P395" t="s">
        <v>3429</v>
      </c>
      <c r="Q395" s="7">
        <v>42542</v>
      </c>
    </row>
    <row r="396" spans="1:17" hidden="1">
      <c r="A396" t="s">
        <v>506</v>
      </c>
      <c r="B396" t="s">
        <v>501</v>
      </c>
      <c r="C396" t="s">
        <v>3493</v>
      </c>
      <c r="D396" s="7">
        <v>42446</v>
      </c>
      <c r="E396" t="s">
        <v>3428</v>
      </c>
      <c r="F396">
        <v>17101002</v>
      </c>
      <c r="G396" t="s">
        <v>472</v>
      </c>
      <c r="H396" s="7">
        <v>42446</v>
      </c>
      <c r="I396" t="s">
        <v>503</v>
      </c>
      <c r="J396">
        <v>30000</v>
      </c>
      <c r="L396">
        <v>30000</v>
      </c>
      <c r="M396">
        <v>1</v>
      </c>
      <c r="N396">
        <v>30000</v>
      </c>
      <c r="O396" t="s">
        <v>809</v>
      </c>
      <c r="P396" t="s">
        <v>3429</v>
      </c>
      <c r="Q396" s="7">
        <v>42542</v>
      </c>
    </row>
    <row r="397" spans="1:17" hidden="1">
      <c r="A397" t="s">
        <v>506</v>
      </c>
      <c r="B397" t="s">
        <v>548</v>
      </c>
      <c r="C397" t="s">
        <v>983</v>
      </c>
      <c r="D397" s="7">
        <v>41428</v>
      </c>
      <c r="E397" t="s">
        <v>95</v>
      </c>
      <c r="F397">
        <v>11101001</v>
      </c>
      <c r="G397" t="s">
        <v>984</v>
      </c>
      <c r="H397" s="7">
        <v>42400</v>
      </c>
      <c r="I397" t="s">
        <v>503</v>
      </c>
      <c r="J397">
        <v>291600</v>
      </c>
      <c r="K397">
        <v>0</v>
      </c>
      <c r="L397">
        <v>291600</v>
      </c>
      <c r="M397">
        <v>1</v>
      </c>
      <c r="N397">
        <v>291600</v>
      </c>
      <c r="O397" t="s">
        <v>793</v>
      </c>
      <c r="P397" t="s">
        <v>985</v>
      </c>
      <c r="Q397" s="7">
        <v>42542</v>
      </c>
    </row>
    <row r="398" spans="1:17" hidden="1">
      <c r="A398" t="s">
        <v>506</v>
      </c>
      <c r="B398" t="s">
        <v>501</v>
      </c>
      <c r="C398" t="s">
        <v>3476</v>
      </c>
      <c r="D398" s="7">
        <v>42422</v>
      </c>
      <c r="E398" t="s">
        <v>388</v>
      </c>
      <c r="F398">
        <v>17101002</v>
      </c>
      <c r="G398" t="s">
        <v>3477</v>
      </c>
      <c r="H398" s="7">
        <v>42422</v>
      </c>
      <c r="I398" t="s">
        <v>503</v>
      </c>
      <c r="J398">
        <v>1463</v>
      </c>
      <c r="L398">
        <v>1463</v>
      </c>
      <c r="M398">
        <v>1</v>
      </c>
      <c r="N398">
        <v>1463</v>
      </c>
      <c r="O398" t="s">
        <v>809</v>
      </c>
      <c r="P398" t="s">
        <v>3478</v>
      </c>
      <c r="Q398" s="7">
        <v>42542</v>
      </c>
    </row>
    <row r="399" spans="1:17" hidden="1">
      <c r="A399" t="s">
        <v>506</v>
      </c>
      <c r="B399" t="s">
        <v>501</v>
      </c>
      <c r="C399" t="s">
        <v>3489</v>
      </c>
      <c r="D399" s="7">
        <v>42422</v>
      </c>
      <c r="E399" t="s">
        <v>388</v>
      </c>
      <c r="F399">
        <v>17101002</v>
      </c>
      <c r="G399" t="s">
        <v>3490</v>
      </c>
      <c r="H399" s="7">
        <v>42422</v>
      </c>
      <c r="I399" t="s">
        <v>503</v>
      </c>
      <c r="J399">
        <v>400</v>
      </c>
      <c r="L399">
        <v>400</v>
      </c>
      <c r="M399">
        <v>1</v>
      </c>
      <c r="N399">
        <v>400</v>
      </c>
      <c r="O399" t="s">
        <v>809</v>
      </c>
      <c r="P399" t="s">
        <v>3491</v>
      </c>
      <c r="Q399" s="7">
        <v>42542</v>
      </c>
    </row>
    <row r="400" spans="1:17" hidden="1">
      <c r="A400" t="s">
        <v>506</v>
      </c>
      <c r="B400" t="s">
        <v>501</v>
      </c>
      <c r="C400" t="s">
        <v>7093</v>
      </c>
      <c r="D400" s="7">
        <v>42493</v>
      </c>
      <c r="E400" t="s">
        <v>7094</v>
      </c>
      <c r="F400">
        <v>17101002</v>
      </c>
      <c r="G400" t="s">
        <v>7095</v>
      </c>
      <c r="H400" s="7">
        <v>42493</v>
      </c>
      <c r="I400" t="s">
        <v>503</v>
      </c>
      <c r="J400">
        <v>686532.38</v>
      </c>
      <c r="L400">
        <v>686532.38</v>
      </c>
      <c r="M400">
        <v>1</v>
      </c>
      <c r="N400">
        <v>686532.38</v>
      </c>
      <c r="O400" t="s">
        <v>809</v>
      </c>
      <c r="P400" t="s">
        <v>7096</v>
      </c>
      <c r="Q400" s="7">
        <v>42542</v>
      </c>
    </row>
    <row r="401" spans="1:17" hidden="1">
      <c r="A401" t="s">
        <v>506</v>
      </c>
      <c r="B401" t="s">
        <v>501</v>
      </c>
      <c r="C401" t="s">
        <v>3449</v>
      </c>
      <c r="D401" s="7">
        <v>42422</v>
      </c>
      <c r="E401" t="s">
        <v>388</v>
      </c>
      <c r="F401">
        <v>17101002</v>
      </c>
      <c r="G401" t="s">
        <v>3450</v>
      </c>
      <c r="H401" s="7">
        <v>42422</v>
      </c>
      <c r="I401" t="s">
        <v>503</v>
      </c>
      <c r="J401">
        <v>520.1</v>
      </c>
      <c r="L401">
        <v>520.1</v>
      </c>
      <c r="M401">
        <v>1</v>
      </c>
      <c r="N401">
        <v>520.1</v>
      </c>
      <c r="O401" t="s">
        <v>809</v>
      </c>
      <c r="P401" t="s">
        <v>3451</v>
      </c>
      <c r="Q401" s="7">
        <v>42542</v>
      </c>
    </row>
    <row r="402" spans="1:17" hidden="1">
      <c r="A402" t="s">
        <v>506</v>
      </c>
      <c r="B402" t="s">
        <v>501</v>
      </c>
      <c r="C402" t="s">
        <v>3409</v>
      </c>
      <c r="D402" s="7">
        <v>42422</v>
      </c>
      <c r="E402" t="s">
        <v>388</v>
      </c>
      <c r="F402">
        <v>17101002</v>
      </c>
      <c r="G402" t="s">
        <v>3410</v>
      </c>
      <c r="H402" s="7">
        <v>42422</v>
      </c>
      <c r="I402" t="s">
        <v>503</v>
      </c>
      <c r="J402">
        <v>985.41</v>
      </c>
      <c r="L402">
        <v>985.41</v>
      </c>
      <c r="M402">
        <v>1</v>
      </c>
      <c r="N402">
        <v>985.41</v>
      </c>
      <c r="O402" t="s">
        <v>809</v>
      </c>
      <c r="P402" t="s">
        <v>3411</v>
      </c>
      <c r="Q402" s="7">
        <v>42542</v>
      </c>
    </row>
    <row r="403" spans="1:17" hidden="1">
      <c r="A403" t="s">
        <v>506</v>
      </c>
      <c r="B403" t="s">
        <v>501</v>
      </c>
      <c r="C403" t="s">
        <v>3431</v>
      </c>
      <c r="D403" s="7">
        <v>42422</v>
      </c>
      <c r="E403" t="s">
        <v>388</v>
      </c>
      <c r="F403">
        <v>17101002</v>
      </c>
      <c r="G403" t="s">
        <v>3432</v>
      </c>
      <c r="H403" s="7">
        <v>42422</v>
      </c>
      <c r="I403" t="s">
        <v>503</v>
      </c>
      <c r="J403">
        <v>1554.04</v>
      </c>
      <c r="L403">
        <v>1554.04</v>
      </c>
      <c r="M403">
        <v>1</v>
      </c>
      <c r="N403">
        <v>1554.04</v>
      </c>
      <c r="O403" t="s">
        <v>809</v>
      </c>
      <c r="P403" t="s">
        <v>3433</v>
      </c>
      <c r="Q403" s="7">
        <v>42542</v>
      </c>
    </row>
    <row r="404" spans="1:17" hidden="1">
      <c r="A404" t="s">
        <v>506</v>
      </c>
      <c r="B404" t="s">
        <v>609</v>
      </c>
      <c r="C404" t="s">
        <v>7173</v>
      </c>
      <c r="D404" s="7">
        <v>42538</v>
      </c>
      <c r="E404" t="s">
        <v>7174</v>
      </c>
      <c r="F404">
        <v>17101002</v>
      </c>
      <c r="G404" t="s">
        <v>7175</v>
      </c>
      <c r="H404" s="7">
        <v>42538</v>
      </c>
      <c r="I404" t="s">
        <v>503</v>
      </c>
      <c r="J404">
        <v>31438.880000000001</v>
      </c>
      <c r="L404">
        <v>31438.880000000001</v>
      </c>
      <c r="M404">
        <v>1</v>
      </c>
      <c r="N404">
        <v>31438.880000000001</v>
      </c>
      <c r="O404" t="s">
        <v>809</v>
      </c>
      <c r="P404" t="s">
        <v>7176</v>
      </c>
      <c r="Q404" s="7">
        <v>42542</v>
      </c>
    </row>
    <row r="405" spans="1:17" hidden="1">
      <c r="A405" t="s">
        <v>506</v>
      </c>
      <c r="B405" t="s">
        <v>548</v>
      </c>
      <c r="C405" t="s">
        <v>3452</v>
      </c>
      <c r="D405" s="7">
        <v>42412</v>
      </c>
      <c r="E405" t="s">
        <v>3453</v>
      </c>
      <c r="F405">
        <v>17101003</v>
      </c>
      <c r="G405" t="s">
        <v>3436</v>
      </c>
      <c r="H405" s="7">
        <v>42412</v>
      </c>
      <c r="I405" t="s">
        <v>503</v>
      </c>
      <c r="J405">
        <v>1000</v>
      </c>
      <c r="K405">
        <v>627.5</v>
      </c>
      <c r="L405">
        <v>372.5</v>
      </c>
      <c r="M405">
        <v>1</v>
      </c>
      <c r="N405">
        <v>372.5</v>
      </c>
      <c r="O405" t="s">
        <v>808</v>
      </c>
      <c r="P405" t="s">
        <v>2688</v>
      </c>
      <c r="Q405" s="7">
        <v>42542</v>
      </c>
    </row>
    <row r="406" spans="1:17" hidden="1">
      <c r="A406" t="s">
        <v>506</v>
      </c>
      <c r="B406" t="s">
        <v>501</v>
      </c>
      <c r="C406" t="s">
        <v>6771</v>
      </c>
      <c r="D406" s="7">
        <v>42475</v>
      </c>
      <c r="E406" t="s">
        <v>3481</v>
      </c>
      <c r="F406">
        <v>17101003</v>
      </c>
      <c r="G406" t="s">
        <v>6772</v>
      </c>
      <c r="H406" s="7">
        <v>42475</v>
      </c>
      <c r="I406" t="s">
        <v>503</v>
      </c>
      <c r="J406">
        <v>818</v>
      </c>
      <c r="K406">
        <v>763.67</v>
      </c>
      <c r="L406">
        <v>54.33</v>
      </c>
      <c r="M406">
        <v>1</v>
      </c>
      <c r="N406">
        <v>54.33</v>
      </c>
      <c r="O406" t="s">
        <v>808</v>
      </c>
      <c r="P406" t="s">
        <v>2688</v>
      </c>
      <c r="Q406" s="7">
        <v>42542</v>
      </c>
    </row>
    <row r="407" spans="1:17" hidden="1">
      <c r="A407" t="s">
        <v>506</v>
      </c>
      <c r="B407" t="s">
        <v>548</v>
      </c>
      <c r="C407" t="s">
        <v>6724</v>
      </c>
      <c r="D407" s="7">
        <v>42464</v>
      </c>
      <c r="E407" t="s">
        <v>3453</v>
      </c>
      <c r="F407">
        <v>17101003</v>
      </c>
      <c r="G407" t="s">
        <v>6725</v>
      </c>
      <c r="H407" s="7">
        <v>42464</v>
      </c>
      <c r="I407" t="s">
        <v>503</v>
      </c>
      <c r="J407">
        <v>627.5</v>
      </c>
      <c r="L407">
        <v>627.5</v>
      </c>
      <c r="M407">
        <v>1</v>
      </c>
      <c r="N407">
        <v>627.5</v>
      </c>
      <c r="O407" t="s">
        <v>808</v>
      </c>
      <c r="P407" t="s">
        <v>2688</v>
      </c>
      <c r="Q407" s="7">
        <v>42542</v>
      </c>
    </row>
    <row r="408" spans="1:17" hidden="1">
      <c r="A408" t="s">
        <v>506</v>
      </c>
      <c r="B408" t="s">
        <v>548</v>
      </c>
      <c r="C408" t="s">
        <v>6984</v>
      </c>
      <c r="D408" s="7">
        <v>42461</v>
      </c>
      <c r="E408" t="s">
        <v>447</v>
      </c>
      <c r="F408">
        <v>17101003</v>
      </c>
      <c r="G408" t="s">
        <v>6725</v>
      </c>
      <c r="H408" s="7">
        <v>42461</v>
      </c>
      <c r="I408" t="s">
        <v>503</v>
      </c>
      <c r="J408">
        <v>1000</v>
      </c>
      <c r="K408">
        <v>884.5</v>
      </c>
      <c r="L408">
        <v>115.5</v>
      </c>
      <c r="M408">
        <v>1</v>
      </c>
      <c r="N408">
        <v>115.5</v>
      </c>
      <c r="O408" t="s">
        <v>808</v>
      </c>
      <c r="P408" t="s">
        <v>6985</v>
      </c>
      <c r="Q408" s="7">
        <v>42542</v>
      </c>
    </row>
    <row r="409" spans="1:17" hidden="1">
      <c r="A409" t="s">
        <v>506</v>
      </c>
      <c r="B409" t="s">
        <v>501</v>
      </c>
      <c r="C409" t="s">
        <v>7012</v>
      </c>
      <c r="D409" s="7">
        <v>42475</v>
      </c>
      <c r="E409" t="s">
        <v>3481</v>
      </c>
      <c r="F409">
        <v>17101003</v>
      </c>
      <c r="G409" t="s">
        <v>6725</v>
      </c>
      <c r="H409" s="7">
        <v>42475</v>
      </c>
      <c r="I409" t="s">
        <v>503</v>
      </c>
      <c r="J409">
        <v>182</v>
      </c>
      <c r="L409">
        <v>182</v>
      </c>
      <c r="M409">
        <v>1</v>
      </c>
      <c r="N409">
        <v>182</v>
      </c>
      <c r="O409" t="s">
        <v>808</v>
      </c>
      <c r="P409" t="s">
        <v>2688</v>
      </c>
      <c r="Q409" s="7">
        <v>42542</v>
      </c>
    </row>
    <row r="410" spans="1:17" hidden="1">
      <c r="A410" t="s">
        <v>506</v>
      </c>
      <c r="B410" t="s">
        <v>548</v>
      </c>
      <c r="C410" t="s">
        <v>7170</v>
      </c>
      <c r="D410" s="7">
        <v>42466</v>
      </c>
      <c r="E410" t="s">
        <v>448</v>
      </c>
      <c r="F410">
        <v>17101003</v>
      </c>
      <c r="G410" t="s">
        <v>6725</v>
      </c>
      <c r="H410" s="7">
        <v>42466</v>
      </c>
      <c r="I410" t="s">
        <v>503</v>
      </c>
      <c r="J410">
        <v>1000</v>
      </c>
      <c r="K410">
        <v>880.2</v>
      </c>
      <c r="L410">
        <v>119.8</v>
      </c>
      <c r="M410">
        <v>1</v>
      </c>
      <c r="N410">
        <v>119.8</v>
      </c>
      <c r="O410" t="s">
        <v>808</v>
      </c>
      <c r="P410" t="s">
        <v>6985</v>
      </c>
      <c r="Q410" s="7">
        <v>42542</v>
      </c>
    </row>
    <row r="411" spans="1:17" hidden="1">
      <c r="A411" t="s">
        <v>506</v>
      </c>
      <c r="B411" t="s">
        <v>548</v>
      </c>
      <c r="C411" t="s">
        <v>7483</v>
      </c>
      <c r="D411" s="7">
        <v>42464</v>
      </c>
      <c r="E411" t="s">
        <v>446</v>
      </c>
      <c r="F411">
        <v>17101003</v>
      </c>
      <c r="G411" t="s">
        <v>6725</v>
      </c>
      <c r="H411" s="7">
        <v>42464</v>
      </c>
      <c r="I411" t="s">
        <v>503</v>
      </c>
      <c r="J411">
        <v>295.5</v>
      </c>
      <c r="K411">
        <v>115.25</v>
      </c>
      <c r="L411">
        <v>180.25</v>
      </c>
      <c r="M411">
        <v>1</v>
      </c>
      <c r="N411">
        <v>180.25</v>
      </c>
      <c r="O411" t="s">
        <v>808</v>
      </c>
      <c r="P411" t="s">
        <v>2688</v>
      </c>
      <c r="Q411" s="7">
        <v>42542</v>
      </c>
    </row>
    <row r="412" spans="1:17" hidden="1">
      <c r="A412" t="s">
        <v>506</v>
      </c>
      <c r="B412" t="s">
        <v>609</v>
      </c>
      <c r="C412" t="s">
        <v>6726</v>
      </c>
      <c r="D412" s="7">
        <v>42513</v>
      </c>
      <c r="E412" t="s">
        <v>6727</v>
      </c>
      <c r="F412">
        <v>17101003</v>
      </c>
      <c r="G412" t="s">
        <v>6728</v>
      </c>
      <c r="H412" s="7">
        <v>42513</v>
      </c>
      <c r="I412" t="s">
        <v>503</v>
      </c>
      <c r="J412">
        <v>250</v>
      </c>
      <c r="L412">
        <v>250</v>
      </c>
      <c r="M412">
        <v>1</v>
      </c>
      <c r="N412">
        <v>250</v>
      </c>
      <c r="O412" t="s">
        <v>808</v>
      </c>
      <c r="P412" t="s">
        <v>6729</v>
      </c>
      <c r="Q412" s="7">
        <v>42542</v>
      </c>
    </row>
    <row r="413" spans="1:17" hidden="1">
      <c r="A413" t="s">
        <v>506</v>
      </c>
      <c r="B413" t="s">
        <v>548</v>
      </c>
      <c r="C413" t="s">
        <v>6877</v>
      </c>
      <c r="D413" s="7">
        <v>42501</v>
      </c>
      <c r="E413" t="s">
        <v>447</v>
      </c>
      <c r="F413">
        <v>17101003</v>
      </c>
      <c r="G413" t="s">
        <v>6728</v>
      </c>
      <c r="H413" s="7">
        <v>42501</v>
      </c>
      <c r="I413" t="s">
        <v>503</v>
      </c>
      <c r="J413">
        <v>23</v>
      </c>
      <c r="L413">
        <v>23</v>
      </c>
      <c r="M413">
        <v>1</v>
      </c>
      <c r="N413">
        <v>23</v>
      </c>
      <c r="O413" t="s">
        <v>808</v>
      </c>
      <c r="P413" t="s">
        <v>2688</v>
      </c>
      <c r="Q413" s="7">
        <v>42542</v>
      </c>
    </row>
    <row r="414" spans="1:17" hidden="1">
      <c r="A414" t="s">
        <v>506</v>
      </c>
      <c r="B414" t="s">
        <v>548</v>
      </c>
      <c r="C414" t="s">
        <v>7092</v>
      </c>
      <c r="D414" s="7">
        <v>42513</v>
      </c>
      <c r="E414" t="s">
        <v>448</v>
      </c>
      <c r="F414">
        <v>17101003</v>
      </c>
      <c r="G414" t="s">
        <v>6728</v>
      </c>
      <c r="H414" s="7">
        <v>42513</v>
      </c>
      <c r="I414" t="s">
        <v>503</v>
      </c>
      <c r="J414">
        <v>880.2</v>
      </c>
      <c r="L414">
        <v>880.2</v>
      </c>
      <c r="M414">
        <v>1</v>
      </c>
      <c r="N414">
        <v>880.2</v>
      </c>
      <c r="O414" t="s">
        <v>808</v>
      </c>
      <c r="P414" t="s">
        <v>2688</v>
      </c>
      <c r="Q414" s="7">
        <v>42542</v>
      </c>
    </row>
    <row r="415" spans="1:17" hidden="1">
      <c r="A415" t="s">
        <v>506</v>
      </c>
      <c r="B415" t="s">
        <v>548</v>
      </c>
      <c r="C415" t="s">
        <v>7169</v>
      </c>
      <c r="D415" s="7">
        <v>42508</v>
      </c>
      <c r="E415" t="s">
        <v>446</v>
      </c>
      <c r="F415">
        <v>17101003</v>
      </c>
      <c r="G415" t="s">
        <v>6728</v>
      </c>
      <c r="H415" s="7">
        <v>42508</v>
      </c>
      <c r="I415" t="s">
        <v>503</v>
      </c>
      <c r="J415">
        <v>819.75</v>
      </c>
      <c r="L415">
        <v>819.75</v>
      </c>
      <c r="M415">
        <v>1</v>
      </c>
      <c r="N415">
        <v>819.75</v>
      </c>
      <c r="O415" t="s">
        <v>808</v>
      </c>
      <c r="P415" t="s">
        <v>2688</v>
      </c>
      <c r="Q415" s="7">
        <v>42542</v>
      </c>
    </row>
    <row r="416" spans="1:17" hidden="1">
      <c r="A416" t="s">
        <v>506</v>
      </c>
      <c r="B416" t="s">
        <v>501</v>
      </c>
      <c r="C416" t="s">
        <v>7297</v>
      </c>
      <c r="D416" s="7">
        <v>42506</v>
      </c>
      <c r="E416" t="s">
        <v>3102</v>
      </c>
      <c r="F416">
        <v>17101003</v>
      </c>
      <c r="G416" t="s">
        <v>6728</v>
      </c>
      <c r="H416" s="7">
        <v>42506</v>
      </c>
      <c r="I416" t="s">
        <v>503</v>
      </c>
      <c r="J416">
        <v>240.69</v>
      </c>
      <c r="L416">
        <v>240.69</v>
      </c>
      <c r="M416">
        <v>1</v>
      </c>
      <c r="N416">
        <v>240.69</v>
      </c>
      <c r="O416" t="s">
        <v>808</v>
      </c>
      <c r="P416" t="s">
        <v>2688</v>
      </c>
      <c r="Q416" s="7">
        <v>42542</v>
      </c>
    </row>
    <row r="417" spans="1:17" hidden="1">
      <c r="A417" t="s">
        <v>506</v>
      </c>
      <c r="B417" t="s">
        <v>548</v>
      </c>
      <c r="C417" t="s">
        <v>7397</v>
      </c>
      <c r="D417" s="7">
        <v>42502</v>
      </c>
      <c r="E417" t="s">
        <v>445</v>
      </c>
      <c r="F417">
        <v>17101003</v>
      </c>
      <c r="G417" t="s">
        <v>6728</v>
      </c>
      <c r="H417" s="7">
        <v>42502</v>
      </c>
      <c r="I417" t="s">
        <v>503</v>
      </c>
      <c r="J417">
        <v>799.74</v>
      </c>
      <c r="K417">
        <v>651.24</v>
      </c>
      <c r="L417">
        <v>148.5</v>
      </c>
      <c r="M417">
        <v>1</v>
      </c>
      <c r="N417">
        <v>148.5</v>
      </c>
      <c r="O417" t="s">
        <v>808</v>
      </c>
      <c r="P417" t="s">
        <v>2688</v>
      </c>
      <c r="Q417" s="7">
        <v>42542</v>
      </c>
    </row>
    <row r="418" spans="1:17" hidden="1">
      <c r="A418" t="s">
        <v>506</v>
      </c>
      <c r="B418" t="s">
        <v>501</v>
      </c>
      <c r="C418" t="s">
        <v>7472</v>
      </c>
      <c r="D418" s="7">
        <v>42502</v>
      </c>
      <c r="E418" t="s">
        <v>3137</v>
      </c>
      <c r="F418">
        <v>17101003</v>
      </c>
      <c r="G418" t="s">
        <v>6728</v>
      </c>
      <c r="H418" s="7">
        <v>42502</v>
      </c>
      <c r="I418" t="s">
        <v>503</v>
      </c>
      <c r="J418">
        <v>400</v>
      </c>
      <c r="K418">
        <v>234</v>
      </c>
      <c r="L418">
        <v>166</v>
      </c>
      <c r="M418">
        <v>1</v>
      </c>
      <c r="N418">
        <v>166</v>
      </c>
      <c r="O418" t="s">
        <v>808</v>
      </c>
      <c r="P418" t="s">
        <v>7473</v>
      </c>
      <c r="Q418" s="7">
        <v>42542</v>
      </c>
    </row>
    <row r="419" spans="1:17" hidden="1">
      <c r="A419" t="s">
        <v>506</v>
      </c>
      <c r="B419" t="s">
        <v>501</v>
      </c>
      <c r="C419" t="s">
        <v>6865</v>
      </c>
      <c r="D419" s="7">
        <v>42527</v>
      </c>
      <c r="E419" t="s">
        <v>1181</v>
      </c>
      <c r="F419">
        <v>17101003</v>
      </c>
      <c r="G419" t="s">
        <v>6866</v>
      </c>
      <c r="H419" s="7">
        <v>42527</v>
      </c>
      <c r="I419" t="s">
        <v>503</v>
      </c>
      <c r="J419">
        <v>1000</v>
      </c>
      <c r="K419">
        <v>432.34</v>
      </c>
      <c r="L419">
        <v>567.66</v>
      </c>
      <c r="M419">
        <v>1</v>
      </c>
      <c r="N419">
        <v>567.66</v>
      </c>
      <c r="O419" t="s">
        <v>808</v>
      </c>
      <c r="P419" t="s">
        <v>6867</v>
      </c>
      <c r="Q419" s="7">
        <v>42542</v>
      </c>
    </row>
    <row r="420" spans="1:17" hidden="1">
      <c r="A420" t="s">
        <v>506</v>
      </c>
      <c r="B420" t="s">
        <v>548</v>
      </c>
      <c r="C420" t="s">
        <v>6873</v>
      </c>
      <c r="D420" s="7">
        <v>42527</v>
      </c>
      <c r="E420" t="s">
        <v>416</v>
      </c>
      <c r="F420">
        <v>17101003</v>
      </c>
      <c r="G420" t="s">
        <v>6866</v>
      </c>
      <c r="H420" s="7">
        <v>42527</v>
      </c>
      <c r="I420" t="s">
        <v>503</v>
      </c>
      <c r="J420">
        <v>975.25</v>
      </c>
      <c r="K420">
        <v>761.25</v>
      </c>
      <c r="L420">
        <v>214</v>
      </c>
      <c r="M420">
        <v>1</v>
      </c>
      <c r="N420">
        <v>214</v>
      </c>
      <c r="O420" t="s">
        <v>808</v>
      </c>
      <c r="P420" t="s">
        <v>2688</v>
      </c>
      <c r="Q420" s="7">
        <v>42542</v>
      </c>
    </row>
    <row r="421" spans="1:17" hidden="1">
      <c r="A421" t="s">
        <v>506</v>
      </c>
      <c r="B421" t="s">
        <v>548</v>
      </c>
      <c r="C421" t="s">
        <v>6884</v>
      </c>
      <c r="D421" s="7">
        <v>42524</v>
      </c>
      <c r="E421" t="s">
        <v>445</v>
      </c>
      <c r="F421">
        <v>17101003</v>
      </c>
      <c r="G421" t="s">
        <v>6866</v>
      </c>
      <c r="H421" s="7">
        <v>42524</v>
      </c>
      <c r="I421" t="s">
        <v>503</v>
      </c>
      <c r="J421">
        <v>851.5</v>
      </c>
      <c r="L421">
        <v>851.5</v>
      </c>
      <c r="M421">
        <v>1</v>
      </c>
      <c r="N421">
        <v>851.5</v>
      </c>
      <c r="O421" t="s">
        <v>808</v>
      </c>
      <c r="P421" t="s">
        <v>2688</v>
      </c>
      <c r="Q421" s="7">
        <v>42542</v>
      </c>
    </row>
    <row r="422" spans="1:17" hidden="1">
      <c r="A422" t="s">
        <v>506</v>
      </c>
      <c r="B422" t="s">
        <v>548</v>
      </c>
      <c r="C422" t="s">
        <v>6986</v>
      </c>
      <c r="D422" s="7">
        <v>42524</v>
      </c>
      <c r="E422" t="s">
        <v>447</v>
      </c>
      <c r="F422">
        <v>17101003</v>
      </c>
      <c r="G422" t="s">
        <v>6866</v>
      </c>
      <c r="H422" s="7">
        <v>42524</v>
      </c>
      <c r="I422" t="s">
        <v>503</v>
      </c>
      <c r="J422">
        <v>861.5</v>
      </c>
      <c r="L422">
        <v>861.5</v>
      </c>
      <c r="M422">
        <v>1</v>
      </c>
      <c r="N422">
        <v>861.5</v>
      </c>
      <c r="O422" t="s">
        <v>808</v>
      </c>
      <c r="P422" t="s">
        <v>2845</v>
      </c>
      <c r="Q422" s="7">
        <v>42542</v>
      </c>
    </row>
    <row r="423" spans="1:17" hidden="1">
      <c r="A423" t="s">
        <v>506</v>
      </c>
      <c r="B423" t="s">
        <v>501</v>
      </c>
      <c r="C423" t="s">
        <v>7298</v>
      </c>
      <c r="D423" s="7">
        <v>42524</v>
      </c>
      <c r="E423" t="s">
        <v>3102</v>
      </c>
      <c r="F423">
        <v>17101003</v>
      </c>
      <c r="G423" t="s">
        <v>6866</v>
      </c>
      <c r="H423" s="7">
        <v>42524</v>
      </c>
      <c r="I423" t="s">
        <v>503</v>
      </c>
      <c r="J423">
        <v>390</v>
      </c>
      <c r="L423">
        <v>390</v>
      </c>
      <c r="M423">
        <v>1</v>
      </c>
      <c r="N423">
        <v>390</v>
      </c>
      <c r="O423" t="s">
        <v>808</v>
      </c>
      <c r="P423" t="s">
        <v>2688</v>
      </c>
      <c r="Q423" s="7">
        <v>42542</v>
      </c>
    </row>
    <row r="424" spans="1:17" hidden="1">
      <c r="A424" t="s">
        <v>506</v>
      </c>
      <c r="B424" t="s">
        <v>548</v>
      </c>
      <c r="C424" t="s">
        <v>7301</v>
      </c>
      <c r="D424" s="7">
        <v>42524</v>
      </c>
      <c r="E424" t="s">
        <v>3471</v>
      </c>
      <c r="F424">
        <v>17101003</v>
      </c>
      <c r="G424" t="s">
        <v>6866</v>
      </c>
      <c r="H424" s="7">
        <v>42524</v>
      </c>
      <c r="I424" t="s">
        <v>503</v>
      </c>
      <c r="J424">
        <v>872.5</v>
      </c>
      <c r="L424">
        <v>872.5</v>
      </c>
      <c r="M424">
        <v>1</v>
      </c>
      <c r="N424">
        <v>872.5</v>
      </c>
      <c r="O424" t="s">
        <v>808</v>
      </c>
      <c r="P424" t="s">
        <v>2688</v>
      </c>
      <c r="Q424" s="7">
        <v>42542</v>
      </c>
    </row>
    <row r="425" spans="1:17" hidden="1">
      <c r="A425" t="s">
        <v>506</v>
      </c>
      <c r="B425" t="s">
        <v>501</v>
      </c>
      <c r="C425" t="s">
        <v>7509</v>
      </c>
      <c r="D425" s="7">
        <v>42524</v>
      </c>
      <c r="E425" t="s">
        <v>3481</v>
      </c>
      <c r="F425">
        <v>17101003</v>
      </c>
      <c r="G425" t="s">
        <v>6866</v>
      </c>
      <c r="H425" s="7">
        <v>42524</v>
      </c>
      <c r="I425" t="s">
        <v>503</v>
      </c>
      <c r="J425">
        <v>763.67</v>
      </c>
      <c r="L425">
        <v>763.67</v>
      </c>
      <c r="M425">
        <v>1</v>
      </c>
      <c r="N425">
        <v>763.67</v>
      </c>
      <c r="O425" t="s">
        <v>808</v>
      </c>
      <c r="P425" t="s">
        <v>2688</v>
      </c>
      <c r="Q425" s="7">
        <v>42542</v>
      </c>
    </row>
    <row r="426" spans="1:17" hidden="1">
      <c r="A426" t="s">
        <v>506</v>
      </c>
      <c r="B426" t="s">
        <v>501</v>
      </c>
      <c r="C426" t="s">
        <v>2492</v>
      </c>
      <c r="D426" s="7">
        <v>42265</v>
      </c>
      <c r="E426" t="s">
        <v>479</v>
      </c>
      <c r="F426">
        <v>17101002</v>
      </c>
      <c r="G426" t="s">
        <v>2493</v>
      </c>
      <c r="H426" s="7">
        <v>42265</v>
      </c>
      <c r="I426" t="s">
        <v>503</v>
      </c>
      <c r="J426">
        <v>160</v>
      </c>
      <c r="L426">
        <v>160</v>
      </c>
      <c r="M426">
        <v>1</v>
      </c>
      <c r="N426">
        <v>160</v>
      </c>
      <c r="O426" t="s">
        <v>809</v>
      </c>
      <c r="P426" t="s">
        <v>2494</v>
      </c>
      <c r="Q426" s="7">
        <v>42542</v>
      </c>
    </row>
    <row r="427" spans="1:17" hidden="1">
      <c r="A427" t="s">
        <v>506</v>
      </c>
      <c r="B427" t="s">
        <v>548</v>
      </c>
      <c r="C427" t="s">
        <v>3419</v>
      </c>
      <c r="D427" s="7">
        <v>42417</v>
      </c>
      <c r="E427" t="s">
        <v>3420</v>
      </c>
      <c r="F427">
        <v>17101002</v>
      </c>
      <c r="G427" t="s">
        <v>3421</v>
      </c>
      <c r="H427" s="7">
        <v>42417</v>
      </c>
      <c r="I427" t="s">
        <v>503</v>
      </c>
      <c r="J427">
        <v>9590</v>
      </c>
      <c r="L427">
        <v>9590</v>
      </c>
      <c r="M427">
        <v>1</v>
      </c>
      <c r="N427">
        <v>9590</v>
      </c>
      <c r="O427" t="s">
        <v>809</v>
      </c>
      <c r="P427" t="s">
        <v>3422</v>
      </c>
      <c r="Q427" s="7">
        <v>42542</v>
      </c>
    </row>
    <row r="428" spans="1:17" hidden="1">
      <c r="A428" t="s">
        <v>506</v>
      </c>
      <c r="B428" t="s">
        <v>609</v>
      </c>
      <c r="C428" t="s">
        <v>2823</v>
      </c>
      <c r="D428" s="7">
        <v>42216</v>
      </c>
      <c r="E428" t="s">
        <v>1046</v>
      </c>
      <c r="F428">
        <v>17101002</v>
      </c>
      <c r="G428" t="s">
        <v>2822</v>
      </c>
      <c r="H428" s="7">
        <v>42216</v>
      </c>
      <c r="I428" t="s">
        <v>503</v>
      </c>
      <c r="J428">
        <v>180000</v>
      </c>
      <c r="K428">
        <v>151269.16</v>
      </c>
      <c r="L428">
        <v>28730.84</v>
      </c>
      <c r="M428">
        <v>1</v>
      </c>
      <c r="N428">
        <v>28730.84</v>
      </c>
      <c r="O428" t="s">
        <v>809</v>
      </c>
      <c r="P428" t="s">
        <v>2824</v>
      </c>
      <c r="Q428" s="7">
        <v>42542</v>
      </c>
    </row>
    <row r="429" spans="1:17" hidden="1">
      <c r="A429" t="s">
        <v>506</v>
      </c>
      <c r="B429" t="s">
        <v>501</v>
      </c>
      <c r="C429" t="s">
        <v>3423</v>
      </c>
      <c r="D429" s="7">
        <v>42432</v>
      </c>
      <c r="E429" t="s">
        <v>3424</v>
      </c>
      <c r="F429">
        <v>17101002</v>
      </c>
      <c r="G429" t="s">
        <v>3425</v>
      </c>
      <c r="H429" s="7">
        <v>42432</v>
      </c>
      <c r="I429" t="s">
        <v>503</v>
      </c>
      <c r="J429">
        <v>499</v>
      </c>
      <c r="L429">
        <v>499</v>
      </c>
      <c r="M429">
        <v>1</v>
      </c>
      <c r="N429">
        <v>499</v>
      </c>
      <c r="O429" t="s">
        <v>809</v>
      </c>
      <c r="P429" t="s">
        <v>3426</v>
      </c>
      <c r="Q429" s="7">
        <v>42542</v>
      </c>
    </row>
    <row r="430" spans="1:17" hidden="1">
      <c r="A430" t="s">
        <v>1037</v>
      </c>
      <c r="B430" t="s">
        <v>501</v>
      </c>
      <c r="C430" t="s">
        <v>6673</v>
      </c>
      <c r="D430" s="7">
        <v>42464</v>
      </c>
      <c r="E430" t="s">
        <v>386</v>
      </c>
      <c r="F430">
        <v>19105017</v>
      </c>
      <c r="G430" t="s">
        <v>3120</v>
      </c>
      <c r="H430" s="7">
        <v>42647</v>
      </c>
      <c r="I430" t="s">
        <v>503</v>
      </c>
      <c r="J430">
        <v>50000</v>
      </c>
      <c r="L430">
        <v>50000</v>
      </c>
      <c r="M430">
        <v>1</v>
      </c>
      <c r="N430">
        <v>50000</v>
      </c>
      <c r="O430" t="s">
        <v>794</v>
      </c>
      <c r="P430" t="s">
        <v>3227</v>
      </c>
      <c r="Q430" s="7">
        <v>42542</v>
      </c>
    </row>
    <row r="431" spans="1:17" hidden="1">
      <c r="A431" t="s">
        <v>1037</v>
      </c>
      <c r="B431" t="s">
        <v>501</v>
      </c>
      <c r="C431" t="s">
        <v>6674</v>
      </c>
      <c r="D431" s="7">
        <v>42464</v>
      </c>
      <c r="E431" t="s">
        <v>386</v>
      </c>
      <c r="F431">
        <v>19105017</v>
      </c>
      <c r="G431" t="s">
        <v>3120</v>
      </c>
      <c r="H431" s="7">
        <v>42678</v>
      </c>
      <c r="I431" t="s">
        <v>503</v>
      </c>
      <c r="J431">
        <v>50000</v>
      </c>
      <c r="L431">
        <v>50000</v>
      </c>
      <c r="M431">
        <v>1</v>
      </c>
      <c r="N431">
        <v>50000</v>
      </c>
      <c r="O431" t="s">
        <v>794</v>
      </c>
      <c r="P431" t="s">
        <v>3227</v>
      </c>
      <c r="Q431" s="7">
        <v>42542</v>
      </c>
    </row>
    <row r="432" spans="1:17" hidden="1">
      <c r="A432" t="s">
        <v>1037</v>
      </c>
      <c r="B432" t="s">
        <v>501</v>
      </c>
      <c r="C432" t="s">
        <v>6799</v>
      </c>
      <c r="D432" s="7">
        <v>42464</v>
      </c>
      <c r="E432" t="s">
        <v>386</v>
      </c>
      <c r="F432">
        <v>19105017</v>
      </c>
      <c r="G432" t="s">
        <v>3120</v>
      </c>
      <c r="H432" s="7">
        <v>42555</v>
      </c>
      <c r="I432" t="s">
        <v>503</v>
      </c>
      <c r="J432">
        <v>50000</v>
      </c>
      <c r="L432">
        <v>50000</v>
      </c>
      <c r="M432">
        <v>1</v>
      </c>
      <c r="N432">
        <v>50000</v>
      </c>
      <c r="O432" t="s">
        <v>794</v>
      </c>
      <c r="P432" t="s">
        <v>3227</v>
      </c>
      <c r="Q432" s="7">
        <v>42542</v>
      </c>
    </row>
    <row r="433" spans="1:17" hidden="1">
      <c r="A433" t="s">
        <v>1037</v>
      </c>
      <c r="B433" t="s">
        <v>501</v>
      </c>
      <c r="C433" t="s">
        <v>6800</v>
      </c>
      <c r="D433" s="7">
        <v>42464</v>
      </c>
      <c r="E433" t="s">
        <v>386</v>
      </c>
      <c r="F433">
        <v>19105017</v>
      </c>
      <c r="G433" t="s">
        <v>3120</v>
      </c>
      <c r="H433" s="7">
        <v>42586</v>
      </c>
      <c r="I433" t="s">
        <v>503</v>
      </c>
      <c r="J433">
        <v>50000</v>
      </c>
      <c r="L433">
        <v>50000</v>
      </c>
      <c r="M433">
        <v>1</v>
      </c>
      <c r="N433">
        <v>50000</v>
      </c>
      <c r="O433" t="s">
        <v>794</v>
      </c>
      <c r="P433" t="s">
        <v>3227</v>
      </c>
      <c r="Q433" s="7">
        <v>42542</v>
      </c>
    </row>
    <row r="434" spans="1:17" hidden="1">
      <c r="A434" t="s">
        <v>1037</v>
      </c>
      <c r="B434" t="s">
        <v>501</v>
      </c>
      <c r="C434" t="s">
        <v>6801</v>
      </c>
      <c r="D434" s="7">
        <v>42464</v>
      </c>
      <c r="E434" t="s">
        <v>386</v>
      </c>
      <c r="F434">
        <v>19105017</v>
      </c>
      <c r="G434" t="s">
        <v>3120</v>
      </c>
      <c r="H434" s="7">
        <v>42617</v>
      </c>
      <c r="I434" t="s">
        <v>503</v>
      </c>
      <c r="J434">
        <v>50000</v>
      </c>
      <c r="L434">
        <v>50000</v>
      </c>
      <c r="M434">
        <v>1</v>
      </c>
      <c r="N434">
        <v>50000</v>
      </c>
      <c r="O434" t="s">
        <v>794</v>
      </c>
      <c r="P434" t="s">
        <v>3227</v>
      </c>
      <c r="Q434" s="7">
        <v>42542</v>
      </c>
    </row>
    <row r="435" spans="1:17" hidden="1">
      <c r="A435" t="s">
        <v>1037</v>
      </c>
      <c r="B435" t="s">
        <v>501</v>
      </c>
      <c r="C435" t="s">
        <v>7046</v>
      </c>
      <c r="D435" s="7">
        <v>42464</v>
      </c>
      <c r="E435" t="s">
        <v>386</v>
      </c>
      <c r="F435">
        <v>19105017</v>
      </c>
      <c r="G435" t="s">
        <v>3120</v>
      </c>
      <c r="H435" s="7">
        <v>42525</v>
      </c>
      <c r="I435" t="s">
        <v>503</v>
      </c>
      <c r="J435">
        <v>50000</v>
      </c>
      <c r="K435">
        <v>36800</v>
      </c>
      <c r="L435">
        <v>13200</v>
      </c>
      <c r="M435">
        <v>1</v>
      </c>
      <c r="N435">
        <v>13200</v>
      </c>
      <c r="O435" t="s">
        <v>794</v>
      </c>
      <c r="P435" t="s">
        <v>3227</v>
      </c>
      <c r="Q435" s="7">
        <v>42542</v>
      </c>
    </row>
    <row r="436" spans="1:17" hidden="1">
      <c r="A436" t="s">
        <v>1037</v>
      </c>
      <c r="B436" t="s">
        <v>501</v>
      </c>
      <c r="C436" t="s">
        <v>7262</v>
      </c>
      <c r="D436" s="7">
        <v>42464</v>
      </c>
      <c r="E436" t="s">
        <v>386</v>
      </c>
      <c r="F436">
        <v>19105017</v>
      </c>
      <c r="G436" t="s">
        <v>3120</v>
      </c>
      <c r="H436" s="7">
        <v>42494</v>
      </c>
      <c r="I436" t="s">
        <v>503</v>
      </c>
      <c r="J436">
        <v>350000</v>
      </c>
      <c r="K436">
        <v>0</v>
      </c>
      <c r="L436">
        <v>350000</v>
      </c>
      <c r="M436">
        <v>1</v>
      </c>
      <c r="N436">
        <v>350000</v>
      </c>
      <c r="O436" t="s">
        <v>794</v>
      </c>
      <c r="P436" t="s">
        <v>3227</v>
      </c>
      <c r="Q436" s="7">
        <v>42542</v>
      </c>
    </row>
    <row r="437" spans="1:17" hidden="1">
      <c r="A437" t="s">
        <v>506</v>
      </c>
      <c r="B437" t="s">
        <v>501</v>
      </c>
      <c r="C437" t="s">
        <v>7400</v>
      </c>
      <c r="D437" s="7">
        <v>42515</v>
      </c>
      <c r="E437" t="s">
        <v>833</v>
      </c>
      <c r="F437">
        <v>11301002</v>
      </c>
      <c r="G437" t="s">
        <v>7401</v>
      </c>
      <c r="H437" s="7">
        <v>42541</v>
      </c>
      <c r="I437" t="s">
        <v>503</v>
      </c>
      <c r="J437">
        <v>17800</v>
      </c>
      <c r="K437">
        <v>0</v>
      </c>
      <c r="L437">
        <v>17800</v>
      </c>
      <c r="M437">
        <v>1</v>
      </c>
      <c r="N437">
        <v>17800</v>
      </c>
      <c r="O437" t="s">
        <v>933</v>
      </c>
      <c r="P437" t="s">
        <v>7402</v>
      </c>
      <c r="Q437" s="7">
        <v>42542</v>
      </c>
    </row>
    <row r="438" spans="1:17" hidden="1">
      <c r="A438" t="s">
        <v>506</v>
      </c>
      <c r="B438" t="s">
        <v>548</v>
      </c>
      <c r="C438" t="s">
        <v>827</v>
      </c>
      <c r="D438" s="7">
        <v>41967</v>
      </c>
      <c r="E438" t="s">
        <v>828</v>
      </c>
      <c r="F438">
        <v>11310005</v>
      </c>
      <c r="G438" t="s">
        <v>829</v>
      </c>
      <c r="H438" s="7">
        <v>41988</v>
      </c>
      <c r="I438" t="s">
        <v>503</v>
      </c>
      <c r="J438">
        <v>872.97</v>
      </c>
      <c r="K438">
        <v>0</v>
      </c>
      <c r="L438">
        <v>872.97</v>
      </c>
      <c r="M438">
        <v>1</v>
      </c>
      <c r="N438">
        <v>872.97</v>
      </c>
      <c r="O438" t="s">
        <v>830</v>
      </c>
      <c r="P438" t="s">
        <v>831</v>
      </c>
      <c r="Q438" s="7">
        <v>42542</v>
      </c>
    </row>
    <row r="439" spans="1:17" hidden="1">
      <c r="A439" t="s">
        <v>506</v>
      </c>
      <c r="B439" t="s">
        <v>548</v>
      </c>
      <c r="C439" t="s">
        <v>940</v>
      </c>
      <c r="D439" s="7">
        <v>41638</v>
      </c>
      <c r="E439" t="s">
        <v>411</v>
      </c>
      <c r="F439">
        <v>17101002</v>
      </c>
      <c r="G439" t="s">
        <v>941</v>
      </c>
      <c r="H439" s="7">
        <v>41638</v>
      </c>
      <c r="I439" t="s">
        <v>503</v>
      </c>
      <c r="J439">
        <v>16395.169999999998</v>
      </c>
      <c r="L439">
        <v>16395.169999999998</v>
      </c>
      <c r="M439">
        <v>1</v>
      </c>
      <c r="N439">
        <v>16395.169999999998</v>
      </c>
      <c r="O439" t="s">
        <v>809</v>
      </c>
      <c r="P439" t="s">
        <v>942</v>
      </c>
      <c r="Q439" s="7">
        <v>42542</v>
      </c>
    </row>
    <row r="440" spans="1:17" hidden="1">
      <c r="A440" t="s">
        <v>506</v>
      </c>
      <c r="B440" t="s">
        <v>548</v>
      </c>
      <c r="C440" t="s">
        <v>906</v>
      </c>
      <c r="D440" s="7">
        <v>41638</v>
      </c>
      <c r="E440" t="s">
        <v>411</v>
      </c>
      <c r="F440">
        <v>17101002</v>
      </c>
      <c r="G440" t="s">
        <v>907</v>
      </c>
      <c r="H440" s="7">
        <v>41638</v>
      </c>
      <c r="I440" t="s">
        <v>503</v>
      </c>
      <c r="J440">
        <v>27325.66</v>
      </c>
      <c r="K440">
        <v>0</v>
      </c>
      <c r="L440">
        <v>27325.66</v>
      </c>
      <c r="M440">
        <v>1</v>
      </c>
      <c r="N440">
        <v>27325.66</v>
      </c>
      <c r="O440" t="s">
        <v>809</v>
      </c>
      <c r="P440" t="s">
        <v>908</v>
      </c>
      <c r="Q440" s="7">
        <v>42542</v>
      </c>
    </row>
    <row r="441" spans="1:17" hidden="1">
      <c r="A441" t="s">
        <v>506</v>
      </c>
      <c r="B441" t="s">
        <v>548</v>
      </c>
      <c r="C441" t="s">
        <v>993</v>
      </c>
      <c r="D441" s="7">
        <v>41960</v>
      </c>
      <c r="E441" t="s">
        <v>408</v>
      </c>
      <c r="F441">
        <v>17101002</v>
      </c>
      <c r="G441" t="s">
        <v>994</v>
      </c>
      <c r="H441" s="7">
        <v>41960</v>
      </c>
      <c r="I441" t="s">
        <v>503</v>
      </c>
      <c r="J441">
        <v>16571</v>
      </c>
      <c r="K441">
        <v>10211.48</v>
      </c>
      <c r="L441">
        <v>6359.52</v>
      </c>
      <c r="M441">
        <v>1</v>
      </c>
      <c r="N441">
        <v>6359.52</v>
      </c>
      <c r="O441" t="s">
        <v>809</v>
      </c>
      <c r="P441" t="s">
        <v>995</v>
      </c>
      <c r="Q441" s="7">
        <v>42542</v>
      </c>
    </row>
    <row r="442" spans="1:17" hidden="1">
      <c r="A442" t="s">
        <v>506</v>
      </c>
      <c r="B442" t="s">
        <v>548</v>
      </c>
      <c r="C442" t="s">
        <v>2448</v>
      </c>
      <c r="D442" s="7">
        <v>42233</v>
      </c>
      <c r="E442" t="s">
        <v>1215</v>
      </c>
      <c r="F442">
        <v>17101002</v>
      </c>
      <c r="G442" t="s">
        <v>2449</v>
      </c>
      <c r="H442" s="7">
        <v>42233</v>
      </c>
      <c r="I442" t="s">
        <v>503</v>
      </c>
      <c r="J442">
        <v>1137.03</v>
      </c>
      <c r="L442">
        <v>1137.03</v>
      </c>
      <c r="M442">
        <v>1</v>
      </c>
      <c r="N442">
        <v>1137.03</v>
      </c>
      <c r="O442" t="s">
        <v>809</v>
      </c>
      <c r="P442" t="s">
        <v>2450</v>
      </c>
      <c r="Q442" s="7">
        <v>42542</v>
      </c>
    </row>
    <row r="443" spans="1:17" hidden="1">
      <c r="A443" t="s">
        <v>506</v>
      </c>
      <c r="B443" t="s">
        <v>548</v>
      </c>
      <c r="C443" t="s">
        <v>996</v>
      </c>
      <c r="D443" s="7">
        <v>41911</v>
      </c>
      <c r="E443" t="s">
        <v>862</v>
      </c>
      <c r="F443">
        <v>11101001</v>
      </c>
      <c r="G443" t="s">
        <v>997</v>
      </c>
      <c r="H443" s="7">
        <v>42004</v>
      </c>
      <c r="I443" t="s">
        <v>503</v>
      </c>
      <c r="J443">
        <v>1107200</v>
      </c>
      <c r="K443">
        <v>744599.5</v>
      </c>
      <c r="L443">
        <v>362600.5</v>
      </c>
      <c r="M443">
        <v>1</v>
      </c>
      <c r="N443">
        <v>362600.5</v>
      </c>
      <c r="O443" t="s">
        <v>793</v>
      </c>
      <c r="P443" t="s">
        <v>998</v>
      </c>
      <c r="Q443" s="7">
        <v>42542</v>
      </c>
    </row>
    <row r="444" spans="1:17" hidden="1">
      <c r="A444" t="s">
        <v>506</v>
      </c>
      <c r="B444" t="s">
        <v>553</v>
      </c>
      <c r="C444" t="s">
        <v>879</v>
      </c>
      <c r="D444" s="7">
        <v>42019</v>
      </c>
      <c r="E444" t="s">
        <v>724</v>
      </c>
      <c r="F444">
        <v>11101001</v>
      </c>
      <c r="G444" t="s">
        <v>880</v>
      </c>
      <c r="H444" s="7">
        <v>42035</v>
      </c>
      <c r="I444" t="s">
        <v>503</v>
      </c>
      <c r="J444">
        <v>26900</v>
      </c>
      <c r="K444">
        <v>0</v>
      </c>
      <c r="L444">
        <v>26900</v>
      </c>
      <c r="M444">
        <v>1</v>
      </c>
      <c r="N444">
        <v>26900</v>
      </c>
      <c r="O444" t="s">
        <v>793</v>
      </c>
      <c r="P444" t="s">
        <v>881</v>
      </c>
      <c r="Q444" s="7">
        <v>42542</v>
      </c>
    </row>
    <row r="445" spans="1:17" hidden="1">
      <c r="A445" t="s">
        <v>506</v>
      </c>
      <c r="B445" t="s">
        <v>548</v>
      </c>
      <c r="C445" t="s">
        <v>966</v>
      </c>
      <c r="D445" s="7">
        <v>42023</v>
      </c>
      <c r="E445" t="s">
        <v>828</v>
      </c>
      <c r="F445">
        <v>11101001</v>
      </c>
      <c r="G445" t="s">
        <v>967</v>
      </c>
      <c r="H445" s="7">
        <v>42082</v>
      </c>
      <c r="I445" t="s">
        <v>503</v>
      </c>
      <c r="J445">
        <v>9000</v>
      </c>
      <c r="K445">
        <v>0</v>
      </c>
      <c r="L445">
        <v>9000</v>
      </c>
      <c r="M445">
        <v>1</v>
      </c>
      <c r="N445">
        <v>9000</v>
      </c>
      <c r="O445" t="s">
        <v>793</v>
      </c>
      <c r="P445" t="s">
        <v>968</v>
      </c>
      <c r="Q445" s="7">
        <v>42542</v>
      </c>
    </row>
    <row r="446" spans="1:17" hidden="1">
      <c r="A446" t="s">
        <v>506</v>
      </c>
      <c r="B446" t="s">
        <v>548</v>
      </c>
      <c r="C446" t="s">
        <v>944</v>
      </c>
      <c r="D446" s="7">
        <v>41988</v>
      </c>
      <c r="E446" t="s">
        <v>724</v>
      </c>
      <c r="F446">
        <v>11101018</v>
      </c>
      <c r="G446" t="s">
        <v>945</v>
      </c>
      <c r="H446" s="7">
        <v>42078</v>
      </c>
      <c r="I446" t="s">
        <v>503</v>
      </c>
      <c r="J446">
        <v>6988.8</v>
      </c>
      <c r="K446">
        <v>0</v>
      </c>
      <c r="L446">
        <v>6988.8</v>
      </c>
      <c r="M446">
        <v>1</v>
      </c>
      <c r="N446">
        <v>6988.8</v>
      </c>
      <c r="O446" t="s">
        <v>835</v>
      </c>
      <c r="P446" t="s">
        <v>946</v>
      </c>
      <c r="Q446" s="7">
        <v>42542</v>
      </c>
    </row>
    <row r="447" spans="1:17" hidden="1">
      <c r="A447" t="s">
        <v>506</v>
      </c>
      <c r="B447" t="s">
        <v>501</v>
      </c>
      <c r="C447" t="s">
        <v>6978</v>
      </c>
      <c r="D447" s="7">
        <v>42529</v>
      </c>
      <c r="E447" t="s">
        <v>818</v>
      </c>
      <c r="F447">
        <v>11301002</v>
      </c>
      <c r="G447" t="s">
        <v>6979</v>
      </c>
      <c r="H447" s="7">
        <v>42824</v>
      </c>
      <c r="I447" t="s">
        <v>503</v>
      </c>
      <c r="J447">
        <v>3211</v>
      </c>
      <c r="K447">
        <v>0</v>
      </c>
      <c r="L447">
        <v>3211</v>
      </c>
      <c r="M447">
        <v>1</v>
      </c>
      <c r="N447">
        <v>3211</v>
      </c>
      <c r="O447" t="s">
        <v>933</v>
      </c>
      <c r="P447" t="s">
        <v>6980</v>
      </c>
      <c r="Q447" s="7">
        <v>42542</v>
      </c>
    </row>
    <row r="448" spans="1:17" hidden="1">
      <c r="A448" t="s">
        <v>506</v>
      </c>
      <c r="B448" t="s">
        <v>663</v>
      </c>
      <c r="C448" t="s">
        <v>7163</v>
      </c>
      <c r="D448" s="7">
        <v>42541</v>
      </c>
      <c r="E448" t="s">
        <v>2478</v>
      </c>
      <c r="F448">
        <v>13115016</v>
      </c>
      <c r="G448" t="s">
        <v>7164</v>
      </c>
      <c r="H448" s="7">
        <v>42541</v>
      </c>
      <c r="I448" t="s">
        <v>503</v>
      </c>
      <c r="J448">
        <v>4300</v>
      </c>
      <c r="K448">
        <v>0</v>
      </c>
      <c r="L448">
        <v>4300</v>
      </c>
      <c r="M448">
        <v>1</v>
      </c>
      <c r="N448">
        <v>4300</v>
      </c>
      <c r="O448" t="s">
        <v>3094</v>
      </c>
      <c r="Q448" s="7">
        <v>42542</v>
      </c>
    </row>
    <row r="449" spans="1:17" hidden="1">
      <c r="A449" t="s">
        <v>1037</v>
      </c>
      <c r="B449" t="s">
        <v>501</v>
      </c>
      <c r="C449" t="s">
        <v>7290</v>
      </c>
      <c r="D449" s="7">
        <v>42471</v>
      </c>
      <c r="E449" t="s">
        <v>2752</v>
      </c>
      <c r="F449">
        <v>17101002</v>
      </c>
      <c r="G449" t="s">
        <v>7291</v>
      </c>
      <c r="H449" s="7">
        <v>42471</v>
      </c>
      <c r="I449" t="s">
        <v>503</v>
      </c>
      <c r="J449">
        <v>68300</v>
      </c>
      <c r="L449">
        <v>68300</v>
      </c>
      <c r="M449">
        <v>1</v>
      </c>
      <c r="N449">
        <v>68300</v>
      </c>
      <c r="O449" t="s">
        <v>809</v>
      </c>
      <c r="P449" t="s">
        <v>7292</v>
      </c>
      <c r="Q449" s="7">
        <v>42542</v>
      </c>
    </row>
    <row r="450" spans="1:17" hidden="1">
      <c r="A450" t="s">
        <v>1037</v>
      </c>
      <c r="B450" t="s">
        <v>501</v>
      </c>
      <c r="C450" t="s">
        <v>7389</v>
      </c>
      <c r="D450" s="7">
        <v>42531</v>
      </c>
      <c r="E450" t="s">
        <v>2752</v>
      </c>
      <c r="F450">
        <v>17101002</v>
      </c>
      <c r="G450" t="s">
        <v>7291</v>
      </c>
      <c r="H450" s="7">
        <v>42531</v>
      </c>
      <c r="I450" t="s">
        <v>503</v>
      </c>
      <c r="J450">
        <v>68300</v>
      </c>
      <c r="L450">
        <v>68300</v>
      </c>
      <c r="M450">
        <v>1</v>
      </c>
      <c r="N450">
        <v>68300</v>
      </c>
      <c r="O450" t="s">
        <v>809</v>
      </c>
      <c r="P450" t="s">
        <v>7390</v>
      </c>
      <c r="Q450" s="7">
        <v>42542</v>
      </c>
    </row>
    <row r="451" spans="1:17" hidden="1">
      <c r="A451" t="s">
        <v>1037</v>
      </c>
      <c r="B451" t="s">
        <v>501</v>
      </c>
      <c r="C451" t="s">
        <v>7391</v>
      </c>
      <c r="D451" s="7">
        <v>42500</v>
      </c>
      <c r="E451" t="s">
        <v>2752</v>
      </c>
      <c r="F451">
        <v>17101002</v>
      </c>
      <c r="G451" t="s">
        <v>7291</v>
      </c>
      <c r="H451" s="7">
        <v>42500</v>
      </c>
      <c r="I451" t="s">
        <v>503</v>
      </c>
      <c r="J451">
        <v>68300</v>
      </c>
      <c r="L451">
        <v>68300</v>
      </c>
      <c r="M451">
        <v>1</v>
      </c>
      <c r="N451">
        <v>68300</v>
      </c>
      <c r="O451" t="s">
        <v>809</v>
      </c>
      <c r="P451" t="s">
        <v>7390</v>
      </c>
      <c r="Q451" s="7">
        <v>42542</v>
      </c>
    </row>
    <row r="452" spans="1:17" hidden="1">
      <c r="A452" t="s">
        <v>1037</v>
      </c>
      <c r="B452" t="s">
        <v>501</v>
      </c>
      <c r="C452" t="s">
        <v>7386</v>
      </c>
      <c r="D452" s="7">
        <v>42531</v>
      </c>
      <c r="E452" t="s">
        <v>2752</v>
      </c>
      <c r="F452">
        <v>17101002</v>
      </c>
      <c r="G452" t="s">
        <v>7387</v>
      </c>
      <c r="H452" s="7">
        <v>42531</v>
      </c>
      <c r="I452" t="s">
        <v>503</v>
      </c>
      <c r="J452">
        <v>26700</v>
      </c>
      <c r="L452">
        <v>26700</v>
      </c>
      <c r="M452">
        <v>1</v>
      </c>
      <c r="N452">
        <v>26700</v>
      </c>
      <c r="O452" t="s">
        <v>809</v>
      </c>
      <c r="P452" t="s">
        <v>7388</v>
      </c>
      <c r="Q452" s="7">
        <v>42542</v>
      </c>
    </row>
    <row r="453" spans="1:17" hidden="1">
      <c r="A453" t="s">
        <v>1037</v>
      </c>
      <c r="B453" t="s">
        <v>501</v>
      </c>
      <c r="C453" t="s">
        <v>7392</v>
      </c>
      <c r="D453" s="7">
        <v>42471</v>
      </c>
      <c r="E453" t="s">
        <v>2752</v>
      </c>
      <c r="F453">
        <v>17101002</v>
      </c>
      <c r="G453" t="s">
        <v>7387</v>
      </c>
      <c r="H453" s="7">
        <v>42471</v>
      </c>
      <c r="I453" t="s">
        <v>503</v>
      </c>
      <c r="J453">
        <v>26700</v>
      </c>
      <c r="L453">
        <v>26700</v>
      </c>
      <c r="M453">
        <v>1</v>
      </c>
      <c r="N453">
        <v>26700</v>
      </c>
      <c r="O453" t="s">
        <v>809</v>
      </c>
      <c r="P453" t="s">
        <v>7393</v>
      </c>
      <c r="Q453" s="7">
        <v>42542</v>
      </c>
    </row>
    <row r="454" spans="1:17" hidden="1">
      <c r="A454" t="s">
        <v>1037</v>
      </c>
      <c r="B454" t="s">
        <v>501</v>
      </c>
      <c r="C454" t="s">
        <v>7484</v>
      </c>
      <c r="D454" s="7">
        <v>42500</v>
      </c>
      <c r="E454" t="s">
        <v>2752</v>
      </c>
      <c r="F454">
        <v>17101002</v>
      </c>
      <c r="G454" t="s">
        <v>7387</v>
      </c>
      <c r="H454" s="7">
        <v>42500</v>
      </c>
      <c r="I454" t="s">
        <v>503</v>
      </c>
      <c r="J454">
        <v>26700</v>
      </c>
      <c r="L454">
        <v>26700</v>
      </c>
      <c r="M454">
        <v>1</v>
      </c>
      <c r="N454">
        <v>26700</v>
      </c>
      <c r="O454" t="s">
        <v>809</v>
      </c>
      <c r="P454" t="s">
        <v>7388</v>
      </c>
      <c r="Q454" s="7">
        <v>42542</v>
      </c>
    </row>
    <row r="455" spans="1:17" hidden="1">
      <c r="A455" t="s">
        <v>506</v>
      </c>
      <c r="B455" t="s">
        <v>548</v>
      </c>
      <c r="C455" t="s">
        <v>6975</v>
      </c>
      <c r="D455" s="7">
        <v>42527</v>
      </c>
      <c r="E455" t="s">
        <v>388</v>
      </c>
      <c r="F455">
        <v>17101002</v>
      </c>
      <c r="G455" t="s">
        <v>6976</v>
      </c>
      <c r="H455" s="7">
        <v>42527</v>
      </c>
      <c r="I455" t="s">
        <v>503</v>
      </c>
      <c r="J455">
        <v>62246.34</v>
      </c>
      <c r="L455">
        <v>62246.34</v>
      </c>
      <c r="M455">
        <v>1</v>
      </c>
      <c r="N455">
        <v>62246.34</v>
      </c>
      <c r="O455" t="s">
        <v>809</v>
      </c>
      <c r="P455" t="s">
        <v>6977</v>
      </c>
      <c r="Q455" s="7">
        <v>42542</v>
      </c>
    </row>
    <row r="456" spans="1:17" hidden="1">
      <c r="A456" t="s">
        <v>506</v>
      </c>
      <c r="B456" t="s">
        <v>501</v>
      </c>
      <c r="C456" t="s">
        <v>6749</v>
      </c>
      <c r="D456" s="7">
        <v>42529</v>
      </c>
      <c r="E456" t="s">
        <v>934</v>
      </c>
      <c r="F456">
        <v>11301002</v>
      </c>
      <c r="G456" t="s">
        <v>6750</v>
      </c>
      <c r="H456" s="7">
        <v>42617</v>
      </c>
      <c r="I456" t="s">
        <v>503</v>
      </c>
      <c r="J456">
        <v>1402</v>
      </c>
      <c r="K456">
        <v>0</v>
      </c>
      <c r="L456">
        <v>1402</v>
      </c>
      <c r="M456">
        <v>1</v>
      </c>
      <c r="N456">
        <v>1402</v>
      </c>
      <c r="O456" t="s">
        <v>933</v>
      </c>
      <c r="P456" t="s">
        <v>6751</v>
      </c>
      <c r="Q456" s="7">
        <v>42542</v>
      </c>
    </row>
    <row r="457" spans="1:17" hidden="1">
      <c r="A457" t="s">
        <v>506</v>
      </c>
      <c r="B457" t="s">
        <v>609</v>
      </c>
      <c r="C457" t="s">
        <v>6870</v>
      </c>
      <c r="D457" s="7">
        <v>42515</v>
      </c>
      <c r="E457" t="s">
        <v>2470</v>
      </c>
      <c r="F457">
        <v>17101002</v>
      </c>
      <c r="G457" t="s">
        <v>6871</v>
      </c>
      <c r="H457" s="7">
        <v>42515</v>
      </c>
      <c r="I457" t="s">
        <v>503</v>
      </c>
      <c r="J457">
        <v>234.91</v>
      </c>
      <c r="L457">
        <v>234.91</v>
      </c>
      <c r="M457">
        <v>1</v>
      </c>
      <c r="N457">
        <v>234.91</v>
      </c>
      <c r="O457" t="s">
        <v>809</v>
      </c>
      <c r="P457" t="s">
        <v>6872</v>
      </c>
      <c r="Q457" s="7">
        <v>42542</v>
      </c>
    </row>
    <row r="458" spans="1:17" hidden="1">
      <c r="A458" t="s">
        <v>506</v>
      </c>
      <c r="B458" t="s">
        <v>663</v>
      </c>
      <c r="C458" t="s">
        <v>7097</v>
      </c>
      <c r="D458" s="7">
        <v>42517</v>
      </c>
      <c r="E458" t="s">
        <v>5979</v>
      </c>
      <c r="F458">
        <v>17101002</v>
      </c>
      <c r="G458" t="s">
        <v>7098</v>
      </c>
      <c r="H458" s="7">
        <v>42517</v>
      </c>
      <c r="I458" t="s">
        <v>503</v>
      </c>
      <c r="J458">
        <v>153600</v>
      </c>
      <c r="L458">
        <v>153600</v>
      </c>
      <c r="M458">
        <v>1</v>
      </c>
      <c r="N458">
        <v>153600</v>
      </c>
      <c r="O458" t="s">
        <v>809</v>
      </c>
      <c r="P458" t="s">
        <v>7099</v>
      </c>
      <c r="Q458" s="7">
        <v>42542</v>
      </c>
    </row>
    <row r="459" spans="1:17" hidden="1">
      <c r="A459" t="s">
        <v>1037</v>
      </c>
      <c r="B459" t="s">
        <v>501</v>
      </c>
      <c r="C459" t="s">
        <v>7104</v>
      </c>
      <c r="D459" s="7">
        <v>42376</v>
      </c>
      <c r="E459" t="s">
        <v>7105</v>
      </c>
      <c r="F459">
        <v>11101018</v>
      </c>
      <c r="G459" t="s">
        <v>7106</v>
      </c>
      <c r="H459" s="7">
        <v>42407</v>
      </c>
      <c r="I459" t="s">
        <v>503</v>
      </c>
      <c r="J459">
        <v>2700</v>
      </c>
      <c r="K459">
        <v>0</v>
      </c>
      <c r="L459">
        <v>2700</v>
      </c>
      <c r="M459">
        <v>1</v>
      </c>
      <c r="N459">
        <v>2700</v>
      </c>
      <c r="O459" t="s">
        <v>2682</v>
      </c>
      <c r="P459" t="s">
        <v>899</v>
      </c>
      <c r="Q459" s="7">
        <v>42542</v>
      </c>
    </row>
    <row r="460" spans="1:17" hidden="1">
      <c r="A460" t="s">
        <v>1037</v>
      </c>
      <c r="B460" t="s">
        <v>501</v>
      </c>
      <c r="C460" t="s">
        <v>6916</v>
      </c>
      <c r="D460" s="7">
        <v>42383</v>
      </c>
      <c r="E460" t="s">
        <v>6917</v>
      </c>
      <c r="F460">
        <v>11101018</v>
      </c>
      <c r="G460" t="s">
        <v>6918</v>
      </c>
      <c r="H460" s="7">
        <v>42414</v>
      </c>
      <c r="I460" t="s">
        <v>503</v>
      </c>
      <c r="J460">
        <v>1800</v>
      </c>
      <c r="K460">
        <v>0</v>
      </c>
      <c r="L460">
        <v>1800</v>
      </c>
      <c r="M460">
        <v>1</v>
      </c>
      <c r="N460">
        <v>1800</v>
      </c>
      <c r="O460" t="s">
        <v>2682</v>
      </c>
      <c r="P460" t="s">
        <v>899</v>
      </c>
      <c r="Q460" s="7">
        <v>42542</v>
      </c>
    </row>
    <row r="461" spans="1:17" hidden="1">
      <c r="A461" t="s">
        <v>1037</v>
      </c>
      <c r="B461" t="s">
        <v>501</v>
      </c>
      <c r="C461" t="s">
        <v>6919</v>
      </c>
      <c r="D461" s="7">
        <v>42383</v>
      </c>
      <c r="E461" t="s">
        <v>6761</v>
      </c>
      <c r="F461">
        <v>11101018</v>
      </c>
      <c r="G461" t="s">
        <v>6920</v>
      </c>
      <c r="H461" s="7">
        <v>42414</v>
      </c>
      <c r="I461" t="s">
        <v>503</v>
      </c>
      <c r="J461">
        <v>1800</v>
      </c>
      <c r="K461">
        <v>0</v>
      </c>
      <c r="L461">
        <v>1800</v>
      </c>
      <c r="M461">
        <v>1</v>
      </c>
      <c r="N461">
        <v>1800</v>
      </c>
      <c r="O461" t="s">
        <v>2682</v>
      </c>
      <c r="P461" t="s">
        <v>6921</v>
      </c>
      <c r="Q461" s="7">
        <v>42542</v>
      </c>
    </row>
    <row r="462" spans="1:17" hidden="1">
      <c r="A462" t="s">
        <v>1037</v>
      </c>
      <c r="B462" t="s">
        <v>501</v>
      </c>
      <c r="C462" t="s">
        <v>7115</v>
      </c>
      <c r="D462" s="7">
        <v>42388</v>
      </c>
      <c r="E462" t="s">
        <v>7116</v>
      </c>
      <c r="F462">
        <v>11101005</v>
      </c>
      <c r="G462" t="s">
        <v>7117</v>
      </c>
      <c r="H462" s="7">
        <v>42419</v>
      </c>
      <c r="I462" t="s">
        <v>503</v>
      </c>
      <c r="J462">
        <v>25704</v>
      </c>
      <c r="K462">
        <v>0</v>
      </c>
      <c r="L462">
        <v>25704</v>
      </c>
      <c r="M462">
        <v>1</v>
      </c>
      <c r="N462">
        <v>25704</v>
      </c>
      <c r="O462" t="s">
        <v>837</v>
      </c>
      <c r="P462" t="s">
        <v>6759</v>
      </c>
      <c r="Q462" s="7">
        <v>42542</v>
      </c>
    </row>
    <row r="463" spans="1:17" hidden="1">
      <c r="A463" t="s">
        <v>1037</v>
      </c>
      <c r="B463" t="s">
        <v>501</v>
      </c>
      <c r="C463" t="s">
        <v>6904</v>
      </c>
      <c r="D463" s="7">
        <v>42404</v>
      </c>
      <c r="E463" t="s">
        <v>6905</v>
      </c>
      <c r="F463">
        <v>11101005</v>
      </c>
      <c r="G463" t="s">
        <v>6906</v>
      </c>
      <c r="H463" s="7">
        <v>42433</v>
      </c>
      <c r="I463" t="s">
        <v>503</v>
      </c>
      <c r="J463">
        <v>68544</v>
      </c>
      <c r="K463">
        <v>0</v>
      </c>
      <c r="L463">
        <v>68544</v>
      </c>
      <c r="M463">
        <v>1</v>
      </c>
      <c r="N463">
        <v>68544</v>
      </c>
      <c r="O463" t="s">
        <v>837</v>
      </c>
      <c r="P463" t="s">
        <v>6759</v>
      </c>
      <c r="Q463" s="7">
        <v>42542</v>
      </c>
    </row>
    <row r="464" spans="1:17" hidden="1">
      <c r="A464" t="s">
        <v>1037</v>
      </c>
      <c r="B464" t="s">
        <v>501</v>
      </c>
      <c r="C464" t="s">
        <v>7190</v>
      </c>
      <c r="D464" s="7">
        <v>42404</v>
      </c>
      <c r="E464" t="s">
        <v>7191</v>
      </c>
      <c r="F464">
        <v>11101005</v>
      </c>
      <c r="G464" t="s">
        <v>7192</v>
      </c>
      <c r="H464" s="7">
        <v>42433</v>
      </c>
      <c r="I464" t="s">
        <v>503</v>
      </c>
      <c r="J464">
        <v>142800</v>
      </c>
      <c r="K464">
        <v>0</v>
      </c>
      <c r="L464">
        <v>142800</v>
      </c>
      <c r="M464">
        <v>1</v>
      </c>
      <c r="N464">
        <v>142800</v>
      </c>
      <c r="O464" t="s">
        <v>837</v>
      </c>
      <c r="P464" t="s">
        <v>6759</v>
      </c>
      <c r="Q464" s="7">
        <v>42542</v>
      </c>
    </row>
    <row r="465" spans="1:17" hidden="1">
      <c r="A465" t="s">
        <v>1037</v>
      </c>
      <c r="B465" t="s">
        <v>501</v>
      </c>
      <c r="C465" t="s">
        <v>6907</v>
      </c>
      <c r="D465" s="7">
        <v>42404</v>
      </c>
      <c r="E465" t="s">
        <v>6908</v>
      </c>
      <c r="F465">
        <v>11101005</v>
      </c>
      <c r="G465" t="s">
        <v>6909</v>
      </c>
      <c r="H465" s="7">
        <v>42434</v>
      </c>
      <c r="I465" t="s">
        <v>503</v>
      </c>
      <c r="J465">
        <v>105672</v>
      </c>
      <c r="K465">
        <v>0</v>
      </c>
      <c r="L465">
        <v>105672</v>
      </c>
      <c r="M465">
        <v>1</v>
      </c>
      <c r="N465">
        <v>105672</v>
      </c>
      <c r="O465" t="s">
        <v>837</v>
      </c>
      <c r="P465" t="s">
        <v>6759</v>
      </c>
      <c r="Q465" s="7">
        <v>42542</v>
      </c>
    </row>
    <row r="466" spans="1:17" hidden="1">
      <c r="A466" t="s">
        <v>1037</v>
      </c>
      <c r="B466" t="s">
        <v>501</v>
      </c>
      <c r="C466" t="s">
        <v>6900</v>
      </c>
      <c r="D466" s="7">
        <v>42404</v>
      </c>
      <c r="E466" t="s">
        <v>6901</v>
      </c>
      <c r="F466">
        <v>11101005</v>
      </c>
      <c r="G466" t="s">
        <v>6902</v>
      </c>
      <c r="H466" s="7">
        <v>42433</v>
      </c>
      <c r="I466" t="s">
        <v>503</v>
      </c>
      <c r="J466">
        <v>41412</v>
      </c>
      <c r="K466">
        <v>0</v>
      </c>
      <c r="L466">
        <v>41412</v>
      </c>
      <c r="M466">
        <v>1</v>
      </c>
      <c r="N466">
        <v>41412</v>
      </c>
      <c r="O466" t="s">
        <v>837</v>
      </c>
      <c r="P466" t="s">
        <v>6903</v>
      </c>
      <c r="Q466" s="7">
        <v>42542</v>
      </c>
    </row>
    <row r="467" spans="1:17" hidden="1">
      <c r="A467" t="s">
        <v>1037</v>
      </c>
      <c r="B467" t="s">
        <v>501</v>
      </c>
      <c r="C467" t="s">
        <v>7107</v>
      </c>
      <c r="D467" s="7">
        <v>42412</v>
      </c>
      <c r="E467" t="s">
        <v>3600</v>
      </c>
      <c r="F467">
        <v>11101018</v>
      </c>
      <c r="G467" t="s">
        <v>7108</v>
      </c>
      <c r="H467" s="7">
        <v>42441</v>
      </c>
      <c r="I467" t="s">
        <v>503</v>
      </c>
      <c r="J467">
        <v>18800</v>
      </c>
      <c r="K467">
        <v>0</v>
      </c>
      <c r="L467">
        <v>18800</v>
      </c>
      <c r="M467">
        <v>1</v>
      </c>
      <c r="N467">
        <v>18800</v>
      </c>
      <c r="O467" t="s">
        <v>835</v>
      </c>
      <c r="P467" t="s">
        <v>7109</v>
      </c>
      <c r="Q467" s="7">
        <v>42542</v>
      </c>
    </row>
    <row r="468" spans="1:17" hidden="1">
      <c r="A468" t="s">
        <v>1037</v>
      </c>
      <c r="B468" t="s">
        <v>501</v>
      </c>
      <c r="C468" t="s">
        <v>7200</v>
      </c>
      <c r="D468" s="7">
        <v>42423</v>
      </c>
      <c r="E468" t="s">
        <v>3600</v>
      </c>
      <c r="F468">
        <v>11101018</v>
      </c>
      <c r="G468" t="s">
        <v>7201</v>
      </c>
      <c r="H468" s="7">
        <v>42452</v>
      </c>
      <c r="I468" t="s">
        <v>503</v>
      </c>
      <c r="J468">
        <v>14100</v>
      </c>
      <c r="K468">
        <v>0</v>
      </c>
      <c r="L468">
        <v>14100</v>
      </c>
      <c r="M468">
        <v>1</v>
      </c>
      <c r="N468">
        <v>14100</v>
      </c>
      <c r="O468" t="s">
        <v>835</v>
      </c>
      <c r="P468" t="s">
        <v>7109</v>
      </c>
      <c r="Q468" s="7">
        <v>42542</v>
      </c>
    </row>
    <row r="469" spans="1:17" hidden="1">
      <c r="A469" t="s">
        <v>1037</v>
      </c>
      <c r="B469" t="s">
        <v>501</v>
      </c>
      <c r="C469" t="s">
        <v>7507</v>
      </c>
      <c r="D469" s="7">
        <v>42425</v>
      </c>
      <c r="E469" t="s">
        <v>6761</v>
      </c>
      <c r="F469">
        <v>11101018</v>
      </c>
      <c r="G469" t="s">
        <v>7508</v>
      </c>
      <c r="H469" s="7">
        <v>42454</v>
      </c>
      <c r="I469" t="s">
        <v>503</v>
      </c>
      <c r="J469">
        <v>1800</v>
      </c>
      <c r="K469">
        <v>0</v>
      </c>
      <c r="L469">
        <v>1800</v>
      </c>
      <c r="M469">
        <v>1</v>
      </c>
      <c r="N469">
        <v>1800</v>
      </c>
      <c r="O469" t="s">
        <v>2682</v>
      </c>
      <c r="P469" t="s">
        <v>6763</v>
      </c>
      <c r="Q469" s="7">
        <v>42542</v>
      </c>
    </row>
    <row r="470" spans="1:17" hidden="1">
      <c r="A470" t="s">
        <v>1037</v>
      </c>
      <c r="B470" t="s">
        <v>501</v>
      </c>
      <c r="C470" t="s">
        <v>7408</v>
      </c>
      <c r="D470" s="7">
        <v>42439</v>
      </c>
      <c r="E470" t="s">
        <v>3600</v>
      </c>
      <c r="F470">
        <v>11101018</v>
      </c>
      <c r="G470" t="s">
        <v>7409</v>
      </c>
      <c r="H470" s="7">
        <v>42470</v>
      </c>
      <c r="I470" t="s">
        <v>503</v>
      </c>
      <c r="J470">
        <v>18800</v>
      </c>
      <c r="K470">
        <v>0</v>
      </c>
      <c r="L470">
        <v>18800</v>
      </c>
      <c r="M470">
        <v>1</v>
      </c>
      <c r="N470">
        <v>18800</v>
      </c>
      <c r="O470" t="s">
        <v>835</v>
      </c>
      <c r="P470" t="s">
        <v>7309</v>
      </c>
      <c r="Q470" s="7">
        <v>42542</v>
      </c>
    </row>
    <row r="471" spans="1:17" hidden="1">
      <c r="A471" t="s">
        <v>1037</v>
      </c>
      <c r="B471" t="s">
        <v>501</v>
      </c>
      <c r="C471" t="s">
        <v>6760</v>
      </c>
      <c r="D471" s="7">
        <v>42446</v>
      </c>
      <c r="E471" t="s">
        <v>6761</v>
      </c>
      <c r="F471">
        <v>11101018</v>
      </c>
      <c r="G471" t="s">
        <v>6762</v>
      </c>
      <c r="H471" s="7">
        <v>42477</v>
      </c>
      <c r="I471" t="s">
        <v>503</v>
      </c>
      <c r="J471">
        <v>3780</v>
      </c>
      <c r="K471">
        <v>0</v>
      </c>
      <c r="L471">
        <v>3780</v>
      </c>
      <c r="M471">
        <v>1</v>
      </c>
      <c r="N471">
        <v>3780</v>
      </c>
      <c r="O471" t="s">
        <v>2682</v>
      </c>
      <c r="P471" t="s">
        <v>6763</v>
      </c>
      <c r="Q471" s="7">
        <v>42542</v>
      </c>
    </row>
    <row r="472" spans="1:17" hidden="1">
      <c r="A472" t="s">
        <v>1037</v>
      </c>
      <c r="B472" t="s">
        <v>501</v>
      </c>
      <c r="C472" t="s">
        <v>7312</v>
      </c>
      <c r="D472" s="7">
        <v>42453</v>
      </c>
      <c r="E472" t="s">
        <v>6761</v>
      </c>
      <c r="F472">
        <v>11101018</v>
      </c>
      <c r="G472" t="s">
        <v>7313</v>
      </c>
      <c r="H472" s="7">
        <v>42484</v>
      </c>
      <c r="I472" t="s">
        <v>503</v>
      </c>
      <c r="J472">
        <v>1800</v>
      </c>
      <c r="K472">
        <v>0</v>
      </c>
      <c r="L472">
        <v>1800</v>
      </c>
      <c r="M472">
        <v>1</v>
      </c>
      <c r="N472">
        <v>1800</v>
      </c>
      <c r="O472" t="s">
        <v>2682</v>
      </c>
      <c r="P472" t="s">
        <v>6766</v>
      </c>
      <c r="Q472" s="7">
        <v>42542</v>
      </c>
    </row>
    <row r="473" spans="1:17" hidden="1">
      <c r="A473" t="s">
        <v>1037</v>
      </c>
      <c r="B473" t="s">
        <v>501</v>
      </c>
      <c r="C473" t="s">
        <v>7314</v>
      </c>
      <c r="D473" s="7">
        <v>42460</v>
      </c>
      <c r="E473" t="s">
        <v>6761</v>
      </c>
      <c r="F473">
        <v>11101018</v>
      </c>
      <c r="G473" t="s">
        <v>7315</v>
      </c>
      <c r="H473" s="7">
        <v>42491</v>
      </c>
      <c r="I473" t="s">
        <v>503</v>
      </c>
      <c r="J473">
        <v>3600</v>
      </c>
      <c r="K473">
        <v>0</v>
      </c>
      <c r="L473">
        <v>3600</v>
      </c>
      <c r="M473">
        <v>1</v>
      </c>
      <c r="N473">
        <v>3600</v>
      </c>
      <c r="O473" t="s">
        <v>2682</v>
      </c>
      <c r="P473" t="s">
        <v>7316</v>
      </c>
      <c r="Q473" s="7">
        <v>42542</v>
      </c>
    </row>
    <row r="474" spans="1:17" hidden="1">
      <c r="A474" t="s">
        <v>1037</v>
      </c>
      <c r="B474" t="s">
        <v>501</v>
      </c>
      <c r="C474" t="s">
        <v>6910</v>
      </c>
      <c r="D474" s="7">
        <v>42461</v>
      </c>
      <c r="E474" t="s">
        <v>6911</v>
      </c>
      <c r="F474">
        <v>11101005</v>
      </c>
      <c r="G474" t="s">
        <v>6912</v>
      </c>
      <c r="H474" s="7">
        <v>42491</v>
      </c>
      <c r="I474" t="s">
        <v>503</v>
      </c>
      <c r="J474">
        <v>105000</v>
      </c>
      <c r="K474">
        <v>0</v>
      </c>
      <c r="L474">
        <v>105000</v>
      </c>
      <c r="M474">
        <v>1</v>
      </c>
      <c r="N474">
        <v>105000</v>
      </c>
      <c r="O474" t="s">
        <v>837</v>
      </c>
      <c r="P474" t="s">
        <v>6759</v>
      </c>
      <c r="Q474" s="7">
        <v>42542</v>
      </c>
    </row>
    <row r="475" spans="1:17" hidden="1">
      <c r="A475" t="s">
        <v>1037</v>
      </c>
      <c r="B475" t="s">
        <v>501</v>
      </c>
      <c r="C475" t="s">
        <v>7499</v>
      </c>
      <c r="D475" s="7">
        <v>42461</v>
      </c>
      <c r="E475" t="s">
        <v>7500</v>
      </c>
      <c r="F475">
        <v>11101005</v>
      </c>
      <c r="G475" t="s">
        <v>7501</v>
      </c>
      <c r="H475" s="7">
        <v>42491</v>
      </c>
      <c r="I475" t="s">
        <v>503</v>
      </c>
      <c r="J475">
        <v>52500</v>
      </c>
      <c r="K475">
        <v>0</v>
      </c>
      <c r="L475">
        <v>52500</v>
      </c>
      <c r="M475">
        <v>1</v>
      </c>
      <c r="N475">
        <v>52500</v>
      </c>
      <c r="O475" t="s">
        <v>837</v>
      </c>
      <c r="P475" t="s">
        <v>6759</v>
      </c>
      <c r="Q475" s="7">
        <v>42542</v>
      </c>
    </row>
    <row r="476" spans="1:17" hidden="1">
      <c r="A476" t="s">
        <v>1037</v>
      </c>
      <c r="B476" t="s">
        <v>501</v>
      </c>
      <c r="C476" t="s">
        <v>6913</v>
      </c>
      <c r="D476" s="7">
        <v>42461</v>
      </c>
      <c r="E476" t="s">
        <v>6914</v>
      </c>
      <c r="F476">
        <v>11101005</v>
      </c>
      <c r="G476" t="s">
        <v>6915</v>
      </c>
      <c r="H476" s="7">
        <v>42491</v>
      </c>
      <c r="I476" t="s">
        <v>503</v>
      </c>
      <c r="J476">
        <v>35000</v>
      </c>
      <c r="K476">
        <v>0</v>
      </c>
      <c r="L476">
        <v>35000</v>
      </c>
      <c r="M476">
        <v>1</v>
      </c>
      <c r="N476">
        <v>35000</v>
      </c>
      <c r="O476" t="s">
        <v>837</v>
      </c>
      <c r="Q476" s="7">
        <v>42542</v>
      </c>
    </row>
    <row r="477" spans="1:17" hidden="1">
      <c r="A477" t="s">
        <v>1037</v>
      </c>
      <c r="B477" t="s">
        <v>501</v>
      </c>
      <c r="C477" t="s">
        <v>6756</v>
      </c>
      <c r="D477" s="7">
        <v>42461</v>
      </c>
      <c r="E477" t="s">
        <v>6757</v>
      </c>
      <c r="F477">
        <v>11101005</v>
      </c>
      <c r="G477" t="s">
        <v>6758</v>
      </c>
      <c r="H477" s="7">
        <v>42491</v>
      </c>
      <c r="I477" t="s">
        <v>503</v>
      </c>
      <c r="J477">
        <v>87500</v>
      </c>
      <c r="K477">
        <v>0</v>
      </c>
      <c r="L477">
        <v>87500</v>
      </c>
      <c r="M477">
        <v>1</v>
      </c>
      <c r="N477">
        <v>87500</v>
      </c>
      <c r="O477" t="s">
        <v>837</v>
      </c>
      <c r="P477" t="s">
        <v>6759</v>
      </c>
      <c r="Q477" s="7">
        <v>42542</v>
      </c>
    </row>
    <row r="478" spans="1:17" hidden="1">
      <c r="A478" t="s">
        <v>1037</v>
      </c>
      <c r="B478" t="s">
        <v>501</v>
      </c>
      <c r="C478" t="s">
        <v>7010</v>
      </c>
      <c r="D478" s="7">
        <v>42461</v>
      </c>
      <c r="E478" t="s">
        <v>6911</v>
      </c>
      <c r="F478">
        <v>11101018</v>
      </c>
      <c r="G478" t="s">
        <v>7011</v>
      </c>
      <c r="H478" s="7">
        <v>42491</v>
      </c>
      <c r="I478" t="s">
        <v>503</v>
      </c>
      <c r="J478">
        <v>13200</v>
      </c>
      <c r="K478">
        <v>0</v>
      </c>
      <c r="L478">
        <v>13200</v>
      </c>
      <c r="M478">
        <v>1</v>
      </c>
      <c r="N478">
        <v>13200</v>
      </c>
      <c r="O478" t="s">
        <v>2682</v>
      </c>
      <c r="P478" t="s">
        <v>899</v>
      </c>
      <c r="Q478" s="7">
        <v>42542</v>
      </c>
    </row>
    <row r="479" spans="1:17" hidden="1">
      <c r="A479" t="s">
        <v>1037</v>
      </c>
      <c r="B479" t="s">
        <v>501</v>
      </c>
      <c r="C479" t="s">
        <v>7110</v>
      </c>
      <c r="D479" s="7">
        <v>42461</v>
      </c>
      <c r="E479" t="s">
        <v>6911</v>
      </c>
      <c r="F479">
        <v>11101018</v>
      </c>
      <c r="G479" t="s">
        <v>7111</v>
      </c>
      <c r="H479" s="7">
        <v>42491</v>
      </c>
      <c r="I479" t="s">
        <v>503</v>
      </c>
      <c r="J479">
        <v>5760</v>
      </c>
      <c r="K479">
        <v>0</v>
      </c>
      <c r="L479">
        <v>5760</v>
      </c>
      <c r="M479">
        <v>1</v>
      </c>
      <c r="N479">
        <v>5760</v>
      </c>
      <c r="O479" t="s">
        <v>835</v>
      </c>
      <c r="P479" t="s">
        <v>899</v>
      </c>
      <c r="Q479" s="7">
        <v>42542</v>
      </c>
    </row>
    <row r="480" spans="1:17" hidden="1">
      <c r="A480" t="s">
        <v>1037</v>
      </c>
      <c r="B480" t="s">
        <v>501</v>
      </c>
      <c r="C480" t="s">
        <v>7310</v>
      </c>
      <c r="D480" s="7">
        <v>42461</v>
      </c>
      <c r="E480" t="s">
        <v>6911</v>
      </c>
      <c r="F480">
        <v>11101018</v>
      </c>
      <c r="G480" t="s">
        <v>7311</v>
      </c>
      <c r="H480" s="7">
        <v>42491</v>
      </c>
      <c r="I480" t="s">
        <v>503</v>
      </c>
      <c r="J480">
        <v>4650</v>
      </c>
      <c r="K480">
        <v>0</v>
      </c>
      <c r="L480">
        <v>4650</v>
      </c>
      <c r="M480">
        <v>1</v>
      </c>
      <c r="N480">
        <v>4650</v>
      </c>
      <c r="O480" t="s">
        <v>835</v>
      </c>
      <c r="P480" t="s">
        <v>899</v>
      </c>
      <c r="Q480" s="7">
        <v>42542</v>
      </c>
    </row>
    <row r="481" spans="1:17" hidden="1">
      <c r="A481" t="s">
        <v>506</v>
      </c>
      <c r="B481" t="s">
        <v>501</v>
      </c>
      <c r="C481" t="s">
        <v>6746</v>
      </c>
      <c r="D481" s="7">
        <v>42527</v>
      </c>
      <c r="E481" t="s">
        <v>1207</v>
      </c>
      <c r="F481">
        <v>17101002</v>
      </c>
      <c r="G481" t="s">
        <v>6747</v>
      </c>
      <c r="H481" s="7">
        <v>42527</v>
      </c>
      <c r="I481" t="s">
        <v>503</v>
      </c>
      <c r="J481">
        <v>120000</v>
      </c>
      <c r="L481">
        <v>120000</v>
      </c>
      <c r="M481">
        <v>1</v>
      </c>
      <c r="N481">
        <v>120000</v>
      </c>
      <c r="O481" t="s">
        <v>809</v>
      </c>
      <c r="P481" t="s">
        <v>6748</v>
      </c>
      <c r="Q481" s="7">
        <v>42542</v>
      </c>
    </row>
    <row r="482" spans="1:17" hidden="1">
      <c r="A482" t="s">
        <v>1037</v>
      </c>
      <c r="B482" t="s">
        <v>501</v>
      </c>
      <c r="C482" t="s">
        <v>7410</v>
      </c>
      <c r="D482" s="7">
        <v>42472</v>
      </c>
      <c r="E482" t="s">
        <v>3600</v>
      </c>
      <c r="F482">
        <v>11101018</v>
      </c>
      <c r="G482" t="s">
        <v>7411</v>
      </c>
      <c r="H482" s="7">
        <v>42502</v>
      </c>
      <c r="I482" t="s">
        <v>503</v>
      </c>
      <c r="J482">
        <v>14400</v>
      </c>
      <c r="K482">
        <v>0</v>
      </c>
      <c r="L482">
        <v>14400</v>
      </c>
      <c r="M482">
        <v>1</v>
      </c>
      <c r="N482">
        <v>14400</v>
      </c>
      <c r="O482" t="s">
        <v>835</v>
      </c>
      <c r="P482" t="s">
        <v>7109</v>
      </c>
      <c r="Q482" s="7">
        <v>42542</v>
      </c>
    </row>
    <row r="483" spans="1:17" hidden="1">
      <c r="A483" t="s">
        <v>1037</v>
      </c>
      <c r="B483" t="s">
        <v>501</v>
      </c>
      <c r="C483" t="s">
        <v>6764</v>
      </c>
      <c r="D483" s="7">
        <v>42488</v>
      </c>
      <c r="E483" t="s">
        <v>6761</v>
      </c>
      <c r="F483">
        <v>11101018</v>
      </c>
      <c r="G483" t="s">
        <v>6765</v>
      </c>
      <c r="H483" s="7">
        <v>42518</v>
      </c>
      <c r="I483" t="s">
        <v>503</v>
      </c>
      <c r="J483">
        <v>3600</v>
      </c>
      <c r="K483">
        <v>0</v>
      </c>
      <c r="L483">
        <v>3600</v>
      </c>
      <c r="M483">
        <v>1</v>
      </c>
      <c r="N483">
        <v>3600</v>
      </c>
      <c r="O483" t="s">
        <v>2682</v>
      </c>
      <c r="P483" t="s">
        <v>6766</v>
      </c>
      <c r="Q483" s="7">
        <v>42542</v>
      </c>
    </row>
    <row r="484" spans="1:17" hidden="1">
      <c r="A484" t="s">
        <v>1037</v>
      </c>
      <c r="B484" t="s">
        <v>501</v>
      </c>
      <c r="C484" t="s">
        <v>7307</v>
      </c>
      <c r="D484" s="7">
        <v>42495</v>
      </c>
      <c r="E484" t="s">
        <v>3600</v>
      </c>
      <c r="F484">
        <v>11101018</v>
      </c>
      <c r="G484" t="s">
        <v>7308</v>
      </c>
      <c r="H484" s="7">
        <v>42526</v>
      </c>
      <c r="I484" t="s">
        <v>503</v>
      </c>
      <c r="J484">
        <v>19200</v>
      </c>
      <c r="K484">
        <v>0</v>
      </c>
      <c r="L484">
        <v>19200</v>
      </c>
      <c r="M484">
        <v>1</v>
      </c>
      <c r="N484">
        <v>19200</v>
      </c>
      <c r="O484" t="s">
        <v>835</v>
      </c>
      <c r="P484" t="s">
        <v>7309</v>
      </c>
      <c r="Q484" s="7">
        <v>42542</v>
      </c>
    </row>
    <row r="485" spans="1:17" hidden="1">
      <c r="A485" t="s">
        <v>1037</v>
      </c>
      <c r="B485" t="s">
        <v>501</v>
      </c>
      <c r="C485" t="s">
        <v>7317</v>
      </c>
      <c r="D485" s="7">
        <v>42502</v>
      </c>
      <c r="E485" t="s">
        <v>6761</v>
      </c>
      <c r="F485">
        <v>11101018</v>
      </c>
      <c r="G485" t="s">
        <v>7318</v>
      </c>
      <c r="H485" s="7">
        <v>42533</v>
      </c>
      <c r="I485" t="s">
        <v>503</v>
      </c>
      <c r="J485">
        <v>1800</v>
      </c>
      <c r="K485">
        <v>0</v>
      </c>
      <c r="L485">
        <v>1800</v>
      </c>
      <c r="M485">
        <v>1</v>
      </c>
      <c r="N485">
        <v>1800</v>
      </c>
      <c r="O485" t="s">
        <v>2682</v>
      </c>
      <c r="P485" t="s">
        <v>7319</v>
      </c>
      <c r="Q485" s="7">
        <v>42542</v>
      </c>
    </row>
    <row r="486" spans="1:17" hidden="1">
      <c r="A486" t="s">
        <v>1037</v>
      </c>
      <c r="B486" t="s">
        <v>501</v>
      </c>
      <c r="C486" t="s">
        <v>7112</v>
      </c>
      <c r="D486" s="7">
        <v>42515</v>
      </c>
      <c r="E486" t="s">
        <v>6911</v>
      </c>
      <c r="F486">
        <v>11101018</v>
      </c>
      <c r="G486" t="s">
        <v>7113</v>
      </c>
      <c r="H486" s="7">
        <v>42546</v>
      </c>
      <c r="I486" t="s">
        <v>503</v>
      </c>
      <c r="J486">
        <v>21600</v>
      </c>
      <c r="K486">
        <v>0</v>
      </c>
      <c r="L486">
        <v>21600</v>
      </c>
      <c r="M486">
        <v>1</v>
      </c>
      <c r="N486">
        <v>21600</v>
      </c>
      <c r="O486" t="s">
        <v>2682</v>
      </c>
      <c r="P486" t="s">
        <v>7114</v>
      </c>
      <c r="Q486" s="7">
        <v>42542</v>
      </c>
    </row>
    <row r="487" spans="1:17" hidden="1">
      <c r="A487" t="s">
        <v>1037</v>
      </c>
      <c r="B487" t="s">
        <v>501</v>
      </c>
      <c r="C487" t="s">
        <v>6647</v>
      </c>
      <c r="D487" s="7">
        <v>42492</v>
      </c>
      <c r="E487" t="s">
        <v>3673</v>
      </c>
      <c r="F487">
        <v>17101002</v>
      </c>
      <c r="G487" t="s">
        <v>4200</v>
      </c>
      <c r="H487" s="7">
        <v>42492</v>
      </c>
      <c r="I487" t="s">
        <v>503</v>
      </c>
      <c r="J487">
        <v>800000</v>
      </c>
      <c r="K487">
        <v>0</v>
      </c>
      <c r="L487">
        <v>800000</v>
      </c>
      <c r="M487">
        <v>1</v>
      </c>
      <c r="N487">
        <v>800000</v>
      </c>
      <c r="O487" t="s">
        <v>809</v>
      </c>
      <c r="P487" t="s">
        <v>4201</v>
      </c>
      <c r="Q487" s="7">
        <v>42542</v>
      </c>
    </row>
    <row r="488" spans="1:17" hidden="1">
      <c r="A488" t="s">
        <v>1037</v>
      </c>
      <c r="B488" t="s">
        <v>501</v>
      </c>
      <c r="C488" t="s">
        <v>6698</v>
      </c>
      <c r="D488" s="7">
        <v>42492</v>
      </c>
      <c r="E488" t="s">
        <v>386</v>
      </c>
      <c r="F488">
        <v>19105017</v>
      </c>
      <c r="G488" t="s">
        <v>4200</v>
      </c>
      <c r="H488" s="7">
        <v>42551</v>
      </c>
      <c r="I488" t="s">
        <v>503</v>
      </c>
      <c r="J488">
        <v>790000</v>
      </c>
      <c r="L488">
        <v>790000</v>
      </c>
      <c r="M488">
        <v>1</v>
      </c>
      <c r="N488">
        <v>790000</v>
      </c>
      <c r="O488" t="s">
        <v>794</v>
      </c>
      <c r="P488" t="s">
        <v>4201</v>
      </c>
      <c r="Q488" s="7">
        <v>42542</v>
      </c>
    </row>
    <row r="489" spans="1:17" hidden="1">
      <c r="A489" t="s">
        <v>1037</v>
      </c>
      <c r="B489" t="s">
        <v>501</v>
      </c>
      <c r="C489" t="s">
        <v>6962</v>
      </c>
      <c r="D489" s="7">
        <v>42492</v>
      </c>
      <c r="E489" t="s">
        <v>386</v>
      </c>
      <c r="F489">
        <v>19105017</v>
      </c>
      <c r="G489" t="s">
        <v>4200</v>
      </c>
      <c r="H489" s="7">
        <v>42643</v>
      </c>
      <c r="I489" t="s">
        <v>503</v>
      </c>
      <c r="J489">
        <v>790000</v>
      </c>
      <c r="L489">
        <v>790000</v>
      </c>
      <c r="M489">
        <v>1</v>
      </c>
      <c r="N489">
        <v>790000</v>
      </c>
      <c r="O489" t="s">
        <v>794</v>
      </c>
      <c r="P489" t="s">
        <v>4201</v>
      </c>
      <c r="Q489" s="7">
        <v>42542</v>
      </c>
    </row>
    <row r="490" spans="1:17" hidden="1">
      <c r="A490" t="s">
        <v>1037</v>
      </c>
      <c r="B490" t="s">
        <v>501</v>
      </c>
      <c r="C490" t="s">
        <v>7073</v>
      </c>
      <c r="D490" s="7">
        <v>42492</v>
      </c>
      <c r="E490" t="s">
        <v>386</v>
      </c>
      <c r="F490">
        <v>19105017</v>
      </c>
      <c r="G490" t="s">
        <v>4200</v>
      </c>
      <c r="H490" s="7">
        <v>42581</v>
      </c>
      <c r="I490" t="s">
        <v>503</v>
      </c>
      <c r="J490">
        <v>790000</v>
      </c>
      <c r="L490">
        <v>790000</v>
      </c>
      <c r="M490">
        <v>1</v>
      </c>
      <c r="N490">
        <v>790000</v>
      </c>
      <c r="O490" t="s">
        <v>794</v>
      </c>
      <c r="P490" t="s">
        <v>4201</v>
      </c>
      <c r="Q490" s="7">
        <v>42542</v>
      </c>
    </row>
    <row r="491" spans="1:17" hidden="1">
      <c r="A491" t="s">
        <v>1037</v>
      </c>
      <c r="B491" t="s">
        <v>501</v>
      </c>
      <c r="C491" t="s">
        <v>7074</v>
      </c>
      <c r="D491" s="7">
        <v>42492</v>
      </c>
      <c r="E491" t="s">
        <v>386</v>
      </c>
      <c r="F491">
        <v>19105017</v>
      </c>
      <c r="G491" t="s">
        <v>4200</v>
      </c>
      <c r="H491" s="7">
        <v>42612</v>
      </c>
      <c r="I491" t="s">
        <v>503</v>
      </c>
      <c r="J491">
        <v>790000</v>
      </c>
      <c r="L491">
        <v>790000</v>
      </c>
      <c r="M491">
        <v>1</v>
      </c>
      <c r="N491">
        <v>790000</v>
      </c>
      <c r="O491" t="s">
        <v>794</v>
      </c>
      <c r="P491" t="s">
        <v>4201</v>
      </c>
      <c r="Q491" s="7">
        <v>42542</v>
      </c>
    </row>
    <row r="492" spans="1:17" hidden="1">
      <c r="A492" t="s">
        <v>1037</v>
      </c>
      <c r="B492" t="s">
        <v>501</v>
      </c>
      <c r="C492" t="s">
        <v>7075</v>
      </c>
      <c r="D492" s="7">
        <v>42492</v>
      </c>
      <c r="E492" t="s">
        <v>386</v>
      </c>
      <c r="F492">
        <v>19105017</v>
      </c>
      <c r="G492" t="s">
        <v>4200</v>
      </c>
      <c r="H492" s="7">
        <v>42765</v>
      </c>
      <c r="I492" t="s">
        <v>503</v>
      </c>
      <c r="J492">
        <v>2000000</v>
      </c>
      <c r="L492">
        <v>2000000</v>
      </c>
      <c r="M492">
        <v>1</v>
      </c>
      <c r="N492">
        <v>2000000</v>
      </c>
      <c r="O492" t="s">
        <v>794</v>
      </c>
      <c r="P492" t="s">
        <v>4201</v>
      </c>
      <c r="Q492" s="7">
        <v>42542</v>
      </c>
    </row>
    <row r="493" spans="1:17" hidden="1">
      <c r="A493" t="s">
        <v>1037</v>
      </c>
      <c r="B493" t="s">
        <v>501</v>
      </c>
      <c r="C493" t="s">
        <v>7457</v>
      </c>
      <c r="D493" s="7">
        <v>42492</v>
      </c>
      <c r="E493" t="s">
        <v>386</v>
      </c>
      <c r="F493">
        <v>19105017</v>
      </c>
      <c r="G493" t="s">
        <v>4200</v>
      </c>
      <c r="H493" s="7">
        <v>42794</v>
      </c>
      <c r="I493" t="s">
        <v>503</v>
      </c>
      <c r="J493">
        <v>1990000</v>
      </c>
      <c r="L493">
        <v>1990000</v>
      </c>
      <c r="M493">
        <v>1</v>
      </c>
      <c r="N493">
        <v>1990000</v>
      </c>
      <c r="O493" t="s">
        <v>794</v>
      </c>
      <c r="P493" t="s">
        <v>4201</v>
      </c>
      <c r="Q493" s="7">
        <v>42542</v>
      </c>
    </row>
    <row r="494" spans="1:17" hidden="1">
      <c r="A494" t="s">
        <v>1037</v>
      </c>
      <c r="B494" t="s">
        <v>501</v>
      </c>
      <c r="C494" t="s">
        <v>6935</v>
      </c>
      <c r="D494" s="7">
        <v>42534</v>
      </c>
      <c r="E494" t="s">
        <v>386</v>
      </c>
      <c r="F494">
        <v>19105017</v>
      </c>
      <c r="G494" t="s">
        <v>5538</v>
      </c>
      <c r="H494" s="7">
        <v>42546</v>
      </c>
      <c r="I494" t="s">
        <v>503</v>
      </c>
      <c r="J494">
        <v>75</v>
      </c>
      <c r="K494">
        <v>0</v>
      </c>
      <c r="L494">
        <v>75</v>
      </c>
      <c r="M494">
        <v>1</v>
      </c>
      <c r="N494">
        <v>75</v>
      </c>
      <c r="O494" t="s">
        <v>794</v>
      </c>
      <c r="P494" t="s">
        <v>5539</v>
      </c>
      <c r="Q494" s="7">
        <v>42542</v>
      </c>
    </row>
    <row r="495" spans="1:17" hidden="1">
      <c r="A495" t="s">
        <v>506</v>
      </c>
      <c r="B495" t="s">
        <v>548</v>
      </c>
      <c r="C495" t="s">
        <v>6981</v>
      </c>
      <c r="D495" s="7">
        <v>42536</v>
      </c>
      <c r="E495" t="s">
        <v>447</v>
      </c>
      <c r="F495">
        <v>17101003</v>
      </c>
      <c r="G495" t="s">
        <v>6982</v>
      </c>
      <c r="H495" s="7">
        <v>42536</v>
      </c>
      <c r="I495" t="s">
        <v>503</v>
      </c>
      <c r="J495">
        <v>500</v>
      </c>
      <c r="L495">
        <v>500</v>
      </c>
      <c r="M495">
        <v>1</v>
      </c>
      <c r="N495">
        <v>500</v>
      </c>
      <c r="O495" t="s">
        <v>808</v>
      </c>
      <c r="P495" t="s">
        <v>6983</v>
      </c>
      <c r="Q495" s="7">
        <v>42542</v>
      </c>
    </row>
    <row r="496" spans="1:17" hidden="1">
      <c r="A496" t="s">
        <v>506</v>
      </c>
      <c r="B496" t="s">
        <v>548</v>
      </c>
      <c r="C496" t="s">
        <v>7165</v>
      </c>
      <c r="D496" s="7">
        <v>42536</v>
      </c>
      <c r="E496" t="s">
        <v>450</v>
      </c>
      <c r="F496">
        <v>17101003</v>
      </c>
      <c r="G496" t="s">
        <v>6982</v>
      </c>
      <c r="H496" s="7">
        <v>42536</v>
      </c>
      <c r="I496" t="s">
        <v>503</v>
      </c>
      <c r="J496">
        <v>500</v>
      </c>
      <c r="L496">
        <v>500</v>
      </c>
      <c r="M496">
        <v>1</v>
      </c>
      <c r="N496">
        <v>500</v>
      </c>
      <c r="O496" t="s">
        <v>808</v>
      </c>
      <c r="P496" t="s">
        <v>7166</v>
      </c>
      <c r="Q496" s="7">
        <v>42542</v>
      </c>
    </row>
    <row r="497" spans="1:17" hidden="1">
      <c r="A497" t="s">
        <v>506</v>
      </c>
      <c r="B497" t="s">
        <v>548</v>
      </c>
      <c r="C497" t="s">
        <v>6994</v>
      </c>
      <c r="D497" s="7">
        <v>42528</v>
      </c>
      <c r="E497" t="s">
        <v>6995</v>
      </c>
      <c r="F497">
        <v>13130029</v>
      </c>
      <c r="G497" t="s">
        <v>6996</v>
      </c>
      <c r="H497" s="7">
        <v>42528</v>
      </c>
      <c r="I497" t="s">
        <v>503</v>
      </c>
      <c r="J497">
        <v>500</v>
      </c>
      <c r="K497">
        <v>180</v>
      </c>
      <c r="L497">
        <v>320</v>
      </c>
      <c r="M497">
        <v>1</v>
      </c>
      <c r="N497">
        <v>320</v>
      </c>
      <c r="O497" t="s">
        <v>808</v>
      </c>
      <c r="P497" t="s">
        <v>6997</v>
      </c>
      <c r="Q497" s="7">
        <v>42542</v>
      </c>
    </row>
    <row r="498" spans="1:17" hidden="1">
      <c r="A498" t="s">
        <v>506</v>
      </c>
      <c r="B498" t="s">
        <v>548</v>
      </c>
      <c r="C498" t="s">
        <v>7177</v>
      </c>
      <c r="D498" s="7">
        <v>42528</v>
      </c>
      <c r="E498" t="s">
        <v>3129</v>
      </c>
      <c r="F498">
        <v>13130029</v>
      </c>
      <c r="G498" t="s">
        <v>6996</v>
      </c>
      <c r="H498" s="7">
        <v>42528</v>
      </c>
      <c r="I498" t="s">
        <v>503</v>
      </c>
      <c r="J498">
        <v>1000</v>
      </c>
      <c r="L498">
        <v>1000</v>
      </c>
      <c r="M498">
        <v>1</v>
      </c>
      <c r="N498">
        <v>1000</v>
      </c>
      <c r="O498" t="s">
        <v>808</v>
      </c>
      <c r="P498" t="s">
        <v>7178</v>
      </c>
      <c r="Q498" s="7">
        <v>42542</v>
      </c>
    </row>
    <row r="499" spans="1:17" hidden="1">
      <c r="A499" t="s">
        <v>506</v>
      </c>
      <c r="B499" t="s">
        <v>548</v>
      </c>
      <c r="C499" t="s">
        <v>873</v>
      </c>
      <c r="D499" s="7">
        <v>42027</v>
      </c>
      <c r="E499" t="s">
        <v>417</v>
      </c>
      <c r="F499">
        <v>17101003</v>
      </c>
      <c r="G499" t="s">
        <v>414</v>
      </c>
      <c r="H499" s="7">
        <v>42027</v>
      </c>
      <c r="I499" t="s">
        <v>503</v>
      </c>
      <c r="J499">
        <v>3000</v>
      </c>
      <c r="K499">
        <v>2412.66</v>
      </c>
      <c r="L499">
        <v>587.34</v>
      </c>
      <c r="M499">
        <v>1</v>
      </c>
      <c r="N499">
        <v>587.34</v>
      </c>
      <c r="O499" t="s">
        <v>808</v>
      </c>
      <c r="P499" t="s">
        <v>874</v>
      </c>
      <c r="Q499" s="7">
        <v>42542</v>
      </c>
    </row>
    <row r="500" spans="1:17" hidden="1">
      <c r="A500" t="s">
        <v>506</v>
      </c>
      <c r="B500" t="s">
        <v>548</v>
      </c>
      <c r="C500" t="s">
        <v>6752</v>
      </c>
      <c r="D500" s="7">
        <v>42487</v>
      </c>
      <c r="E500" t="s">
        <v>3471</v>
      </c>
      <c r="F500">
        <v>17101003</v>
      </c>
      <c r="G500" t="s">
        <v>6753</v>
      </c>
      <c r="H500" s="7">
        <v>42487</v>
      </c>
      <c r="I500" t="s">
        <v>503</v>
      </c>
      <c r="J500">
        <v>951.34</v>
      </c>
      <c r="K500">
        <v>823.84</v>
      </c>
      <c r="L500">
        <v>127.5</v>
      </c>
      <c r="M500">
        <v>1</v>
      </c>
      <c r="N500">
        <v>127.5</v>
      </c>
      <c r="O500" t="s">
        <v>808</v>
      </c>
      <c r="P500" t="s">
        <v>2688</v>
      </c>
      <c r="Q500" s="7">
        <v>42542</v>
      </c>
    </row>
    <row r="501" spans="1:17" hidden="1">
      <c r="A501" t="s">
        <v>506</v>
      </c>
      <c r="B501" t="s">
        <v>501</v>
      </c>
      <c r="C501" t="s">
        <v>7491</v>
      </c>
      <c r="D501" s="7">
        <v>42486</v>
      </c>
      <c r="E501" t="s">
        <v>3102</v>
      </c>
      <c r="F501">
        <v>17101003</v>
      </c>
      <c r="G501" t="s">
        <v>6753</v>
      </c>
      <c r="H501" s="7">
        <v>42486</v>
      </c>
      <c r="I501" t="s">
        <v>503</v>
      </c>
      <c r="J501">
        <v>446.39</v>
      </c>
      <c r="K501">
        <v>77.08</v>
      </c>
      <c r="L501">
        <v>369.31</v>
      </c>
      <c r="M501">
        <v>1</v>
      </c>
      <c r="N501">
        <v>369.31</v>
      </c>
      <c r="O501" t="s">
        <v>808</v>
      </c>
      <c r="P501" t="s">
        <v>2688</v>
      </c>
      <c r="Q501" s="7">
        <v>42542</v>
      </c>
    </row>
    <row r="502" spans="1:17" hidden="1">
      <c r="A502" t="s">
        <v>506</v>
      </c>
      <c r="B502" t="s">
        <v>501</v>
      </c>
      <c r="C502" t="s">
        <v>6862</v>
      </c>
      <c r="D502" s="7">
        <v>42520</v>
      </c>
      <c r="E502" t="s">
        <v>3137</v>
      </c>
      <c r="F502">
        <v>17101003</v>
      </c>
      <c r="G502" t="s">
        <v>6863</v>
      </c>
      <c r="H502" s="7">
        <v>42520</v>
      </c>
      <c r="I502" t="s">
        <v>503</v>
      </c>
      <c r="J502">
        <v>1334</v>
      </c>
      <c r="L502">
        <v>1334</v>
      </c>
      <c r="M502">
        <v>1</v>
      </c>
      <c r="N502">
        <v>1334</v>
      </c>
      <c r="O502" t="s">
        <v>808</v>
      </c>
      <c r="P502" t="s">
        <v>6864</v>
      </c>
      <c r="Q502" s="7">
        <v>42542</v>
      </c>
    </row>
    <row r="503" spans="1:17" hidden="1">
      <c r="A503" t="s">
        <v>506</v>
      </c>
      <c r="B503" t="s">
        <v>548</v>
      </c>
      <c r="C503" t="s">
        <v>7289</v>
      </c>
      <c r="D503" s="7">
        <v>42515</v>
      </c>
      <c r="E503" t="s">
        <v>450</v>
      </c>
      <c r="F503">
        <v>17101003</v>
      </c>
      <c r="G503" t="s">
        <v>6863</v>
      </c>
      <c r="H503" s="7">
        <v>42515</v>
      </c>
      <c r="I503" t="s">
        <v>503</v>
      </c>
      <c r="J503">
        <v>917.05</v>
      </c>
      <c r="K503">
        <v>915.55</v>
      </c>
      <c r="L503">
        <v>1.5</v>
      </c>
      <c r="M503">
        <v>1</v>
      </c>
      <c r="N503">
        <v>1.5</v>
      </c>
      <c r="O503" t="s">
        <v>808</v>
      </c>
      <c r="P503" t="s">
        <v>2688</v>
      </c>
      <c r="Q503" s="7">
        <v>42542</v>
      </c>
    </row>
    <row r="504" spans="1:17" hidden="1">
      <c r="A504" t="s">
        <v>506</v>
      </c>
      <c r="B504" t="s">
        <v>548</v>
      </c>
      <c r="C504" t="s">
        <v>7384</v>
      </c>
      <c r="D504" s="7">
        <v>42541</v>
      </c>
      <c r="E504" t="s">
        <v>416</v>
      </c>
      <c r="F504">
        <v>17101003</v>
      </c>
      <c r="G504" t="s">
        <v>7385</v>
      </c>
      <c r="H504" s="7">
        <v>42541</v>
      </c>
      <c r="I504" t="s">
        <v>503</v>
      </c>
      <c r="J504">
        <v>786</v>
      </c>
      <c r="L504">
        <v>786</v>
      </c>
      <c r="M504">
        <v>1</v>
      </c>
      <c r="N504">
        <v>786</v>
      </c>
      <c r="O504" t="s">
        <v>808</v>
      </c>
      <c r="P504" t="s">
        <v>2688</v>
      </c>
      <c r="Q504" s="7">
        <v>42542</v>
      </c>
    </row>
    <row r="505" spans="1:17" hidden="1">
      <c r="A505" t="s">
        <v>506</v>
      </c>
      <c r="B505" t="s">
        <v>548</v>
      </c>
      <c r="C505" t="s">
        <v>7564</v>
      </c>
      <c r="D505" s="7">
        <v>42542</v>
      </c>
      <c r="E505" t="s">
        <v>450</v>
      </c>
      <c r="F505">
        <v>17101003</v>
      </c>
      <c r="G505" t="s">
        <v>7565</v>
      </c>
      <c r="H505" s="7">
        <v>42542</v>
      </c>
      <c r="I505" t="s">
        <v>503</v>
      </c>
      <c r="J505">
        <v>498.5</v>
      </c>
      <c r="L505">
        <v>498.5</v>
      </c>
      <c r="M505">
        <v>1</v>
      </c>
      <c r="N505">
        <v>498.5</v>
      </c>
      <c r="O505" t="s">
        <v>808</v>
      </c>
      <c r="P505" t="s">
        <v>2688</v>
      </c>
      <c r="Q505" s="7">
        <v>42542</v>
      </c>
    </row>
    <row r="506" spans="1:17" hidden="1">
      <c r="A506" t="s">
        <v>506</v>
      </c>
      <c r="B506" t="s">
        <v>609</v>
      </c>
      <c r="C506" t="s">
        <v>7566</v>
      </c>
      <c r="D506" s="7">
        <v>42542</v>
      </c>
      <c r="E506" t="s">
        <v>1165</v>
      </c>
      <c r="F506">
        <v>17101003</v>
      </c>
      <c r="G506" t="s">
        <v>7565</v>
      </c>
      <c r="H506" s="7">
        <v>42542</v>
      </c>
      <c r="I506" t="s">
        <v>503</v>
      </c>
      <c r="J506">
        <v>2345.8000000000002</v>
      </c>
      <c r="L506">
        <v>2345.8000000000002</v>
      </c>
      <c r="M506">
        <v>1</v>
      </c>
      <c r="N506">
        <v>2345.8000000000002</v>
      </c>
      <c r="O506" t="s">
        <v>808</v>
      </c>
      <c r="P506" t="s">
        <v>2688</v>
      </c>
      <c r="Q506" s="7">
        <v>42542</v>
      </c>
    </row>
    <row r="507" spans="1:17" hidden="1">
      <c r="A507" t="s">
        <v>506</v>
      </c>
      <c r="B507" t="s">
        <v>501</v>
      </c>
      <c r="C507" t="s">
        <v>3483</v>
      </c>
      <c r="D507" s="7">
        <v>42426</v>
      </c>
      <c r="E507" t="s">
        <v>3484</v>
      </c>
      <c r="F507">
        <v>17101002</v>
      </c>
      <c r="G507" t="s">
        <v>3439</v>
      </c>
      <c r="H507" s="7">
        <v>42426</v>
      </c>
      <c r="I507" t="s">
        <v>503</v>
      </c>
      <c r="J507">
        <v>5506.2</v>
      </c>
      <c r="L507">
        <v>5506.2</v>
      </c>
      <c r="M507">
        <v>1</v>
      </c>
      <c r="N507">
        <v>5506.2</v>
      </c>
      <c r="O507" t="s">
        <v>809</v>
      </c>
      <c r="P507" t="s">
        <v>3485</v>
      </c>
      <c r="Q507" s="7">
        <v>42542</v>
      </c>
    </row>
    <row r="508" spans="1:17" hidden="1">
      <c r="A508" t="s">
        <v>506</v>
      </c>
      <c r="B508" t="s">
        <v>501</v>
      </c>
      <c r="C508" t="s">
        <v>3486</v>
      </c>
      <c r="D508" s="7">
        <v>42432</v>
      </c>
      <c r="E508" t="s">
        <v>3093</v>
      </c>
      <c r="F508">
        <v>17101002</v>
      </c>
      <c r="G508" t="s">
        <v>3487</v>
      </c>
      <c r="H508" s="7">
        <v>42432</v>
      </c>
      <c r="I508" t="s">
        <v>503</v>
      </c>
      <c r="J508">
        <v>480</v>
      </c>
      <c r="L508">
        <v>480</v>
      </c>
      <c r="M508">
        <v>1</v>
      </c>
      <c r="N508">
        <v>480</v>
      </c>
      <c r="O508" t="s">
        <v>809</v>
      </c>
      <c r="P508" t="s">
        <v>3488</v>
      </c>
      <c r="Q508" s="7">
        <v>42542</v>
      </c>
    </row>
    <row r="509" spans="1:17" hidden="1">
      <c r="A509" t="s">
        <v>506</v>
      </c>
      <c r="B509" t="s">
        <v>501</v>
      </c>
      <c r="C509" t="s">
        <v>7183</v>
      </c>
      <c r="D509" s="7">
        <v>42502</v>
      </c>
      <c r="E509" t="s">
        <v>6743</v>
      </c>
      <c r="F509">
        <v>17101002</v>
      </c>
      <c r="G509" t="s">
        <v>7184</v>
      </c>
      <c r="H509" s="7">
        <v>42502</v>
      </c>
      <c r="I509" t="s">
        <v>503</v>
      </c>
      <c r="J509">
        <v>71.7</v>
      </c>
      <c r="L509">
        <v>71.7</v>
      </c>
      <c r="M509">
        <v>1</v>
      </c>
      <c r="N509">
        <v>71.7</v>
      </c>
      <c r="O509" t="s">
        <v>809</v>
      </c>
      <c r="P509" t="s">
        <v>7185</v>
      </c>
      <c r="Q509" s="7">
        <v>42542</v>
      </c>
    </row>
    <row r="510" spans="1:17" hidden="1">
      <c r="A510" t="s">
        <v>506</v>
      </c>
      <c r="B510" t="s">
        <v>501</v>
      </c>
      <c r="C510" t="s">
        <v>1152</v>
      </c>
      <c r="D510" s="7">
        <v>42185</v>
      </c>
      <c r="E510" t="s">
        <v>479</v>
      </c>
      <c r="F510">
        <v>17101002</v>
      </c>
      <c r="G510" t="s">
        <v>1130</v>
      </c>
      <c r="H510" s="7">
        <v>42185</v>
      </c>
      <c r="I510" t="s">
        <v>503</v>
      </c>
      <c r="J510">
        <v>1180</v>
      </c>
      <c r="L510">
        <v>1180</v>
      </c>
      <c r="M510">
        <v>1</v>
      </c>
      <c r="N510">
        <v>1180</v>
      </c>
      <c r="O510" t="s">
        <v>809</v>
      </c>
      <c r="P510" t="s">
        <v>1153</v>
      </c>
      <c r="Q510" s="7">
        <v>42542</v>
      </c>
    </row>
    <row r="511" spans="1:17" hidden="1">
      <c r="A511" t="s">
        <v>506</v>
      </c>
      <c r="B511" t="s">
        <v>501</v>
      </c>
      <c r="C511" t="s">
        <v>6742</v>
      </c>
      <c r="D511" s="7">
        <v>42530</v>
      </c>
      <c r="E511" t="s">
        <v>6743</v>
      </c>
      <c r="F511">
        <v>17101002</v>
      </c>
      <c r="G511" t="s">
        <v>6744</v>
      </c>
      <c r="H511" s="7">
        <v>42530</v>
      </c>
      <c r="I511" t="s">
        <v>503</v>
      </c>
      <c r="J511">
        <v>238.62</v>
      </c>
      <c r="L511">
        <v>238.62</v>
      </c>
      <c r="M511">
        <v>1</v>
      </c>
      <c r="N511">
        <v>238.62</v>
      </c>
      <c r="O511" t="s">
        <v>809</v>
      </c>
      <c r="P511" t="s">
        <v>6745</v>
      </c>
      <c r="Q511" s="7">
        <v>42542</v>
      </c>
    </row>
    <row r="512" spans="1:17" hidden="1">
      <c r="A512" t="s">
        <v>506</v>
      </c>
      <c r="B512" t="s">
        <v>548</v>
      </c>
      <c r="C512" t="s">
        <v>7299</v>
      </c>
      <c r="D512" s="7">
        <v>42524</v>
      </c>
      <c r="E512" t="s">
        <v>3115</v>
      </c>
      <c r="F512">
        <v>17101002</v>
      </c>
      <c r="G512" t="s">
        <v>6744</v>
      </c>
      <c r="H512" s="7">
        <v>42524</v>
      </c>
      <c r="I512" t="s">
        <v>503</v>
      </c>
      <c r="J512">
        <v>14000</v>
      </c>
      <c r="L512">
        <v>14000</v>
      </c>
      <c r="M512">
        <v>1</v>
      </c>
      <c r="N512">
        <v>14000</v>
      </c>
      <c r="O512" t="s">
        <v>809</v>
      </c>
      <c r="P512" t="s">
        <v>7300</v>
      </c>
      <c r="Q512" s="7">
        <v>42542</v>
      </c>
    </row>
    <row r="513" spans="1:17" hidden="1">
      <c r="A513" t="s">
        <v>506</v>
      </c>
      <c r="B513" t="s">
        <v>609</v>
      </c>
      <c r="C513" t="s">
        <v>7474</v>
      </c>
      <c r="D513" s="7">
        <v>42538</v>
      </c>
      <c r="E513" t="s">
        <v>1165</v>
      </c>
      <c r="F513">
        <v>17101003</v>
      </c>
      <c r="G513" t="s">
        <v>7475</v>
      </c>
      <c r="H513" s="7">
        <v>42538</v>
      </c>
      <c r="I513" t="s">
        <v>503</v>
      </c>
      <c r="J513">
        <v>2000</v>
      </c>
      <c r="K513">
        <v>1345.8</v>
      </c>
      <c r="L513">
        <v>654.20000000000005</v>
      </c>
      <c r="M513">
        <v>1</v>
      </c>
      <c r="N513">
        <v>654.20000000000005</v>
      </c>
      <c r="O513" t="s">
        <v>808</v>
      </c>
      <c r="P513" t="s">
        <v>2845</v>
      </c>
      <c r="Q513" s="7">
        <v>42542</v>
      </c>
    </row>
    <row r="514" spans="1:17" hidden="1">
      <c r="A514" t="s">
        <v>506</v>
      </c>
      <c r="B514" t="s">
        <v>501</v>
      </c>
      <c r="C514" t="s">
        <v>2445</v>
      </c>
      <c r="D514" s="7">
        <v>42236</v>
      </c>
      <c r="E514" t="s">
        <v>2446</v>
      </c>
      <c r="F514">
        <v>17101002</v>
      </c>
      <c r="G514" t="s">
        <v>1210</v>
      </c>
      <c r="H514" s="7">
        <v>42236</v>
      </c>
      <c r="I514" t="s">
        <v>503</v>
      </c>
      <c r="J514">
        <v>120</v>
      </c>
      <c r="L514">
        <v>120</v>
      </c>
      <c r="M514">
        <v>1</v>
      </c>
      <c r="N514">
        <v>120</v>
      </c>
      <c r="O514" t="s">
        <v>809</v>
      </c>
      <c r="P514" t="s">
        <v>2447</v>
      </c>
      <c r="Q514" s="7">
        <v>42542</v>
      </c>
    </row>
    <row r="515" spans="1:17" hidden="1">
      <c r="A515" t="s">
        <v>506</v>
      </c>
      <c r="B515" t="s">
        <v>501</v>
      </c>
      <c r="C515" t="s">
        <v>2849</v>
      </c>
      <c r="D515" s="7">
        <v>42312</v>
      </c>
      <c r="E515" t="s">
        <v>1207</v>
      </c>
      <c r="F515">
        <v>17101002</v>
      </c>
      <c r="G515" t="s">
        <v>2841</v>
      </c>
      <c r="H515" s="7">
        <v>42312</v>
      </c>
      <c r="I515" t="s">
        <v>503</v>
      </c>
      <c r="J515">
        <v>2492.8000000000002</v>
      </c>
      <c r="L515">
        <v>2492.8000000000002</v>
      </c>
      <c r="M515">
        <v>1</v>
      </c>
      <c r="N515">
        <v>2492.8000000000002</v>
      </c>
      <c r="O515" t="s">
        <v>809</v>
      </c>
      <c r="P515" t="s">
        <v>2850</v>
      </c>
      <c r="Q515" s="7">
        <v>42542</v>
      </c>
    </row>
    <row r="516" spans="1:17" hidden="1">
      <c r="A516" t="s">
        <v>506</v>
      </c>
      <c r="B516" t="s">
        <v>501</v>
      </c>
      <c r="C516" t="s">
        <v>2871</v>
      </c>
      <c r="D516" s="7">
        <v>42312</v>
      </c>
      <c r="E516" t="s">
        <v>1207</v>
      </c>
      <c r="F516">
        <v>17101002</v>
      </c>
      <c r="G516" t="s">
        <v>2841</v>
      </c>
      <c r="H516" s="7">
        <v>42312</v>
      </c>
      <c r="I516" t="s">
        <v>503</v>
      </c>
      <c r="J516">
        <v>151107.20000000001</v>
      </c>
      <c r="L516">
        <v>151107.20000000001</v>
      </c>
      <c r="M516">
        <v>1</v>
      </c>
      <c r="N516">
        <v>151107.20000000001</v>
      </c>
      <c r="O516" t="s">
        <v>809</v>
      </c>
      <c r="P516" t="s">
        <v>2850</v>
      </c>
      <c r="Q516" s="7">
        <v>42542</v>
      </c>
    </row>
    <row r="517" spans="1:17" hidden="1">
      <c r="A517" t="s">
        <v>506</v>
      </c>
      <c r="B517" t="s">
        <v>548</v>
      </c>
      <c r="C517" t="s">
        <v>7332</v>
      </c>
      <c r="D517" s="7">
        <v>42531</v>
      </c>
      <c r="E517" t="s">
        <v>7333</v>
      </c>
      <c r="F517">
        <v>17101002</v>
      </c>
      <c r="G517" t="s">
        <v>7334</v>
      </c>
      <c r="H517" s="7">
        <v>42531</v>
      </c>
      <c r="I517" t="s">
        <v>503</v>
      </c>
      <c r="J517">
        <v>20680</v>
      </c>
      <c r="L517">
        <v>20680</v>
      </c>
      <c r="M517">
        <v>1</v>
      </c>
      <c r="N517">
        <v>20680</v>
      </c>
      <c r="O517" t="s">
        <v>809</v>
      </c>
      <c r="P517" t="s">
        <v>7335</v>
      </c>
      <c r="Q517" s="7">
        <v>42542</v>
      </c>
    </row>
    <row r="518" spans="1:17" hidden="1">
      <c r="A518" t="s">
        <v>506</v>
      </c>
      <c r="B518" t="s">
        <v>501</v>
      </c>
      <c r="C518" t="s">
        <v>2819</v>
      </c>
      <c r="D518" s="7">
        <v>42359</v>
      </c>
      <c r="E518" t="s">
        <v>388</v>
      </c>
      <c r="F518">
        <v>17101002</v>
      </c>
      <c r="G518" t="s">
        <v>2820</v>
      </c>
      <c r="H518" s="7">
        <v>42359</v>
      </c>
      <c r="I518" t="s">
        <v>503</v>
      </c>
      <c r="J518">
        <v>200000</v>
      </c>
      <c r="K518">
        <v>129213.25</v>
      </c>
      <c r="L518">
        <v>70786.75</v>
      </c>
      <c r="M518">
        <v>1</v>
      </c>
      <c r="N518">
        <v>70786.75</v>
      </c>
      <c r="O518" t="s">
        <v>809</v>
      </c>
      <c r="P518" t="s">
        <v>2821</v>
      </c>
      <c r="Q518" s="7">
        <v>42542</v>
      </c>
    </row>
    <row r="519" spans="1:17" hidden="1">
      <c r="A519" t="s">
        <v>506</v>
      </c>
      <c r="B519" t="s">
        <v>548</v>
      </c>
      <c r="C519" t="s">
        <v>2862</v>
      </c>
      <c r="D519" s="7">
        <v>42318</v>
      </c>
      <c r="E519" t="s">
        <v>2863</v>
      </c>
      <c r="F519">
        <v>17101002</v>
      </c>
      <c r="G519" t="s">
        <v>2864</v>
      </c>
      <c r="H519" s="7">
        <v>42318</v>
      </c>
      <c r="I519" t="s">
        <v>503</v>
      </c>
      <c r="J519">
        <v>12000</v>
      </c>
      <c r="K519">
        <v>2000</v>
      </c>
      <c r="L519">
        <v>10000</v>
      </c>
      <c r="M519">
        <v>1</v>
      </c>
      <c r="N519">
        <v>10000</v>
      </c>
      <c r="O519" t="s">
        <v>809</v>
      </c>
      <c r="P519" t="s">
        <v>2865</v>
      </c>
      <c r="Q519" s="7">
        <v>42542</v>
      </c>
    </row>
    <row r="520" spans="1:17" hidden="1">
      <c r="A520" t="s">
        <v>506</v>
      </c>
      <c r="B520" t="s">
        <v>548</v>
      </c>
      <c r="C520" t="s">
        <v>7118</v>
      </c>
      <c r="D520" s="7">
        <v>42527</v>
      </c>
      <c r="E520" t="s">
        <v>7119</v>
      </c>
      <c r="F520">
        <v>17101002</v>
      </c>
      <c r="G520" t="s">
        <v>7120</v>
      </c>
      <c r="H520" s="7">
        <v>42527</v>
      </c>
      <c r="I520" t="s">
        <v>503</v>
      </c>
      <c r="J520">
        <v>10833.6</v>
      </c>
      <c r="L520">
        <v>10833.6</v>
      </c>
      <c r="M520">
        <v>1</v>
      </c>
      <c r="N520">
        <v>10833.6</v>
      </c>
      <c r="O520" t="s">
        <v>809</v>
      </c>
      <c r="P520" t="s">
        <v>7121</v>
      </c>
      <c r="Q520" s="7">
        <v>42542</v>
      </c>
    </row>
    <row r="521" spans="1:17" hidden="1">
      <c r="A521" t="s">
        <v>506</v>
      </c>
      <c r="B521" t="s">
        <v>501</v>
      </c>
      <c r="C521" t="s">
        <v>7485</v>
      </c>
      <c r="D521" s="7">
        <v>42488</v>
      </c>
      <c r="E521" t="s">
        <v>828</v>
      </c>
      <c r="F521">
        <v>17101002</v>
      </c>
      <c r="G521" t="s">
        <v>7486</v>
      </c>
      <c r="H521" s="7">
        <v>42488</v>
      </c>
      <c r="I521" t="s">
        <v>503</v>
      </c>
      <c r="J521">
        <v>52700</v>
      </c>
      <c r="L521">
        <v>52700</v>
      </c>
      <c r="M521">
        <v>1</v>
      </c>
      <c r="N521">
        <v>52700</v>
      </c>
      <c r="O521" t="s">
        <v>809</v>
      </c>
      <c r="P521" t="s">
        <v>7487</v>
      </c>
      <c r="Q521" s="7">
        <v>42542</v>
      </c>
    </row>
    <row r="522" spans="1:17" hidden="1">
      <c r="A522" t="s">
        <v>506</v>
      </c>
      <c r="B522" t="s">
        <v>548</v>
      </c>
      <c r="C522" t="s">
        <v>929</v>
      </c>
      <c r="D522" s="7">
        <v>41708</v>
      </c>
      <c r="E522" t="s">
        <v>930</v>
      </c>
      <c r="F522">
        <v>17101002</v>
      </c>
      <c r="G522" t="s">
        <v>931</v>
      </c>
      <c r="H522" s="7">
        <v>41708</v>
      </c>
      <c r="I522" t="s">
        <v>503</v>
      </c>
      <c r="J522">
        <v>1279.8900000000001</v>
      </c>
      <c r="L522">
        <v>1279.8900000000001</v>
      </c>
      <c r="M522">
        <v>1</v>
      </c>
      <c r="N522">
        <v>1279.8900000000001</v>
      </c>
      <c r="O522" t="s">
        <v>809</v>
      </c>
      <c r="P522" t="s">
        <v>932</v>
      </c>
      <c r="Q522" s="7">
        <v>42542</v>
      </c>
    </row>
    <row r="523" spans="1:17" hidden="1">
      <c r="A523" t="s">
        <v>506</v>
      </c>
      <c r="B523" t="s">
        <v>681</v>
      </c>
      <c r="C523" t="s">
        <v>1047</v>
      </c>
      <c r="D523" s="7">
        <v>42124</v>
      </c>
      <c r="E523" t="s">
        <v>1048</v>
      </c>
      <c r="F523">
        <v>17101002</v>
      </c>
      <c r="G523" t="s">
        <v>1049</v>
      </c>
      <c r="H523" s="7">
        <v>42124</v>
      </c>
      <c r="I523" t="s">
        <v>503</v>
      </c>
      <c r="J523">
        <v>6000</v>
      </c>
      <c r="L523">
        <v>6000</v>
      </c>
      <c r="M523">
        <v>1</v>
      </c>
      <c r="N523">
        <v>6000</v>
      </c>
      <c r="O523" t="s">
        <v>809</v>
      </c>
      <c r="P523" t="s">
        <v>1050</v>
      </c>
      <c r="Q523" s="7">
        <v>42542</v>
      </c>
    </row>
    <row r="524" spans="1:17" hidden="1">
      <c r="A524" t="s">
        <v>506</v>
      </c>
      <c r="B524" t="s">
        <v>548</v>
      </c>
      <c r="C524" t="s">
        <v>1214</v>
      </c>
      <c r="D524" s="7">
        <v>42227</v>
      </c>
      <c r="E524" t="s">
        <v>1215</v>
      </c>
      <c r="F524">
        <v>17101002</v>
      </c>
      <c r="G524" t="s">
        <v>1216</v>
      </c>
      <c r="H524" s="7">
        <v>42227</v>
      </c>
      <c r="I524" t="s">
        <v>503</v>
      </c>
      <c r="J524">
        <v>1326.54</v>
      </c>
      <c r="L524">
        <v>1326.54</v>
      </c>
      <c r="M524">
        <v>1</v>
      </c>
      <c r="N524">
        <v>1326.54</v>
      </c>
      <c r="O524" t="s">
        <v>809</v>
      </c>
      <c r="P524" t="s">
        <v>1217</v>
      </c>
      <c r="Q524" s="7">
        <v>42542</v>
      </c>
    </row>
    <row r="525" spans="1:17" hidden="1">
      <c r="A525" t="s">
        <v>506</v>
      </c>
      <c r="B525" t="s">
        <v>501</v>
      </c>
      <c r="C525" t="s">
        <v>1206</v>
      </c>
      <c r="D525" s="7">
        <v>42228</v>
      </c>
      <c r="E525" t="s">
        <v>1207</v>
      </c>
      <c r="F525">
        <v>17101002</v>
      </c>
      <c r="G525" t="s">
        <v>1208</v>
      </c>
      <c r="H525" s="7">
        <v>42228</v>
      </c>
      <c r="I525" t="s">
        <v>503</v>
      </c>
      <c r="J525">
        <v>150000</v>
      </c>
      <c r="L525">
        <v>150000</v>
      </c>
      <c r="M525">
        <v>1</v>
      </c>
      <c r="N525">
        <v>150000</v>
      </c>
      <c r="O525" t="s">
        <v>809</v>
      </c>
      <c r="P525" t="s">
        <v>1209</v>
      </c>
      <c r="Q525" s="7">
        <v>42542</v>
      </c>
    </row>
    <row r="526" spans="1:17" hidden="1">
      <c r="A526" t="s">
        <v>506</v>
      </c>
      <c r="B526" t="s">
        <v>553</v>
      </c>
      <c r="C526" t="s">
        <v>2866</v>
      </c>
      <c r="D526" s="7">
        <v>42325</v>
      </c>
      <c r="E526" t="s">
        <v>2867</v>
      </c>
      <c r="F526">
        <v>17101002</v>
      </c>
      <c r="G526" t="s">
        <v>2868</v>
      </c>
      <c r="H526" s="7">
        <v>42325</v>
      </c>
      <c r="I526" t="s">
        <v>503</v>
      </c>
      <c r="J526">
        <v>42438.77</v>
      </c>
      <c r="L526">
        <v>42438.77</v>
      </c>
      <c r="M526">
        <v>1</v>
      </c>
      <c r="N526">
        <v>42438.77</v>
      </c>
      <c r="O526" t="s">
        <v>809</v>
      </c>
      <c r="P526" t="s">
        <v>2869</v>
      </c>
      <c r="Q526" s="7">
        <v>42542</v>
      </c>
    </row>
    <row r="527" spans="1:17" hidden="1">
      <c r="A527" t="s">
        <v>506</v>
      </c>
      <c r="B527" t="s">
        <v>548</v>
      </c>
      <c r="C527" t="s">
        <v>1166</v>
      </c>
      <c r="D527" s="7">
        <v>42205</v>
      </c>
      <c r="E527" t="s">
        <v>1122</v>
      </c>
      <c r="F527">
        <v>17101002</v>
      </c>
      <c r="G527" t="s">
        <v>1167</v>
      </c>
      <c r="H527" s="7">
        <v>42205</v>
      </c>
      <c r="I527" t="s">
        <v>503</v>
      </c>
      <c r="J527">
        <v>175000</v>
      </c>
      <c r="L527">
        <v>175000</v>
      </c>
      <c r="M527">
        <v>1</v>
      </c>
      <c r="N527">
        <v>175000</v>
      </c>
      <c r="O527" t="s">
        <v>809</v>
      </c>
      <c r="P527" t="s">
        <v>1168</v>
      </c>
      <c r="Q527" s="7">
        <v>42542</v>
      </c>
    </row>
    <row r="528" spans="1:17" hidden="1">
      <c r="A528" t="s">
        <v>506</v>
      </c>
      <c r="B528" t="s">
        <v>501</v>
      </c>
      <c r="C528" t="s">
        <v>7179</v>
      </c>
      <c r="D528" s="7">
        <v>42538</v>
      </c>
      <c r="E528" t="s">
        <v>7180</v>
      </c>
      <c r="F528">
        <v>17101003</v>
      </c>
      <c r="G528" t="s">
        <v>7181</v>
      </c>
      <c r="H528" s="7">
        <v>42538</v>
      </c>
      <c r="I528" t="s">
        <v>503</v>
      </c>
      <c r="J528">
        <v>200</v>
      </c>
      <c r="L528">
        <v>200</v>
      </c>
      <c r="M528">
        <v>1</v>
      </c>
      <c r="N528">
        <v>200</v>
      </c>
      <c r="O528" t="s">
        <v>808</v>
      </c>
      <c r="P528" t="s">
        <v>7182</v>
      </c>
      <c r="Q528" s="7">
        <v>42542</v>
      </c>
    </row>
    <row r="529" spans="1:17" hidden="1">
      <c r="A529" t="s">
        <v>506</v>
      </c>
      <c r="B529" t="s">
        <v>548</v>
      </c>
      <c r="C529" t="s">
        <v>3440</v>
      </c>
      <c r="D529" s="7">
        <v>42426</v>
      </c>
      <c r="E529" t="s">
        <v>3441</v>
      </c>
      <c r="F529">
        <v>11101004</v>
      </c>
      <c r="G529" t="s">
        <v>3442</v>
      </c>
      <c r="H529" s="7">
        <v>42551</v>
      </c>
      <c r="I529" t="s">
        <v>533</v>
      </c>
      <c r="J529">
        <v>6066.95</v>
      </c>
      <c r="K529">
        <v>0</v>
      </c>
      <c r="L529">
        <v>6066.95</v>
      </c>
      <c r="M529">
        <v>3.3835000000000002</v>
      </c>
      <c r="N529">
        <v>20527.525324999999</v>
      </c>
      <c r="O529" t="s">
        <v>792</v>
      </c>
      <c r="P529" t="s">
        <v>3443</v>
      </c>
      <c r="Q529" s="7">
        <v>42542</v>
      </c>
    </row>
    <row r="530" spans="1:17" hidden="1">
      <c r="A530" t="s">
        <v>506</v>
      </c>
      <c r="B530" t="s">
        <v>548</v>
      </c>
      <c r="C530" t="s">
        <v>7001</v>
      </c>
      <c r="D530" s="7">
        <v>42517</v>
      </c>
      <c r="E530" t="s">
        <v>7002</v>
      </c>
      <c r="F530">
        <v>11101004</v>
      </c>
      <c r="G530" t="s">
        <v>7003</v>
      </c>
      <c r="H530" s="7">
        <v>42551</v>
      </c>
      <c r="I530" t="s">
        <v>533</v>
      </c>
      <c r="J530">
        <v>4299.03</v>
      </c>
      <c r="K530">
        <v>0</v>
      </c>
      <c r="L530">
        <v>4299.03</v>
      </c>
      <c r="M530">
        <v>3.3835000000000002</v>
      </c>
      <c r="N530">
        <v>14545.768005</v>
      </c>
      <c r="O530" t="s">
        <v>792</v>
      </c>
      <c r="P530" t="s">
        <v>7004</v>
      </c>
      <c r="Q530" s="7">
        <v>42542</v>
      </c>
    </row>
    <row r="531" spans="1:17" hidden="1">
      <c r="A531" t="s">
        <v>506</v>
      </c>
      <c r="B531" t="s">
        <v>548</v>
      </c>
      <c r="C531" t="s">
        <v>6990</v>
      </c>
      <c r="D531" s="7">
        <v>42541</v>
      </c>
      <c r="E531" t="s">
        <v>6991</v>
      </c>
      <c r="F531">
        <v>11101004</v>
      </c>
      <c r="G531" t="s">
        <v>6992</v>
      </c>
      <c r="H531" s="7">
        <v>43069</v>
      </c>
      <c r="I531" t="s">
        <v>533</v>
      </c>
      <c r="J531">
        <v>4662600</v>
      </c>
      <c r="K531">
        <v>0</v>
      </c>
      <c r="L531">
        <v>4662600</v>
      </c>
      <c r="M531">
        <v>3.3835000000000002</v>
      </c>
      <c r="N531">
        <v>15775907.1</v>
      </c>
      <c r="O531" t="s">
        <v>792</v>
      </c>
      <c r="P531" t="s">
        <v>6993</v>
      </c>
      <c r="Q531" s="7">
        <v>42542</v>
      </c>
    </row>
    <row r="532" spans="1:17" hidden="1">
      <c r="A532" t="s">
        <v>506</v>
      </c>
      <c r="B532" t="s">
        <v>501</v>
      </c>
      <c r="C532" t="s">
        <v>7171</v>
      </c>
      <c r="D532" s="7">
        <v>42485</v>
      </c>
      <c r="E532" t="s">
        <v>2654</v>
      </c>
      <c r="F532">
        <v>17101002</v>
      </c>
      <c r="G532" t="s">
        <v>1098</v>
      </c>
      <c r="H532" s="7">
        <v>42485</v>
      </c>
      <c r="I532" t="s">
        <v>503</v>
      </c>
      <c r="J532">
        <v>32506.73</v>
      </c>
      <c r="L532">
        <v>32506.73</v>
      </c>
      <c r="M532">
        <v>1</v>
      </c>
      <c r="N532">
        <v>32506.73</v>
      </c>
      <c r="O532" t="s">
        <v>809</v>
      </c>
      <c r="P532" t="s">
        <v>7172</v>
      </c>
      <c r="Q532" s="7">
        <v>42542</v>
      </c>
    </row>
    <row r="533" spans="1:17" hidden="1">
      <c r="A533" t="s">
        <v>506</v>
      </c>
      <c r="B533" t="s">
        <v>501</v>
      </c>
      <c r="C533" t="s">
        <v>7293</v>
      </c>
      <c r="D533" s="7">
        <v>42515</v>
      </c>
      <c r="E533" t="s">
        <v>2654</v>
      </c>
      <c r="F533">
        <v>17101002</v>
      </c>
      <c r="G533" t="s">
        <v>1098</v>
      </c>
      <c r="H533" s="7">
        <v>42515</v>
      </c>
      <c r="I533" t="s">
        <v>503</v>
      </c>
      <c r="J533">
        <v>32506.73</v>
      </c>
      <c r="L533">
        <v>32506.73</v>
      </c>
      <c r="M533">
        <v>1</v>
      </c>
      <c r="N533">
        <v>32506.73</v>
      </c>
      <c r="O533" t="s">
        <v>809</v>
      </c>
      <c r="P533" t="s">
        <v>7294</v>
      </c>
      <c r="Q533" s="7">
        <v>42542</v>
      </c>
    </row>
    <row r="534" spans="1:17" hidden="1">
      <c r="A534" t="s">
        <v>506</v>
      </c>
      <c r="B534" t="s">
        <v>548</v>
      </c>
      <c r="C534" t="s">
        <v>7167</v>
      </c>
      <c r="D534" s="7">
        <v>42523</v>
      </c>
      <c r="E534" t="s">
        <v>408</v>
      </c>
      <c r="F534">
        <v>17101002</v>
      </c>
      <c r="G534" t="s">
        <v>7168</v>
      </c>
      <c r="H534" s="7">
        <v>42523</v>
      </c>
      <c r="I534" t="s">
        <v>503</v>
      </c>
      <c r="J534">
        <v>25940</v>
      </c>
      <c r="L534">
        <v>25940</v>
      </c>
      <c r="M534">
        <v>1</v>
      </c>
      <c r="N534">
        <v>25940</v>
      </c>
      <c r="O534" t="s">
        <v>809</v>
      </c>
      <c r="P534" t="s">
        <v>3266</v>
      </c>
      <c r="Q534" s="7">
        <v>42542</v>
      </c>
    </row>
    <row r="535" spans="1:17" hidden="1">
      <c r="A535" t="s">
        <v>506</v>
      </c>
      <c r="B535" t="s">
        <v>501</v>
      </c>
      <c r="C535" t="s">
        <v>6754</v>
      </c>
      <c r="D535" s="7">
        <v>42537</v>
      </c>
      <c r="E535" t="s">
        <v>2852</v>
      </c>
      <c r="F535">
        <v>17101002</v>
      </c>
      <c r="G535" t="s">
        <v>2853</v>
      </c>
      <c r="H535" s="7">
        <v>42537</v>
      </c>
      <c r="I535" t="s">
        <v>503</v>
      </c>
      <c r="J535">
        <v>10200</v>
      </c>
      <c r="L535">
        <v>10200</v>
      </c>
      <c r="M535">
        <v>1</v>
      </c>
      <c r="N535">
        <v>10200</v>
      </c>
      <c r="O535" t="s">
        <v>809</v>
      </c>
      <c r="P535" t="s">
        <v>6755</v>
      </c>
      <c r="Q535" s="7">
        <v>42542</v>
      </c>
    </row>
    <row r="536" spans="1:17" hidden="1">
      <c r="A536" t="s">
        <v>506</v>
      </c>
      <c r="B536" t="s">
        <v>501</v>
      </c>
      <c r="C536" t="s">
        <v>2851</v>
      </c>
      <c r="D536" s="7">
        <v>42333</v>
      </c>
      <c r="E536" t="s">
        <v>2852</v>
      </c>
      <c r="F536">
        <v>17101002</v>
      </c>
      <c r="G536" t="s">
        <v>2853</v>
      </c>
      <c r="H536" s="7">
        <v>42333</v>
      </c>
      <c r="I536" t="s">
        <v>503</v>
      </c>
      <c r="J536">
        <v>10000</v>
      </c>
      <c r="L536">
        <v>10000</v>
      </c>
      <c r="M536">
        <v>1</v>
      </c>
      <c r="N536">
        <v>10000</v>
      </c>
      <c r="O536" t="s">
        <v>809</v>
      </c>
      <c r="P536" t="s">
        <v>2854</v>
      </c>
      <c r="Q536" s="7">
        <v>42542</v>
      </c>
    </row>
    <row r="537" spans="1:17" hidden="1">
      <c r="A537" t="s">
        <v>506</v>
      </c>
      <c r="B537" t="s">
        <v>548</v>
      </c>
      <c r="C537" t="s">
        <v>1002</v>
      </c>
      <c r="D537" s="7">
        <v>42061</v>
      </c>
      <c r="E537" t="s">
        <v>410</v>
      </c>
      <c r="F537">
        <v>11101018</v>
      </c>
      <c r="G537" t="s">
        <v>1003</v>
      </c>
      <c r="H537" s="7">
        <v>42124</v>
      </c>
      <c r="I537" t="s">
        <v>503</v>
      </c>
      <c r="J537">
        <v>14966</v>
      </c>
      <c r="K537">
        <v>0</v>
      </c>
      <c r="L537">
        <v>14966</v>
      </c>
      <c r="M537">
        <v>1</v>
      </c>
      <c r="N537">
        <v>14966</v>
      </c>
      <c r="O537" t="s">
        <v>835</v>
      </c>
      <c r="P537" t="s">
        <v>1004</v>
      </c>
      <c r="Q537" s="7">
        <v>42542</v>
      </c>
    </row>
    <row r="538" spans="1:17" hidden="1">
      <c r="A538" t="s">
        <v>506</v>
      </c>
      <c r="B538" t="s">
        <v>609</v>
      </c>
      <c r="C538" t="s">
        <v>980</v>
      </c>
      <c r="D538" s="7">
        <v>42062</v>
      </c>
      <c r="E538" t="s">
        <v>1037</v>
      </c>
      <c r="F538">
        <v>11101018</v>
      </c>
      <c r="G538" t="s">
        <v>981</v>
      </c>
      <c r="H538" s="7">
        <v>42215</v>
      </c>
      <c r="I538" t="s">
        <v>503</v>
      </c>
      <c r="J538">
        <v>840361.5</v>
      </c>
      <c r="K538">
        <v>0</v>
      </c>
      <c r="L538">
        <v>840361.5</v>
      </c>
      <c r="M538">
        <v>1</v>
      </c>
      <c r="N538">
        <v>840361.5</v>
      </c>
      <c r="O538" t="s">
        <v>835</v>
      </c>
      <c r="P538" t="s">
        <v>982</v>
      </c>
      <c r="Q538" s="7">
        <v>42542</v>
      </c>
    </row>
    <row r="539" spans="1:17">
      <c r="A539" t="s">
        <v>506</v>
      </c>
      <c r="B539" t="s">
        <v>663</v>
      </c>
      <c r="C539" t="s">
        <v>1128</v>
      </c>
      <c r="D539" s="7">
        <v>42177</v>
      </c>
      <c r="E539" t="s">
        <v>382</v>
      </c>
      <c r="F539">
        <v>11101005</v>
      </c>
      <c r="G539" t="s">
        <v>1129</v>
      </c>
      <c r="H539" s="7">
        <v>42309</v>
      </c>
      <c r="I539" t="s">
        <v>503</v>
      </c>
      <c r="J539">
        <v>1550000</v>
      </c>
      <c r="K539">
        <v>1549889.7</v>
      </c>
      <c r="L539">
        <v>110.3</v>
      </c>
      <c r="M539">
        <v>1</v>
      </c>
      <c r="N539">
        <v>110.3</v>
      </c>
      <c r="O539" t="s">
        <v>837</v>
      </c>
      <c r="P539" t="s">
        <v>1127</v>
      </c>
      <c r="Q539" s="7">
        <v>42542</v>
      </c>
    </row>
    <row r="540" spans="1:17">
      <c r="A540" t="s">
        <v>506</v>
      </c>
      <c r="B540" t="s">
        <v>553</v>
      </c>
      <c r="C540" t="s">
        <v>2680</v>
      </c>
      <c r="D540" s="7">
        <v>42277</v>
      </c>
      <c r="E540" t="s">
        <v>382</v>
      </c>
      <c r="F540">
        <v>11101005</v>
      </c>
      <c r="G540" t="s">
        <v>2681</v>
      </c>
      <c r="H540" s="7">
        <v>42358</v>
      </c>
      <c r="I540" t="s">
        <v>503</v>
      </c>
      <c r="J540">
        <v>114585.67</v>
      </c>
      <c r="K540">
        <v>0</v>
      </c>
      <c r="L540">
        <v>114585.67</v>
      </c>
      <c r="M540">
        <v>1</v>
      </c>
      <c r="N540">
        <v>114585.67</v>
      </c>
      <c r="O540" t="s">
        <v>2682</v>
      </c>
      <c r="P540" t="s">
        <v>2683</v>
      </c>
      <c r="Q540" s="7">
        <v>42542</v>
      </c>
    </row>
    <row r="541" spans="1:17" hidden="1">
      <c r="A541" t="s">
        <v>1037</v>
      </c>
      <c r="B541" t="s">
        <v>501</v>
      </c>
      <c r="C541" t="s">
        <v>3116</v>
      </c>
      <c r="D541" s="7">
        <v>42396</v>
      </c>
      <c r="E541" t="s">
        <v>386</v>
      </c>
      <c r="F541">
        <v>19105017</v>
      </c>
      <c r="G541" t="s">
        <v>2930</v>
      </c>
      <c r="H541" s="7">
        <v>42536</v>
      </c>
      <c r="I541" t="s">
        <v>503</v>
      </c>
      <c r="J541">
        <v>39410</v>
      </c>
      <c r="L541">
        <v>39410</v>
      </c>
      <c r="M541">
        <v>1</v>
      </c>
      <c r="N541">
        <v>39410</v>
      </c>
      <c r="O541" t="s">
        <v>794</v>
      </c>
      <c r="P541" t="s">
        <v>3101</v>
      </c>
      <c r="Q541" s="7">
        <v>42542</v>
      </c>
    </row>
    <row r="542" spans="1:17" hidden="1">
      <c r="A542" t="s">
        <v>1037</v>
      </c>
      <c r="B542" t="s">
        <v>501</v>
      </c>
      <c r="C542" t="s">
        <v>3121</v>
      </c>
      <c r="D542" s="7">
        <v>42396</v>
      </c>
      <c r="E542" t="s">
        <v>386</v>
      </c>
      <c r="F542">
        <v>19105017</v>
      </c>
      <c r="G542" t="s">
        <v>2930</v>
      </c>
      <c r="H542" s="7">
        <v>42597</v>
      </c>
      <c r="I542" t="s">
        <v>503</v>
      </c>
      <c r="J542">
        <v>39410</v>
      </c>
      <c r="L542">
        <v>39410</v>
      </c>
      <c r="M542">
        <v>1</v>
      </c>
      <c r="N542">
        <v>39410</v>
      </c>
      <c r="O542" t="s">
        <v>794</v>
      </c>
      <c r="P542" t="s">
        <v>3101</v>
      </c>
      <c r="Q542" s="7">
        <v>42542</v>
      </c>
    </row>
    <row r="543" spans="1:17" hidden="1">
      <c r="A543" t="s">
        <v>1037</v>
      </c>
      <c r="B543" t="s">
        <v>501</v>
      </c>
      <c r="C543" t="s">
        <v>3122</v>
      </c>
      <c r="D543" s="7">
        <v>42396</v>
      </c>
      <c r="E543" t="s">
        <v>386</v>
      </c>
      <c r="F543">
        <v>19105017</v>
      </c>
      <c r="G543" t="s">
        <v>2930</v>
      </c>
      <c r="H543" s="7">
        <v>42628</v>
      </c>
      <c r="I543" t="s">
        <v>503</v>
      </c>
      <c r="J543">
        <v>39410</v>
      </c>
      <c r="L543">
        <v>39410</v>
      </c>
      <c r="M543">
        <v>1</v>
      </c>
      <c r="N543">
        <v>39410</v>
      </c>
      <c r="O543" t="s">
        <v>794</v>
      </c>
      <c r="P543" t="s">
        <v>3101</v>
      </c>
      <c r="Q543" s="7">
        <v>42542</v>
      </c>
    </row>
    <row r="544" spans="1:17" hidden="1">
      <c r="A544" t="s">
        <v>1037</v>
      </c>
      <c r="B544" t="s">
        <v>501</v>
      </c>
      <c r="C544" t="s">
        <v>3123</v>
      </c>
      <c r="D544" s="7">
        <v>42396</v>
      </c>
      <c r="E544" t="s">
        <v>386</v>
      </c>
      <c r="F544">
        <v>19105017</v>
      </c>
      <c r="G544" t="s">
        <v>2930</v>
      </c>
      <c r="H544" s="7">
        <v>42689</v>
      </c>
      <c r="I544" t="s">
        <v>503</v>
      </c>
      <c r="J544">
        <v>39410</v>
      </c>
      <c r="L544">
        <v>39410</v>
      </c>
      <c r="M544">
        <v>1</v>
      </c>
      <c r="N544">
        <v>39410</v>
      </c>
      <c r="O544" t="s">
        <v>794</v>
      </c>
      <c r="P544" t="s">
        <v>3101</v>
      </c>
      <c r="Q544" s="7">
        <v>42542</v>
      </c>
    </row>
    <row r="545" spans="1:17" hidden="1">
      <c r="A545" t="s">
        <v>1037</v>
      </c>
      <c r="B545" t="s">
        <v>501</v>
      </c>
      <c r="C545" t="s">
        <v>3127</v>
      </c>
      <c r="D545" s="7">
        <v>42396</v>
      </c>
      <c r="E545" t="s">
        <v>386</v>
      </c>
      <c r="F545">
        <v>19105017</v>
      </c>
      <c r="G545" t="s">
        <v>2930</v>
      </c>
      <c r="H545" s="7">
        <v>42566</v>
      </c>
      <c r="I545" t="s">
        <v>503</v>
      </c>
      <c r="J545">
        <v>39410</v>
      </c>
      <c r="L545">
        <v>39410</v>
      </c>
      <c r="M545">
        <v>1</v>
      </c>
      <c r="N545">
        <v>39410</v>
      </c>
      <c r="O545" t="s">
        <v>794</v>
      </c>
      <c r="P545" t="s">
        <v>3101</v>
      </c>
      <c r="Q545" s="7">
        <v>42542</v>
      </c>
    </row>
    <row r="546" spans="1:17" hidden="1">
      <c r="A546" t="s">
        <v>1037</v>
      </c>
      <c r="B546" t="s">
        <v>501</v>
      </c>
      <c r="C546" t="s">
        <v>3128</v>
      </c>
      <c r="D546" s="7">
        <v>42396</v>
      </c>
      <c r="E546" t="s">
        <v>386</v>
      </c>
      <c r="F546">
        <v>19105017</v>
      </c>
      <c r="G546" t="s">
        <v>2930</v>
      </c>
      <c r="H546" s="7">
        <v>42658</v>
      </c>
      <c r="I546" t="s">
        <v>503</v>
      </c>
      <c r="J546">
        <v>39410</v>
      </c>
      <c r="L546">
        <v>39410</v>
      </c>
      <c r="M546">
        <v>1</v>
      </c>
      <c r="N546">
        <v>39410</v>
      </c>
      <c r="O546" t="s">
        <v>794</v>
      </c>
      <c r="P546" t="s">
        <v>3101</v>
      </c>
      <c r="Q546" s="7">
        <v>42542</v>
      </c>
    </row>
    <row r="547" spans="1:17" hidden="1">
      <c r="A547" t="s">
        <v>506</v>
      </c>
      <c r="B547" t="s">
        <v>548</v>
      </c>
      <c r="C547" t="s">
        <v>891</v>
      </c>
      <c r="D547" s="7">
        <v>41710</v>
      </c>
      <c r="E547" t="s">
        <v>892</v>
      </c>
      <c r="F547">
        <v>11107001</v>
      </c>
      <c r="G547" t="s">
        <v>893</v>
      </c>
      <c r="H547" s="7">
        <v>42612</v>
      </c>
      <c r="I547" t="s">
        <v>503</v>
      </c>
      <c r="J547">
        <v>50000</v>
      </c>
      <c r="L547">
        <v>50000</v>
      </c>
      <c r="M547">
        <v>1</v>
      </c>
      <c r="N547">
        <v>50000</v>
      </c>
      <c r="O547" t="s">
        <v>812</v>
      </c>
      <c r="P547" t="s">
        <v>894</v>
      </c>
      <c r="Q547" s="7">
        <v>42542</v>
      </c>
    </row>
    <row r="548" spans="1:17" hidden="1">
      <c r="A548" t="s">
        <v>506</v>
      </c>
      <c r="B548" t="s">
        <v>548</v>
      </c>
      <c r="C548" t="s">
        <v>979</v>
      </c>
      <c r="D548" s="7">
        <v>41710</v>
      </c>
      <c r="E548" t="s">
        <v>892</v>
      </c>
      <c r="F548">
        <v>13115012</v>
      </c>
      <c r="G548" t="s">
        <v>893</v>
      </c>
      <c r="H548" s="7">
        <v>41881</v>
      </c>
      <c r="I548" t="s">
        <v>503</v>
      </c>
      <c r="J548">
        <v>50000</v>
      </c>
      <c r="K548">
        <v>40000</v>
      </c>
      <c r="L548">
        <v>10000</v>
      </c>
      <c r="M548">
        <v>1</v>
      </c>
      <c r="N548">
        <v>10000</v>
      </c>
      <c r="O548" t="s">
        <v>878</v>
      </c>
      <c r="P548" t="s">
        <v>894</v>
      </c>
      <c r="Q548" s="7">
        <v>42542</v>
      </c>
    </row>
    <row r="549" spans="1:17" hidden="1">
      <c r="A549" t="s">
        <v>506</v>
      </c>
      <c r="B549" t="s">
        <v>548</v>
      </c>
      <c r="C549" t="s">
        <v>6733</v>
      </c>
      <c r="D549" s="7">
        <v>42534</v>
      </c>
      <c r="E549" t="s">
        <v>2654</v>
      </c>
      <c r="F549">
        <v>17101002</v>
      </c>
      <c r="G549" t="s">
        <v>3479</v>
      </c>
      <c r="H549" s="7">
        <v>42534</v>
      </c>
      <c r="I549" t="s">
        <v>503</v>
      </c>
      <c r="J549">
        <v>46000</v>
      </c>
      <c r="L549">
        <v>46000</v>
      </c>
      <c r="M549">
        <v>1</v>
      </c>
      <c r="N549">
        <v>46000</v>
      </c>
      <c r="O549" t="s">
        <v>809</v>
      </c>
      <c r="P549" t="s">
        <v>3159</v>
      </c>
      <c r="Q549" s="7">
        <v>42542</v>
      </c>
    </row>
    <row r="550" spans="1:17" hidden="1">
      <c r="A550" t="s">
        <v>506</v>
      </c>
      <c r="B550" t="s">
        <v>548</v>
      </c>
      <c r="C550" t="s">
        <v>6987</v>
      </c>
      <c r="D550" s="7">
        <v>42472</v>
      </c>
      <c r="E550" t="s">
        <v>2654</v>
      </c>
      <c r="F550">
        <v>17101002</v>
      </c>
      <c r="G550" t="s">
        <v>3479</v>
      </c>
      <c r="H550" s="7">
        <v>42472</v>
      </c>
      <c r="I550" t="s">
        <v>503</v>
      </c>
      <c r="J550">
        <v>46000</v>
      </c>
      <c r="K550">
        <v>8424.6</v>
      </c>
      <c r="L550">
        <v>37575.4</v>
      </c>
      <c r="M550">
        <v>1</v>
      </c>
      <c r="N550">
        <v>37575.4</v>
      </c>
      <c r="O550" t="s">
        <v>809</v>
      </c>
      <c r="P550" t="s">
        <v>3159</v>
      </c>
      <c r="Q550" s="7">
        <v>42542</v>
      </c>
    </row>
    <row r="551" spans="1:17" hidden="1">
      <c r="A551" t="s">
        <v>506</v>
      </c>
      <c r="B551" t="s">
        <v>548</v>
      </c>
      <c r="C551" t="s">
        <v>7295</v>
      </c>
      <c r="D551" s="7">
        <v>42502</v>
      </c>
      <c r="E551" t="s">
        <v>2654</v>
      </c>
      <c r="F551">
        <v>17101002</v>
      </c>
      <c r="G551" t="s">
        <v>3479</v>
      </c>
      <c r="H551" s="7">
        <v>42502</v>
      </c>
      <c r="I551" t="s">
        <v>503</v>
      </c>
      <c r="J551">
        <v>46000</v>
      </c>
      <c r="L551">
        <v>46000</v>
      </c>
      <c r="M551">
        <v>1</v>
      </c>
      <c r="N551">
        <v>46000</v>
      </c>
      <c r="O551" t="s">
        <v>809</v>
      </c>
      <c r="P551" t="s">
        <v>3159</v>
      </c>
      <c r="Q551" s="7">
        <v>42542</v>
      </c>
    </row>
    <row r="552" spans="1:17" hidden="1">
      <c r="A552" t="s">
        <v>484</v>
      </c>
      <c r="B552" t="s">
        <v>2153</v>
      </c>
      <c r="C552" t="s">
        <v>6662</v>
      </c>
      <c r="D552" s="7">
        <v>42521</v>
      </c>
      <c r="E552" t="s">
        <v>386</v>
      </c>
      <c r="F552">
        <v>19105017</v>
      </c>
      <c r="G552" t="s">
        <v>5030</v>
      </c>
      <c r="H552" s="7">
        <v>42541</v>
      </c>
      <c r="I552" t="s">
        <v>503</v>
      </c>
      <c r="J552">
        <v>272.8</v>
      </c>
      <c r="K552">
        <v>0</v>
      </c>
      <c r="L552">
        <v>272.8</v>
      </c>
      <c r="M552">
        <v>1</v>
      </c>
      <c r="N552">
        <v>272.8</v>
      </c>
      <c r="O552" t="s">
        <v>794</v>
      </c>
      <c r="P552" t="s">
        <v>5031</v>
      </c>
      <c r="Q552" s="7">
        <v>42542</v>
      </c>
    </row>
    <row r="553" spans="1:17" hidden="1">
      <c r="A553" t="s">
        <v>1037</v>
      </c>
      <c r="B553" t="s">
        <v>501</v>
      </c>
      <c r="C553" t="s">
        <v>6945</v>
      </c>
      <c r="D553" s="7">
        <v>42521</v>
      </c>
      <c r="E553" t="s">
        <v>386</v>
      </c>
      <c r="F553">
        <v>19105017</v>
      </c>
      <c r="G553" t="s">
        <v>6946</v>
      </c>
      <c r="H553" s="7">
        <v>42528</v>
      </c>
      <c r="I553" t="s">
        <v>503</v>
      </c>
      <c r="J553">
        <v>1709.27</v>
      </c>
      <c r="K553">
        <v>0</v>
      </c>
      <c r="L553">
        <v>1709.27</v>
      </c>
      <c r="M553">
        <v>1</v>
      </c>
      <c r="N553">
        <v>1709.27</v>
      </c>
      <c r="O553" t="s">
        <v>794</v>
      </c>
      <c r="P553" t="s">
        <v>6113</v>
      </c>
      <c r="Q553" s="7">
        <v>42542</v>
      </c>
    </row>
    <row r="554" spans="1:17" hidden="1">
      <c r="A554" t="s">
        <v>506</v>
      </c>
      <c r="B554" t="s">
        <v>548</v>
      </c>
      <c r="C554" t="s">
        <v>990</v>
      </c>
      <c r="D554" s="7">
        <v>41897</v>
      </c>
      <c r="E554" t="s">
        <v>385</v>
      </c>
      <c r="F554">
        <v>11101009</v>
      </c>
      <c r="G554" t="s">
        <v>991</v>
      </c>
      <c r="H554" s="7">
        <v>41912</v>
      </c>
      <c r="I554" t="s">
        <v>503</v>
      </c>
      <c r="J554">
        <v>157500</v>
      </c>
      <c r="K554">
        <v>146808.9</v>
      </c>
      <c r="L554">
        <v>10691.1</v>
      </c>
      <c r="M554">
        <v>1</v>
      </c>
      <c r="N554">
        <v>10691.1</v>
      </c>
      <c r="O554" t="s">
        <v>816</v>
      </c>
      <c r="P554" t="s">
        <v>992</v>
      </c>
      <c r="Q554" s="7">
        <v>42542</v>
      </c>
    </row>
    <row r="555" spans="1:17" hidden="1">
      <c r="A555" t="s">
        <v>1037</v>
      </c>
      <c r="B555" t="s">
        <v>501</v>
      </c>
      <c r="C555" t="s">
        <v>7352</v>
      </c>
      <c r="D555" s="7">
        <v>42521</v>
      </c>
      <c r="E555" t="s">
        <v>386</v>
      </c>
      <c r="F555">
        <v>19105017</v>
      </c>
      <c r="G555" t="s">
        <v>4212</v>
      </c>
      <c r="H555" s="7">
        <v>42521</v>
      </c>
      <c r="I555" t="s">
        <v>503</v>
      </c>
      <c r="J555">
        <v>19266.36</v>
      </c>
      <c r="K555">
        <v>0</v>
      </c>
      <c r="L555">
        <v>19266.36</v>
      </c>
      <c r="M555">
        <v>1</v>
      </c>
      <c r="N555">
        <v>19266.36</v>
      </c>
      <c r="O555" t="s">
        <v>794</v>
      </c>
      <c r="P555" t="s">
        <v>4213</v>
      </c>
      <c r="Q555" s="7">
        <v>42542</v>
      </c>
    </row>
    <row r="556" spans="1:17" hidden="1">
      <c r="A556" t="s">
        <v>506</v>
      </c>
      <c r="B556" t="s">
        <v>548</v>
      </c>
      <c r="C556" t="s">
        <v>969</v>
      </c>
      <c r="D556" s="7">
        <v>41967</v>
      </c>
      <c r="E556" t="s">
        <v>828</v>
      </c>
      <c r="F556">
        <v>11310005</v>
      </c>
      <c r="G556" t="s">
        <v>970</v>
      </c>
      <c r="H556" s="7">
        <v>41988</v>
      </c>
      <c r="I556" t="s">
        <v>503</v>
      </c>
      <c r="J556">
        <v>1731.66</v>
      </c>
      <c r="K556">
        <v>0</v>
      </c>
      <c r="L556">
        <v>1731.66</v>
      </c>
      <c r="M556">
        <v>1</v>
      </c>
      <c r="N556">
        <v>1731.66</v>
      </c>
      <c r="O556" t="s">
        <v>830</v>
      </c>
      <c r="P556" t="s">
        <v>971</v>
      </c>
      <c r="Q556" s="7">
        <v>42542</v>
      </c>
    </row>
    <row r="557" spans="1:17" hidden="1">
      <c r="A557" t="s">
        <v>1037</v>
      </c>
      <c r="B557" t="s">
        <v>501</v>
      </c>
      <c r="C557" t="s">
        <v>7339</v>
      </c>
      <c r="D557" s="7">
        <v>42501</v>
      </c>
      <c r="E557" t="s">
        <v>386</v>
      </c>
      <c r="F557">
        <v>19105017</v>
      </c>
      <c r="G557" t="s">
        <v>7340</v>
      </c>
      <c r="H557" s="7">
        <v>42510</v>
      </c>
      <c r="I557" t="s">
        <v>503</v>
      </c>
      <c r="J557">
        <v>301.64</v>
      </c>
      <c r="K557">
        <v>0</v>
      </c>
      <c r="L557">
        <v>301.64</v>
      </c>
      <c r="M557">
        <v>1</v>
      </c>
      <c r="N557">
        <v>301.64</v>
      </c>
      <c r="O557" t="s">
        <v>794</v>
      </c>
      <c r="P557" t="s">
        <v>7341</v>
      </c>
      <c r="Q557" s="7">
        <v>42542</v>
      </c>
    </row>
    <row r="558" spans="1:17" hidden="1">
      <c r="A558" t="s">
        <v>1037</v>
      </c>
      <c r="B558" t="s">
        <v>501</v>
      </c>
      <c r="C558" t="s">
        <v>6663</v>
      </c>
      <c r="D558" s="7">
        <v>42501</v>
      </c>
      <c r="E558" t="s">
        <v>386</v>
      </c>
      <c r="F558">
        <v>19105017</v>
      </c>
      <c r="G558" t="s">
        <v>6664</v>
      </c>
      <c r="H558" s="7">
        <v>42510</v>
      </c>
      <c r="I558" t="s">
        <v>503</v>
      </c>
      <c r="J558">
        <v>573.46</v>
      </c>
      <c r="K558">
        <v>0</v>
      </c>
      <c r="L558">
        <v>573.46</v>
      </c>
      <c r="M558">
        <v>1</v>
      </c>
      <c r="N558">
        <v>573.46</v>
      </c>
      <c r="O558" t="s">
        <v>794</v>
      </c>
      <c r="P558" t="s">
        <v>6665</v>
      </c>
      <c r="Q558" s="7">
        <v>42542</v>
      </c>
    </row>
    <row r="559" spans="1:17" hidden="1">
      <c r="A559" t="s">
        <v>1037</v>
      </c>
      <c r="B559" t="s">
        <v>501</v>
      </c>
      <c r="C559" t="s">
        <v>7035</v>
      </c>
      <c r="D559" s="7">
        <v>42501</v>
      </c>
      <c r="E559" t="s">
        <v>386</v>
      </c>
      <c r="F559">
        <v>19105017</v>
      </c>
      <c r="G559" t="s">
        <v>7036</v>
      </c>
      <c r="H559" s="7">
        <v>42510</v>
      </c>
      <c r="I559" t="s">
        <v>503</v>
      </c>
      <c r="J559">
        <v>78.849999999999994</v>
      </c>
      <c r="K559">
        <v>0</v>
      </c>
      <c r="L559">
        <v>78.849999999999994</v>
      </c>
      <c r="M559">
        <v>1</v>
      </c>
      <c r="N559">
        <v>78.849999999999994</v>
      </c>
      <c r="O559" t="s">
        <v>794</v>
      </c>
      <c r="P559" t="s">
        <v>7037</v>
      </c>
      <c r="Q559" s="7">
        <v>42542</v>
      </c>
    </row>
    <row r="560" spans="1:17" hidden="1">
      <c r="A560" t="s">
        <v>1037</v>
      </c>
      <c r="B560" t="s">
        <v>501</v>
      </c>
      <c r="C560" t="s">
        <v>7461</v>
      </c>
      <c r="D560" s="7">
        <v>42496</v>
      </c>
      <c r="E560" t="s">
        <v>386</v>
      </c>
      <c r="F560">
        <v>19105017</v>
      </c>
      <c r="G560" t="s">
        <v>7462</v>
      </c>
      <c r="H560" s="7">
        <v>42510</v>
      </c>
      <c r="I560" t="s">
        <v>503</v>
      </c>
      <c r="J560">
        <v>230.3</v>
      </c>
      <c r="K560">
        <v>0</v>
      </c>
      <c r="L560">
        <v>230.3</v>
      </c>
      <c r="M560">
        <v>1</v>
      </c>
      <c r="N560">
        <v>230.3</v>
      </c>
      <c r="O560" t="s">
        <v>794</v>
      </c>
      <c r="P560" t="s">
        <v>7463</v>
      </c>
      <c r="Q560" s="7">
        <v>42542</v>
      </c>
    </row>
    <row r="561" spans="1:17" hidden="1">
      <c r="A561" t="s">
        <v>1037</v>
      </c>
      <c r="B561" t="s">
        <v>501</v>
      </c>
      <c r="C561" t="s">
        <v>6851</v>
      </c>
      <c r="D561" s="7">
        <v>42496</v>
      </c>
      <c r="E561" t="s">
        <v>386</v>
      </c>
      <c r="F561">
        <v>19105017</v>
      </c>
      <c r="G561" t="s">
        <v>6852</v>
      </c>
      <c r="H561" s="7">
        <v>42510</v>
      </c>
      <c r="I561" t="s">
        <v>503</v>
      </c>
      <c r="J561">
        <v>183.36</v>
      </c>
      <c r="K561">
        <v>0</v>
      </c>
      <c r="L561">
        <v>183.36</v>
      </c>
      <c r="M561">
        <v>1</v>
      </c>
      <c r="N561">
        <v>183.36</v>
      </c>
      <c r="O561" t="s">
        <v>794</v>
      </c>
      <c r="P561" t="s">
        <v>6853</v>
      </c>
      <c r="Q561" s="7">
        <v>42542</v>
      </c>
    </row>
    <row r="562" spans="1:17" hidden="1">
      <c r="A562" t="s">
        <v>1037</v>
      </c>
      <c r="B562" t="s">
        <v>501</v>
      </c>
      <c r="C562" t="s">
        <v>6854</v>
      </c>
      <c r="D562" s="7">
        <v>42496</v>
      </c>
      <c r="E562" t="s">
        <v>386</v>
      </c>
      <c r="F562">
        <v>19105017</v>
      </c>
      <c r="G562" t="s">
        <v>6855</v>
      </c>
      <c r="H562" s="7">
        <v>42510</v>
      </c>
      <c r="I562" t="s">
        <v>503</v>
      </c>
      <c r="J562">
        <v>1862.28</v>
      </c>
      <c r="K562">
        <v>0</v>
      </c>
      <c r="L562">
        <v>1862.28</v>
      </c>
      <c r="M562">
        <v>1</v>
      </c>
      <c r="N562">
        <v>1862.28</v>
      </c>
      <c r="O562" t="s">
        <v>794</v>
      </c>
      <c r="P562" t="s">
        <v>6856</v>
      </c>
      <c r="Q562" s="7">
        <v>42542</v>
      </c>
    </row>
    <row r="563" spans="1:17" hidden="1">
      <c r="A563" t="s">
        <v>1037</v>
      </c>
      <c r="B563" t="s">
        <v>501</v>
      </c>
      <c r="C563" t="s">
        <v>6680</v>
      </c>
      <c r="D563" s="7">
        <v>42521</v>
      </c>
      <c r="E563" t="s">
        <v>386</v>
      </c>
      <c r="F563">
        <v>19105017</v>
      </c>
      <c r="G563" t="s">
        <v>6681</v>
      </c>
      <c r="H563" s="7">
        <v>42541</v>
      </c>
      <c r="I563" t="s">
        <v>503</v>
      </c>
      <c r="J563">
        <v>163.19999999999999</v>
      </c>
      <c r="K563">
        <v>0</v>
      </c>
      <c r="L563">
        <v>163.19999999999999</v>
      </c>
      <c r="M563">
        <v>1</v>
      </c>
      <c r="N563">
        <v>163.19999999999999</v>
      </c>
      <c r="O563" t="s">
        <v>794</v>
      </c>
      <c r="P563" t="s">
        <v>6682</v>
      </c>
      <c r="Q563" s="7">
        <v>42542</v>
      </c>
    </row>
    <row r="564" spans="1:17" hidden="1">
      <c r="A564" t="s">
        <v>506</v>
      </c>
      <c r="B564" t="s">
        <v>548</v>
      </c>
      <c r="C564" t="s">
        <v>1026</v>
      </c>
      <c r="D564" s="7">
        <v>42102</v>
      </c>
      <c r="E564" t="s">
        <v>411</v>
      </c>
      <c r="F564">
        <v>17101002</v>
      </c>
      <c r="G564" t="s">
        <v>1017</v>
      </c>
      <c r="H564" s="7">
        <v>42102</v>
      </c>
      <c r="I564" t="s">
        <v>503</v>
      </c>
      <c r="J564">
        <v>350</v>
      </c>
      <c r="L564">
        <v>350</v>
      </c>
      <c r="M564">
        <v>1</v>
      </c>
      <c r="N564">
        <v>350</v>
      </c>
      <c r="O564" t="s">
        <v>809</v>
      </c>
      <c r="P564" t="s">
        <v>1018</v>
      </c>
      <c r="Q564" s="7">
        <v>42542</v>
      </c>
    </row>
    <row r="565" spans="1:17" hidden="1">
      <c r="A565" t="s">
        <v>1037</v>
      </c>
      <c r="B565" t="s">
        <v>501</v>
      </c>
      <c r="C565" t="s">
        <v>7101</v>
      </c>
      <c r="D565" s="7">
        <v>42403</v>
      </c>
      <c r="E565" t="s">
        <v>2781</v>
      </c>
      <c r="F565">
        <v>17101002</v>
      </c>
      <c r="G565" t="s">
        <v>7102</v>
      </c>
      <c r="H565" s="7">
        <v>42646</v>
      </c>
      <c r="I565" t="s">
        <v>503</v>
      </c>
      <c r="J565">
        <v>3228.75</v>
      </c>
      <c r="K565">
        <v>0</v>
      </c>
      <c r="L565">
        <v>3228.75</v>
      </c>
      <c r="M565">
        <v>1</v>
      </c>
      <c r="N565">
        <v>3228.75</v>
      </c>
      <c r="O565" t="s">
        <v>809</v>
      </c>
      <c r="P565" t="s">
        <v>7103</v>
      </c>
      <c r="Q565" s="7">
        <v>42542</v>
      </c>
    </row>
    <row r="566" spans="1:17" hidden="1">
      <c r="A566" t="s">
        <v>506</v>
      </c>
      <c r="B566" t="s">
        <v>548</v>
      </c>
      <c r="C566" t="s">
        <v>7488</v>
      </c>
      <c r="D566" s="7">
        <v>42461</v>
      </c>
      <c r="E566" t="s">
        <v>475</v>
      </c>
      <c r="F566">
        <v>17101002</v>
      </c>
      <c r="G566" t="s">
        <v>7489</v>
      </c>
      <c r="H566" s="7">
        <v>42461</v>
      </c>
      <c r="I566" t="s">
        <v>503</v>
      </c>
      <c r="J566">
        <v>4095.71</v>
      </c>
      <c r="L566">
        <v>4095.71</v>
      </c>
      <c r="M566">
        <v>1</v>
      </c>
      <c r="N566">
        <v>4095.71</v>
      </c>
      <c r="O566" t="s">
        <v>809</v>
      </c>
      <c r="P566" t="s">
        <v>7490</v>
      </c>
      <c r="Q566" s="7">
        <v>42542</v>
      </c>
    </row>
    <row r="567" spans="1:17" hidden="1">
      <c r="A567" t="s">
        <v>506</v>
      </c>
      <c r="B567" t="s">
        <v>501</v>
      </c>
      <c r="C567" t="s">
        <v>7403</v>
      </c>
      <c r="D567" s="7">
        <v>42529</v>
      </c>
      <c r="E567" t="s">
        <v>1207</v>
      </c>
      <c r="F567">
        <v>17101002</v>
      </c>
      <c r="G567" t="s">
        <v>7404</v>
      </c>
      <c r="H567" s="7">
        <v>42529</v>
      </c>
      <c r="I567" t="s">
        <v>503</v>
      </c>
      <c r="J567">
        <v>20895.830000000002</v>
      </c>
      <c r="L567">
        <v>20895.830000000002</v>
      </c>
      <c r="M567">
        <v>1</v>
      </c>
      <c r="N567">
        <v>20895.830000000002</v>
      </c>
      <c r="O567" t="s">
        <v>809</v>
      </c>
      <c r="P567" t="s">
        <v>7405</v>
      </c>
      <c r="Q567" s="7">
        <v>42542</v>
      </c>
    </row>
    <row r="568" spans="1:17" hidden="1">
      <c r="A568" t="s">
        <v>506</v>
      </c>
      <c r="B568" t="s">
        <v>501</v>
      </c>
      <c r="C568" t="s">
        <v>2846</v>
      </c>
      <c r="D568" s="7">
        <v>42312</v>
      </c>
      <c r="E568" t="s">
        <v>1207</v>
      </c>
      <c r="F568">
        <v>17101002</v>
      </c>
      <c r="G568" t="s">
        <v>2847</v>
      </c>
      <c r="H568" s="7">
        <v>42312</v>
      </c>
      <c r="I568" t="s">
        <v>503</v>
      </c>
      <c r="J568">
        <v>59852.800000000003</v>
      </c>
      <c r="K568">
        <v>39600</v>
      </c>
      <c r="L568">
        <v>20252.8</v>
      </c>
      <c r="M568">
        <v>1</v>
      </c>
      <c r="N568">
        <v>20252.8</v>
      </c>
      <c r="O568" t="s">
        <v>809</v>
      </c>
      <c r="P568" t="s">
        <v>2848</v>
      </c>
      <c r="Q568" s="7">
        <v>42542</v>
      </c>
    </row>
    <row r="569" spans="1:17" hidden="1">
      <c r="A569" t="s">
        <v>506</v>
      </c>
      <c r="B569" t="s">
        <v>501</v>
      </c>
      <c r="C569" t="s">
        <v>2673</v>
      </c>
      <c r="D569" s="7">
        <v>42291</v>
      </c>
      <c r="E569" t="s">
        <v>1207</v>
      </c>
      <c r="F569">
        <v>17101002</v>
      </c>
      <c r="G569" t="s">
        <v>2674</v>
      </c>
      <c r="H569" s="7">
        <v>42291</v>
      </c>
      <c r="I569" t="s">
        <v>503</v>
      </c>
      <c r="J569">
        <v>213823.49</v>
      </c>
      <c r="K569">
        <v>192445.71</v>
      </c>
      <c r="L569">
        <v>21377.78</v>
      </c>
      <c r="M569">
        <v>1</v>
      </c>
      <c r="N569">
        <v>21377.78</v>
      </c>
      <c r="O569" t="s">
        <v>809</v>
      </c>
      <c r="P569" t="s">
        <v>2675</v>
      </c>
      <c r="Q569" s="7">
        <v>42542</v>
      </c>
    </row>
    <row r="570" spans="1:17" hidden="1">
      <c r="A570" t="s">
        <v>506</v>
      </c>
      <c r="B570" t="s">
        <v>553</v>
      </c>
      <c r="C570" t="s">
        <v>7302</v>
      </c>
      <c r="D570" s="7">
        <v>42522</v>
      </c>
      <c r="E570" t="s">
        <v>7303</v>
      </c>
      <c r="F570">
        <v>17101002</v>
      </c>
      <c r="G570" t="s">
        <v>7304</v>
      </c>
      <c r="H570" s="7">
        <v>42522</v>
      </c>
      <c r="I570" t="s">
        <v>503</v>
      </c>
      <c r="J570">
        <v>1050</v>
      </c>
      <c r="L570">
        <v>1050</v>
      </c>
      <c r="M570">
        <v>1</v>
      </c>
      <c r="N570">
        <v>1050</v>
      </c>
      <c r="O570" t="s">
        <v>809</v>
      </c>
      <c r="P570" t="s">
        <v>7305</v>
      </c>
      <c r="Q570" s="7">
        <v>42542</v>
      </c>
    </row>
    <row r="571" spans="1:17" hidden="1">
      <c r="A571" t="s">
        <v>506</v>
      </c>
      <c r="B571" t="s">
        <v>501</v>
      </c>
      <c r="C571" t="s">
        <v>6893</v>
      </c>
      <c r="D571" s="7">
        <v>42536</v>
      </c>
      <c r="E571" t="s">
        <v>1207</v>
      </c>
      <c r="F571">
        <v>17101002</v>
      </c>
      <c r="G571" t="s">
        <v>6894</v>
      </c>
      <c r="H571" s="7">
        <v>42536</v>
      </c>
      <c r="I571" t="s">
        <v>503</v>
      </c>
      <c r="J571">
        <v>66220.240000000005</v>
      </c>
      <c r="L571">
        <v>66220.240000000005</v>
      </c>
      <c r="M571">
        <v>1</v>
      </c>
      <c r="N571">
        <v>66220.240000000005</v>
      </c>
      <c r="O571" t="s">
        <v>809</v>
      </c>
      <c r="P571" t="s">
        <v>6895</v>
      </c>
      <c r="Q571" s="7">
        <v>42542</v>
      </c>
    </row>
    <row r="572" spans="1:17" hidden="1">
      <c r="A572" t="s">
        <v>1037</v>
      </c>
      <c r="B572" t="s">
        <v>501</v>
      </c>
      <c r="C572" t="s">
        <v>6823</v>
      </c>
      <c r="D572" s="7">
        <v>42527</v>
      </c>
      <c r="E572" t="s">
        <v>386</v>
      </c>
      <c r="F572">
        <v>19105017</v>
      </c>
      <c r="G572" t="s">
        <v>6824</v>
      </c>
      <c r="H572" s="7">
        <v>42527</v>
      </c>
      <c r="I572" t="s">
        <v>503</v>
      </c>
      <c r="J572">
        <v>50000</v>
      </c>
      <c r="K572">
        <v>0</v>
      </c>
      <c r="L572">
        <v>50000</v>
      </c>
      <c r="M572">
        <v>1</v>
      </c>
      <c r="N572">
        <v>50000</v>
      </c>
      <c r="O572" t="s">
        <v>794</v>
      </c>
      <c r="P572" t="s">
        <v>6825</v>
      </c>
      <c r="Q572" s="7">
        <v>42542</v>
      </c>
    </row>
    <row r="574" spans="1:17">
      <c r="J574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A2" sqref="A2:A9"/>
    </sheetView>
  </sheetViews>
  <sheetFormatPr defaultRowHeight="15"/>
  <cols>
    <col min="1" max="1" width="26.77734375" style="9" bestFit="1" customWidth="1"/>
    <col min="2" max="16384" width="8.88671875" style="9"/>
  </cols>
  <sheetData>
    <row r="1" spans="1:4" ht="15.75">
      <c r="A1" s="12" t="s">
        <v>377</v>
      </c>
    </row>
    <row r="2" spans="1:4">
      <c r="A2" s="11" t="s">
        <v>612</v>
      </c>
    </row>
    <row r="3" spans="1:4">
      <c r="A3" s="11" t="s">
        <v>92</v>
      </c>
    </row>
    <row r="4" spans="1:4">
      <c r="A4" s="10" t="s">
        <v>575</v>
      </c>
    </row>
    <row r="5" spans="1:4">
      <c r="A5" s="10" t="s">
        <v>97</v>
      </c>
    </row>
    <row r="6" spans="1:4">
      <c r="A6" s="10" t="s">
        <v>98</v>
      </c>
    </row>
    <row r="7" spans="1:4">
      <c r="A7" s="11" t="s">
        <v>481</v>
      </c>
    </row>
    <row r="8" spans="1:4" ht="15.75">
      <c r="A8" s="10" t="s">
        <v>531</v>
      </c>
      <c r="D8" s="12" t="s">
        <v>377</v>
      </c>
    </row>
    <row r="9" spans="1:4">
      <c r="A9" s="10" t="s">
        <v>518</v>
      </c>
      <c r="D9" s="11" t="s">
        <v>612</v>
      </c>
    </row>
    <row r="10" spans="1:4">
      <c r="A10"/>
      <c r="D10" s="11" t="s">
        <v>92</v>
      </c>
    </row>
    <row r="11" spans="1:4">
      <c r="A11"/>
      <c r="D11" s="10" t="s">
        <v>575</v>
      </c>
    </row>
    <row r="12" spans="1:4">
      <c r="A12"/>
      <c r="D12" s="10" t="s">
        <v>97</v>
      </c>
    </row>
    <row r="13" spans="1:4">
      <c r="A13"/>
      <c r="D13" s="10" t="s">
        <v>98</v>
      </c>
    </row>
    <row r="14" spans="1:4">
      <c r="A14"/>
      <c r="D14" s="11" t="s">
        <v>481</v>
      </c>
    </row>
    <row r="15" spans="1:4">
      <c r="A15"/>
      <c r="D15" s="10" t="s">
        <v>531</v>
      </c>
    </row>
    <row r="16" spans="1:4">
      <c r="A16"/>
      <c r="D16" s="10" t="s">
        <v>518</v>
      </c>
    </row>
    <row r="17" spans="1:4">
      <c r="A17"/>
      <c r="D17"/>
    </row>
    <row r="18" spans="1:4">
      <c r="A18"/>
      <c r="D18"/>
    </row>
    <row r="19" spans="1:4">
      <c r="A19"/>
      <c r="D19"/>
    </row>
    <row r="20" spans="1:4">
      <c r="A20"/>
      <c r="D20"/>
    </row>
    <row r="21" spans="1:4">
      <c r="A21"/>
      <c r="D21"/>
    </row>
    <row r="22" spans="1:4">
      <c r="A22"/>
      <c r="D22"/>
    </row>
    <row r="23" spans="1:4">
      <c r="A23"/>
      <c r="D23"/>
    </row>
    <row r="24" spans="1:4">
      <c r="A24"/>
      <c r="D24"/>
    </row>
    <row r="25" spans="1:4">
      <c r="A25"/>
      <c r="D25"/>
    </row>
    <row r="26" spans="1:4">
      <c r="A26"/>
      <c r="D26"/>
    </row>
    <row r="27" spans="1:4">
      <c r="A27"/>
      <c r="D27"/>
    </row>
    <row r="28" spans="1:4">
      <c r="A28"/>
      <c r="D28"/>
    </row>
    <row r="29" spans="1:4">
      <c r="A29"/>
      <c r="D29"/>
    </row>
    <row r="30" spans="1:4">
      <c r="A30"/>
      <c r="D30"/>
    </row>
    <row r="31" spans="1:4">
      <c r="A31"/>
      <c r="D31"/>
    </row>
    <row r="32" spans="1:4">
      <c r="A32"/>
      <c r="D32"/>
    </row>
    <row r="33" spans="1:4">
      <c r="A33"/>
      <c r="D33"/>
    </row>
    <row r="34" spans="1:4">
      <c r="A34"/>
      <c r="D34"/>
    </row>
    <row r="35" spans="1:4">
      <c r="A35"/>
      <c r="D35"/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/>
      <c r="D41"/>
    </row>
    <row r="42" spans="1:4">
      <c r="A42"/>
      <c r="D42"/>
    </row>
    <row r="43" spans="1:4">
      <c r="A43"/>
      <c r="D43"/>
    </row>
    <row r="44" spans="1:4">
      <c r="A44"/>
      <c r="D44"/>
    </row>
    <row r="45" spans="1:4">
      <c r="A45"/>
      <c r="D45"/>
    </row>
    <row r="46" spans="1:4">
      <c r="A46"/>
      <c r="D46"/>
    </row>
    <row r="47" spans="1:4">
      <c r="A47"/>
      <c r="D47"/>
    </row>
    <row r="48" spans="1:4">
      <c r="A48"/>
      <c r="D48"/>
    </row>
    <row r="49" spans="1:4">
      <c r="A49"/>
      <c r="D49"/>
    </row>
    <row r="50" spans="1:4">
      <c r="A50"/>
      <c r="D50"/>
    </row>
    <row r="51" spans="1:4">
      <c r="A51"/>
      <c r="D51"/>
    </row>
    <row r="52" spans="1:4">
      <c r="A52"/>
      <c r="D52"/>
    </row>
    <row r="53" spans="1:4">
      <c r="A53"/>
      <c r="D53"/>
    </row>
    <row r="54" spans="1:4">
      <c r="A54"/>
      <c r="D54"/>
    </row>
    <row r="55" spans="1:4">
      <c r="A55"/>
      <c r="D55"/>
    </row>
    <row r="56" spans="1:4">
      <c r="A56"/>
      <c r="D56"/>
    </row>
    <row r="57" spans="1:4">
      <c r="A57"/>
      <c r="D57"/>
    </row>
    <row r="58" spans="1:4">
      <c r="A58"/>
      <c r="D58"/>
    </row>
    <row r="59" spans="1:4">
      <c r="A59"/>
      <c r="D59"/>
    </row>
    <row r="60" spans="1:4">
      <c r="A60"/>
      <c r="D60"/>
    </row>
    <row r="61" spans="1:4">
      <c r="A61"/>
      <c r="D61"/>
    </row>
    <row r="62" spans="1:4">
      <c r="A62"/>
      <c r="D62"/>
    </row>
    <row r="63" spans="1:4">
      <c r="A63"/>
      <c r="D63"/>
    </row>
    <row r="64" spans="1:4">
      <c r="A64"/>
      <c r="D64"/>
    </row>
    <row r="65" spans="1:4">
      <c r="A65"/>
      <c r="D65"/>
    </row>
    <row r="66" spans="1:4">
      <c r="A66"/>
      <c r="D66"/>
    </row>
    <row r="67" spans="1:4">
      <c r="A67"/>
      <c r="D67"/>
    </row>
    <row r="68" spans="1:4">
      <c r="A68"/>
      <c r="D68"/>
    </row>
    <row r="69" spans="1:4">
      <c r="A69"/>
      <c r="D69"/>
    </row>
    <row r="70" spans="1:4">
      <c r="A70"/>
      <c r="D70"/>
    </row>
    <row r="71" spans="1:4">
      <c r="A71"/>
      <c r="D71"/>
    </row>
    <row r="72" spans="1:4">
      <c r="A72"/>
      <c r="D72"/>
    </row>
    <row r="73" spans="1:4">
      <c r="A73"/>
      <c r="D73"/>
    </row>
    <row r="74" spans="1:4">
      <c r="A74"/>
      <c r="D74"/>
    </row>
    <row r="75" spans="1:4">
      <c r="A75"/>
      <c r="D75"/>
    </row>
    <row r="76" spans="1:4">
      <c r="A76"/>
      <c r="D76"/>
    </row>
    <row r="77" spans="1:4">
      <c r="A77"/>
      <c r="D77"/>
    </row>
    <row r="78" spans="1:4">
      <c r="A78"/>
      <c r="D78"/>
    </row>
    <row r="79" spans="1:4">
      <c r="A79"/>
      <c r="D79"/>
    </row>
    <row r="80" spans="1:4">
      <c r="A80"/>
      <c r="D80"/>
    </row>
    <row r="81" spans="1:4">
      <c r="A81"/>
      <c r="D81"/>
    </row>
    <row r="82" spans="1:4">
      <c r="A82"/>
      <c r="D82"/>
    </row>
    <row r="83" spans="1:4">
      <c r="A83"/>
      <c r="D83"/>
    </row>
    <row r="84" spans="1:4">
      <c r="A84"/>
      <c r="D84"/>
    </row>
    <row r="85" spans="1:4">
      <c r="A85"/>
      <c r="D85"/>
    </row>
    <row r="86" spans="1:4">
      <c r="A86"/>
      <c r="D86"/>
    </row>
    <row r="87" spans="1:4">
      <c r="A87"/>
      <c r="D87"/>
    </row>
    <row r="88" spans="1:4">
      <c r="A88"/>
      <c r="D88"/>
    </row>
    <row r="89" spans="1:4">
      <c r="A89"/>
      <c r="D89"/>
    </row>
    <row r="90" spans="1:4">
      <c r="A90"/>
      <c r="D90"/>
    </row>
    <row r="91" spans="1:4">
      <c r="A91"/>
      <c r="D91"/>
    </row>
    <row r="92" spans="1:4">
      <c r="A92"/>
      <c r="D92"/>
    </row>
    <row r="93" spans="1:4">
      <c r="A93"/>
      <c r="D93"/>
    </row>
    <row r="94" spans="1:4">
      <c r="A94"/>
      <c r="D94"/>
    </row>
    <row r="95" spans="1:4">
      <c r="A95"/>
      <c r="D95"/>
    </row>
    <row r="96" spans="1:4">
      <c r="A96"/>
      <c r="D96"/>
    </row>
    <row r="97" spans="1:4">
      <c r="A97"/>
      <c r="D97"/>
    </row>
    <row r="98" spans="1:4">
      <c r="A98"/>
      <c r="D98"/>
    </row>
    <row r="99" spans="1:4">
      <c r="A99"/>
      <c r="D99"/>
    </row>
    <row r="100" spans="1:4">
      <c r="A100"/>
      <c r="D100"/>
    </row>
    <row r="101" spans="1:4">
      <c r="A101"/>
      <c r="D101"/>
    </row>
    <row r="102" spans="1:4">
      <c r="A102"/>
      <c r="D102"/>
    </row>
    <row r="103" spans="1:4">
      <c r="A103"/>
      <c r="D103"/>
    </row>
    <row r="104" spans="1:4">
      <c r="A104"/>
      <c r="D104"/>
    </row>
    <row r="105" spans="1:4">
      <c r="A105"/>
      <c r="D105"/>
    </row>
    <row r="106" spans="1:4">
      <c r="A106"/>
      <c r="D106"/>
    </row>
    <row r="107" spans="1:4">
      <c r="A107"/>
      <c r="D107"/>
    </row>
    <row r="108" spans="1:4">
      <c r="A108"/>
      <c r="D108"/>
    </row>
    <row r="109" spans="1:4">
      <c r="A109"/>
      <c r="D109"/>
    </row>
    <row r="110" spans="1:4">
      <c r="A110"/>
      <c r="D110"/>
    </row>
    <row r="111" spans="1:4">
      <c r="A111"/>
      <c r="D111"/>
    </row>
    <row r="112" spans="1:4">
      <c r="A112"/>
      <c r="D112"/>
    </row>
    <row r="113" spans="1:4">
      <c r="A113"/>
      <c r="D113"/>
    </row>
    <row r="114" spans="1:4">
      <c r="A114"/>
      <c r="D114"/>
    </row>
    <row r="115" spans="1:4">
      <c r="A115"/>
      <c r="D115"/>
    </row>
    <row r="116" spans="1:4">
      <c r="A116"/>
      <c r="D116"/>
    </row>
    <row r="117" spans="1:4">
      <c r="A117"/>
      <c r="D117"/>
    </row>
    <row r="118" spans="1:4">
      <c r="A118"/>
      <c r="D118"/>
    </row>
    <row r="119" spans="1:4">
      <c r="A119"/>
      <c r="D119"/>
    </row>
    <row r="120" spans="1:4">
      <c r="A120"/>
      <c r="D120"/>
    </row>
    <row r="121" spans="1:4">
      <c r="A121"/>
      <c r="D121"/>
    </row>
    <row r="122" spans="1:4">
      <c r="A122"/>
      <c r="D122"/>
    </row>
    <row r="123" spans="1:4">
      <c r="A123"/>
      <c r="D123"/>
    </row>
    <row r="124" spans="1:4">
      <c r="A124"/>
      <c r="D124"/>
    </row>
    <row r="125" spans="1:4">
      <c r="A125"/>
      <c r="D125"/>
    </row>
    <row r="126" spans="1:4">
      <c r="A126"/>
      <c r="D126"/>
    </row>
    <row r="127" spans="1:4">
      <c r="A127"/>
      <c r="D127"/>
    </row>
    <row r="128" spans="1:4">
      <c r="A128"/>
      <c r="D128"/>
    </row>
    <row r="129" spans="1:4">
      <c r="A129"/>
      <c r="D129"/>
    </row>
    <row r="130" spans="1:4">
      <c r="A130"/>
      <c r="D130"/>
    </row>
    <row r="131" spans="1:4">
      <c r="A131"/>
      <c r="D131"/>
    </row>
    <row r="132" spans="1:4">
      <c r="A132"/>
      <c r="D132"/>
    </row>
    <row r="133" spans="1:4">
      <c r="A133"/>
      <c r="D133"/>
    </row>
    <row r="134" spans="1:4">
      <c r="A134"/>
      <c r="D134"/>
    </row>
    <row r="135" spans="1:4">
      <c r="A135"/>
      <c r="D135"/>
    </row>
    <row r="136" spans="1:4">
      <c r="A136"/>
      <c r="D136"/>
    </row>
    <row r="137" spans="1:4">
      <c r="A137"/>
      <c r="D137"/>
    </row>
    <row r="138" spans="1:4">
      <c r="A138"/>
      <c r="D138"/>
    </row>
    <row r="139" spans="1:4">
      <c r="A139"/>
      <c r="D139"/>
    </row>
    <row r="140" spans="1:4">
      <c r="A140"/>
      <c r="D140"/>
    </row>
    <row r="141" spans="1:4">
      <c r="A141"/>
      <c r="D141"/>
    </row>
    <row r="142" spans="1:4">
      <c r="A142"/>
      <c r="D142"/>
    </row>
    <row r="143" spans="1:4">
      <c r="A143"/>
      <c r="D143"/>
    </row>
    <row r="144" spans="1:4">
      <c r="A144"/>
      <c r="D144"/>
    </row>
    <row r="145" spans="1:4">
      <c r="A145"/>
      <c r="D145"/>
    </row>
    <row r="146" spans="1:4">
      <c r="A146"/>
      <c r="D146"/>
    </row>
    <row r="147" spans="1:4">
      <c r="A147"/>
      <c r="D147"/>
    </row>
    <row r="148" spans="1:4">
      <c r="A148"/>
      <c r="D148"/>
    </row>
    <row r="149" spans="1:4">
      <c r="A149"/>
      <c r="D149"/>
    </row>
    <row r="150" spans="1:4">
      <c r="A150"/>
      <c r="D150"/>
    </row>
    <row r="151" spans="1:4">
      <c r="A151"/>
      <c r="D151"/>
    </row>
    <row r="152" spans="1:4">
      <c r="A152"/>
      <c r="D152"/>
    </row>
    <row r="153" spans="1:4">
      <c r="A153"/>
      <c r="D153"/>
    </row>
    <row r="154" spans="1:4">
      <c r="A154"/>
      <c r="D154"/>
    </row>
    <row r="155" spans="1:4">
      <c r="A155"/>
      <c r="D155"/>
    </row>
    <row r="156" spans="1:4">
      <c r="A156"/>
      <c r="D156"/>
    </row>
    <row r="157" spans="1:4">
      <c r="A157"/>
      <c r="D157"/>
    </row>
    <row r="158" spans="1:4">
      <c r="A158"/>
      <c r="D158"/>
    </row>
    <row r="159" spans="1:4">
      <c r="A159"/>
      <c r="D159"/>
    </row>
    <row r="160" spans="1:4">
      <c r="A160"/>
      <c r="D160"/>
    </row>
    <row r="161" spans="1:4">
      <c r="A161"/>
      <c r="D161"/>
    </row>
    <row r="162" spans="1:4">
      <c r="A162"/>
      <c r="D162"/>
    </row>
    <row r="163" spans="1:4">
      <c r="A163"/>
      <c r="D163"/>
    </row>
    <row r="164" spans="1:4">
      <c r="A164"/>
      <c r="D164"/>
    </row>
    <row r="165" spans="1:4">
      <c r="A165"/>
      <c r="D165"/>
    </row>
    <row r="166" spans="1:4">
      <c r="A166"/>
      <c r="D166"/>
    </row>
    <row r="167" spans="1:4">
      <c r="A167"/>
      <c r="D167"/>
    </row>
    <row r="168" spans="1:4">
      <c r="A168"/>
      <c r="D168"/>
    </row>
    <row r="169" spans="1:4">
      <c r="A169"/>
      <c r="D169"/>
    </row>
    <row r="170" spans="1:4">
      <c r="A170"/>
      <c r="D170"/>
    </row>
    <row r="171" spans="1:4">
      <c r="A171"/>
      <c r="D171"/>
    </row>
    <row r="172" spans="1:4">
      <c r="A172"/>
      <c r="D172"/>
    </row>
    <row r="173" spans="1:4">
      <c r="A173"/>
      <c r="D173"/>
    </row>
    <row r="174" spans="1:4">
      <c r="A174"/>
      <c r="D174"/>
    </row>
    <row r="175" spans="1:4">
      <c r="A175"/>
      <c r="D175"/>
    </row>
    <row r="176" spans="1:4">
      <c r="A176"/>
      <c r="D176"/>
    </row>
    <row r="177" spans="1:4">
      <c r="A177"/>
      <c r="D177"/>
    </row>
    <row r="178" spans="1:4">
      <c r="A178"/>
      <c r="D178"/>
    </row>
    <row r="179" spans="1:4">
      <c r="A179"/>
      <c r="D179"/>
    </row>
    <row r="180" spans="1:4">
      <c r="A180"/>
      <c r="D180"/>
    </row>
    <row r="181" spans="1:4">
      <c r="A181"/>
      <c r="D181"/>
    </row>
    <row r="182" spans="1:4">
      <c r="A182"/>
      <c r="D182"/>
    </row>
    <row r="183" spans="1:4">
      <c r="D183"/>
    </row>
    <row r="184" spans="1:4">
      <c r="D184"/>
    </row>
    <row r="185" spans="1:4">
      <c r="D185"/>
    </row>
    <row r="186" spans="1:4">
      <c r="D186"/>
    </row>
    <row r="187" spans="1:4">
      <c r="D187"/>
    </row>
    <row r="188" spans="1:4">
      <c r="D188"/>
    </row>
    <row r="189" spans="1:4">
      <c r="D189"/>
    </row>
    <row r="190" spans="1:4">
      <c r="D190"/>
    </row>
    <row r="191" spans="1:4">
      <c r="D191"/>
    </row>
    <row r="192" spans="1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</sheetData>
  <autoFilter ref="A1:A200">
    <sortState ref="A2:A200">
      <sortCondition ref="A1:A200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/>
  <sheetData>
    <row r="1" spans="1:1" ht="15.75">
      <c r="A1" s="12" t="s">
        <v>377</v>
      </c>
    </row>
    <row r="2" spans="1:1">
      <c r="A2" s="11" t="s">
        <v>612</v>
      </c>
    </row>
    <row r="3" spans="1:1">
      <c r="A3" s="11" t="s">
        <v>92</v>
      </c>
    </row>
    <row r="4" spans="1:1">
      <c r="A4" s="10" t="s">
        <v>575</v>
      </c>
    </row>
    <row r="5" spans="1:1">
      <c r="A5" s="10" t="s">
        <v>97</v>
      </c>
    </row>
    <row r="6" spans="1:1">
      <c r="A6" s="10" t="s">
        <v>98</v>
      </c>
    </row>
    <row r="7" spans="1:1">
      <c r="A7" s="11" t="s">
        <v>481</v>
      </c>
    </row>
    <row r="8" spans="1:1">
      <c r="A8" s="10" t="s">
        <v>531</v>
      </c>
    </row>
    <row r="9" spans="1:1">
      <c r="A9" s="10" t="s">
        <v>518</v>
      </c>
    </row>
  </sheetData>
  <autoFilter ref="A1:A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Resumo Realizar</vt:lpstr>
      <vt:lpstr>Plan2</vt:lpstr>
      <vt:lpstr>pagar</vt:lpstr>
      <vt:lpstr>receber</vt:lpstr>
      <vt:lpstr>Plan1</vt:lpstr>
      <vt:lpstr>Plan3</vt:lpstr>
      <vt:lpstr>'Resumo Realizar'!Area_de_impressao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LISBOA</dc:creator>
  <cp:lastModifiedBy>MARCIO:.</cp:lastModifiedBy>
  <cp:lastPrinted>2016-03-22T14:33:35Z</cp:lastPrinted>
  <dcterms:created xsi:type="dcterms:W3CDTF">2015-03-24T18:36:26Z</dcterms:created>
  <dcterms:modified xsi:type="dcterms:W3CDTF">2016-06-21T21:10:31Z</dcterms:modified>
</cp:coreProperties>
</file>