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0" documentId="8_{0BA38DDA-B341-496F-A556-305FC659C44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Planilha2" sheetId="2" r:id="rId2"/>
  </sheets>
  <definedNames>
    <definedName name="Aporte">Planilha1!$D$16</definedName>
    <definedName name="dividendos_mensais">Planilha1!$D$20:$D$20</definedName>
    <definedName name="PATRIMONIO">Planilha1!$D$19:$D$19</definedName>
    <definedName name="PERFIL">Planilha1!$B$30:$B$30</definedName>
    <definedName name="Quantidade_anos">Planilha1!$D$17:$D$17</definedName>
    <definedName name="RENDIMENTO_CARTEIRA">Planilha1!$D$12:$D$12</definedName>
    <definedName name="rendimento_mensal">Planilha1!$D$18:$D$18</definedName>
    <definedName name="SALARIO">Planilha1!$D$11:$D$11</definedName>
    <definedName name="SUGESTAO_INVESTIMENTO">Planilha1!$D$13:$D$13</definedName>
    <definedName name="VALOR_INVESTIDO">Planilha1!$B$31:$B$31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7" i="1"/>
  <c r="C38" i="1"/>
  <c r="C39" i="1"/>
  <c r="C40" i="1"/>
  <c r="C41" i="1"/>
  <c r="C36" i="1"/>
  <c r="G11" i="2"/>
  <c r="D37" i="1"/>
  <c r="D38" i="1"/>
  <c r="D39" i="1"/>
  <c r="D40" i="1"/>
  <c r="D41" i="1"/>
  <c r="D36" i="1"/>
  <c r="D42" i="1" s="1"/>
  <c r="D13" i="1"/>
  <c r="C26" i="1"/>
  <c r="D26" i="1" s="1"/>
  <c r="C25" i="1"/>
  <c r="D25" i="1" s="1"/>
  <c r="C24" i="1"/>
  <c r="D24" i="1" s="1"/>
  <c r="C23" i="1"/>
  <c r="D23" i="1" s="1"/>
  <c r="D19" i="1"/>
  <c r="D20" i="1" s="1"/>
</calcChain>
</file>

<file path=xl/sharedStrings.xml><?xml version="1.0" encoding="utf-8"?>
<sst xmlns="http://schemas.openxmlformats.org/spreadsheetml/2006/main" count="88" uniqueCount="53">
  <si>
    <t>CONFIGURAÇÕES</t>
  </si>
  <si>
    <t>SALÁRIO</t>
  </si>
  <si>
    <t>RENDIMENTO CARTEIRA</t>
  </si>
  <si>
    <t>SUGESTÃO DE INVESTIMENTO</t>
  </si>
  <si>
    <t>INVESTIMENTO MENSAL</t>
  </si>
  <si>
    <t>QUANTO INVESTIR POR MÊS?</t>
  </si>
  <si>
    <t>POR QUANTOS ANOS?</t>
  </si>
  <si>
    <t>TAXA DE RENDIMENTO MENSAL?</t>
  </si>
  <si>
    <t>PATRIMÔNIO ACUMULADO</t>
  </si>
  <si>
    <t xml:space="preserve"> </t>
  </si>
  <si>
    <t>DIVIDENDOS MENSAIS</t>
  </si>
  <si>
    <t>CENÁRIOS (acúmulo em anos)</t>
  </si>
  <si>
    <t>REND. MENSAL</t>
  </si>
  <si>
    <t>QUANTO EM 2 ANOS?</t>
  </si>
  <si>
    <t>QUANTO EM 10 ANOS?</t>
  </si>
  <si>
    <t>QUANTO EM 20 ANOS?</t>
  </si>
  <si>
    <t>QUANTO EM 30 ANOS?</t>
  </si>
  <si>
    <t>PERFIL</t>
  </si>
  <si>
    <t>AGRESSIVO</t>
  </si>
  <si>
    <t>VALOR A SER INVESTIDO (MENSAL)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</si>
  <si>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</si>
  <si>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</si>
  <si>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</si>
  <si>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</si>
  <si>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</si>
  <si>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</si>
  <si>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</si>
  <si>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</si>
  <si>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</si>
  <si>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</si>
  <si>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</si>
  <si>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Conservador-PAPEL</t>
  </si>
  <si>
    <t>Conservador</t>
  </si>
  <si>
    <t>Conservador-TIJOLO</t>
  </si>
  <si>
    <t>Conservador-HÍBRIDOS</t>
  </si>
  <si>
    <t>Conservador-FOFs</t>
  </si>
  <si>
    <t>FOFs</t>
  </si>
  <si>
    <t>Conservador-DESENVOLVIMENTO</t>
  </si>
  <si>
    <t>Conservador-HOTELARIAS</t>
  </si>
  <si>
    <t>Moderado-PAPEL</t>
  </si>
  <si>
    <t>Moderado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</si>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</sst>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>
    <font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FFFFFF"/>
      <name val="Aptos Narrow"/>
      <charset val="134"/>
    </font>
    <font>
      <sz val="11"/>
      <color rgb="FF000000"/>
      <name val="Aptos Narrow"/>
      <charset val="134"/>
    </font>
    <font>
      <b/>
      <sz val="14"/>
      <color rgb="FF000000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 style="medium">
        <color rgb="FF000000"/>
      </right>
      <top style="thin">
        <color theme="2" tint="-0.249977111117893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theme="2" tint="-0.24997711111789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theme="2" tint="-0.24997711111789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theme="2" tint="-0.249977111117893"/>
      </bottom>
      <diagonal/>
    </border>
    <border>
      <left style="medium">
        <color rgb="FF000000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theme="2" tint="-0.249977111117893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2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/>
      <bottom style="thin">
        <color theme="1" tint="0.499984740745262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8" xfId="0" applyFont="1" applyFill="1" applyBorder="1" applyAlignment="1">
      <alignment horizontal="center" wrapText="1"/>
    </xf>
    <xf numFmtId="8" fontId="3" fillId="4" borderId="7" xfId="0" applyNumberFormat="1" applyFont="1" applyFill="1" applyBorder="1" applyAlignment="1">
      <alignment horizontal="center" wrapText="1"/>
    </xf>
    <xf numFmtId="8" fontId="3" fillId="4" borderId="3" xfId="0" applyNumberFormat="1" applyFont="1" applyFill="1" applyBorder="1" applyAlignment="1">
      <alignment horizontal="center" wrapText="1"/>
    </xf>
    <xf numFmtId="8" fontId="3" fillId="4" borderId="4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3" fillId="0" borderId="20" xfId="0" applyFont="1" applyBorder="1" applyAlignment="1">
      <alignment horizontal="center"/>
    </xf>
    <xf numFmtId="10" fontId="3" fillId="0" borderId="20" xfId="0" applyNumberFormat="1" applyFont="1" applyBorder="1" applyAlignment="1">
      <alignment horizontal="center"/>
    </xf>
    <xf numFmtId="8" fontId="3" fillId="3" borderId="22" xfId="0" applyNumberFormat="1" applyFont="1" applyFill="1" applyBorder="1" applyAlignment="1">
      <alignment horizontal="center"/>
    </xf>
    <xf numFmtId="8" fontId="3" fillId="3" borderId="20" xfId="0" applyNumberFormat="1" applyFont="1" applyFill="1" applyBorder="1" applyAlignment="1">
      <alignment horizontal="center"/>
    </xf>
    <xf numFmtId="10" fontId="3" fillId="6" borderId="16" xfId="0" applyNumberFormat="1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164" fontId="3" fillId="6" borderId="2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/>
    </xf>
    <xf numFmtId="0" fontId="2" fillId="7" borderId="27" xfId="0" applyFont="1" applyFill="1" applyBorder="1" applyAlignment="1">
      <alignment horizontal="left" indent="2"/>
    </xf>
    <xf numFmtId="0" fontId="2" fillId="7" borderId="29" xfId="0" applyFont="1" applyFill="1" applyBorder="1" applyAlignment="1">
      <alignment horizontal="left" indent="2"/>
    </xf>
    <xf numFmtId="0" fontId="2" fillId="7" borderId="15" xfId="0" applyFont="1" applyFill="1" applyBorder="1" applyAlignment="1">
      <alignment horizontal="left" indent="2"/>
    </xf>
    <xf numFmtId="0" fontId="2" fillId="7" borderId="21" xfId="0" applyFont="1" applyFill="1" applyBorder="1" applyAlignment="1">
      <alignment horizontal="left" indent="2"/>
    </xf>
    <xf numFmtId="0" fontId="3" fillId="3" borderId="15" xfId="0" applyFont="1" applyFill="1" applyBorder="1" applyAlignment="1">
      <alignment horizontal="left" indent="2"/>
    </xf>
    <xf numFmtId="0" fontId="3" fillId="3" borderId="21" xfId="0" applyFont="1" applyFill="1" applyBorder="1" applyAlignment="1">
      <alignment horizontal="left" indent="2"/>
    </xf>
    <xf numFmtId="0" fontId="3" fillId="3" borderId="17" xfId="0" applyFont="1" applyFill="1" applyBorder="1" applyAlignment="1">
      <alignment horizontal="left" indent="2"/>
    </xf>
    <xf numFmtId="0" fontId="3" fillId="3" borderId="19" xfId="0" applyFont="1" applyFill="1" applyBorder="1" applyAlignment="1">
      <alignment horizontal="left" indent="2"/>
    </xf>
    <xf numFmtId="0" fontId="2" fillId="4" borderId="9" xfId="0" applyFont="1" applyFill="1" applyBorder="1" applyAlignment="1">
      <alignment horizontal="left" indent="2"/>
    </xf>
    <xf numFmtId="0" fontId="2" fillId="4" borderId="10" xfId="0" applyFont="1" applyFill="1" applyBorder="1" applyAlignment="1">
      <alignment horizontal="left" indent="2"/>
    </xf>
    <xf numFmtId="0" fontId="2" fillId="4" borderId="11" xfId="0" applyFont="1" applyFill="1" applyBorder="1" applyAlignment="1">
      <alignment horizontal="left" indent="2"/>
    </xf>
    <xf numFmtId="164" fontId="5" fillId="8" borderId="18" xfId="0" applyNumberFormat="1" applyFont="1" applyFill="1" applyBorder="1" applyAlignment="1">
      <alignment horizontal="center"/>
    </xf>
    <xf numFmtId="0" fontId="2" fillId="9" borderId="27" xfId="0" applyFont="1" applyFill="1" applyBorder="1" applyAlignment="1">
      <alignment horizontal="left" indent="2"/>
    </xf>
    <xf numFmtId="0" fontId="2" fillId="9" borderId="13" xfId="0" applyFont="1" applyFill="1" applyBorder="1" applyAlignment="1">
      <alignment horizontal="left" indent="2"/>
    </xf>
    <xf numFmtId="0" fontId="2" fillId="9" borderId="15" xfId="0" applyFont="1" applyFill="1" applyBorder="1" applyAlignment="1">
      <alignment horizontal="left" indent="2"/>
    </xf>
    <xf numFmtId="0" fontId="2" fillId="9" borderId="14" xfId="0" applyFont="1" applyFill="1" applyBorder="1" applyAlignment="1">
      <alignment horizontal="left" indent="2"/>
    </xf>
    <xf numFmtId="0" fontId="3" fillId="3" borderId="23" xfId="0" applyFont="1" applyFill="1" applyBorder="1" applyAlignment="1">
      <alignment horizontal="left" indent="2"/>
    </xf>
    <xf numFmtId="8" fontId="5" fillId="10" borderId="12" xfId="0" applyNumberFormat="1" applyFont="1" applyFill="1" applyBorder="1" applyAlignment="1">
      <alignment horizontal="right" indent="1"/>
    </xf>
    <xf numFmtId="8" fontId="5" fillId="10" borderId="6" xfId="0" applyNumberFormat="1" applyFont="1" applyFill="1" applyBorder="1" applyAlignment="1">
      <alignment horizontal="right" indent="1"/>
    </xf>
    <xf numFmtId="8" fontId="5" fillId="10" borderId="1" xfId="0" applyNumberFormat="1" applyFont="1" applyFill="1" applyBorder="1" applyAlignment="1">
      <alignment horizontal="right" indent="1"/>
    </xf>
    <xf numFmtId="0" fontId="2" fillId="0" borderId="0" xfId="0" applyFont="1"/>
    <xf numFmtId="164" fontId="2" fillId="0" borderId="0" xfId="0" applyNumberFormat="1" applyFont="1"/>
    <xf numFmtId="0" fontId="5" fillId="11" borderId="0" xfId="0" applyFont="1" applyFill="1"/>
    <xf numFmtId="0" fontId="5" fillId="11" borderId="0" xfId="0" applyFont="1" applyFill="1" applyAlignment="1">
      <alignment horizontal="center"/>
    </xf>
    <xf numFmtId="0" fontId="6" fillId="13" borderId="0" xfId="0" applyFont="1" applyFill="1" applyBorder="1" applyAlignment="1"/>
    <xf numFmtId="0" fontId="7" fillId="0" borderId="0" xfId="0" applyFont="1" applyFill="1" applyBorder="1" applyAlignment="1"/>
    <xf numFmtId="9" fontId="7" fillId="0" borderId="0" xfId="0" applyNumberFormat="1" applyFont="1" applyFill="1" applyBorder="1" applyAlignment="1"/>
    <xf numFmtId="0" fontId="7" fillId="0" borderId="31" xfId="0" applyFont="1" applyFill="1" applyBorder="1" applyAlignment="1"/>
    <xf numFmtId="9" fontId="7" fillId="0" borderId="31" xfId="0" applyNumberFormat="1" applyFont="1" applyFill="1" applyBorder="1" applyAlignment="1"/>
    <xf numFmtId="0" fontId="6" fillId="13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31" xfId="0" applyFont="1" applyFill="1" applyBorder="1" applyAlignment="1">
      <alignment wrapText="1"/>
    </xf>
    <xf numFmtId="0" fontId="7" fillId="14" borderId="0" xfId="0" applyFont="1" applyFill="1" applyBorder="1" applyAlignment="1"/>
    <xf numFmtId="9" fontId="7" fillId="14" borderId="0" xfId="0" applyNumberFormat="1" applyFont="1" applyFill="1" applyBorder="1" applyAlignment="1"/>
    <xf numFmtId="0" fontId="7" fillId="14" borderId="0" xfId="0" applyFont="1" applyFill="1" applyBorder="1" applyAlignment="1">
      <alignment wrapText="1"/>
    </xf>
    <xf numFmtId="10" fontId="0" fillId="0" borderId="0" xfId="0" applyNumberFormat="1"/>
    <xf numFmtId="164" fontId="8" fillId="15" borderId="0" xfId="0" applyNumberFormat="1" applyFont="1" applyFill="1"/>
    <xf numFmtId="0" fontId="3" fillId="1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9" fillId="12" borderId="0" xfId="0" applyFont="1" applyFill="1"/>
    <xf numFmtId="164" fontId="5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D9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C-47C6-AD0B-9680F63DD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4</xdr:col>
      <xdr:colOff>28575</xdr:colOff>
      <xdr:row>8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70F8DC-92BF-56B7-088E-899E072FE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1829"/>
        <a:stretch>
          <a:fillRect/>
        </a:stretch>
      </xdr:blipFill>
      <xdr:spPr>
        <a:xfrm>
          <a:off x="314325" y="9525"/>
          <a:ext cx="6991350" cy="1457325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42</xdr:row>
      <xdr:rowOff>152400</xdr:rowOff>
    </xdr:from>
    <xdr:to>
      <xdr:col>3</xdr:col>
      <xdr:colOff>1876425</xdr:colOff>
      <xdr:row>64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2D50F6-1635-F15C-8189-D96410DE68E3}"/>
            </a:ext>
            <a:ext uri="{147F2762-F138-4A5C-976F-8EAC2B608ADB}">
              <a16:predDERef xmlns:a16="http://schemas.microsoft.com/office/drawing/2014/main" pred="{8A70F8DC-92BF-56B7-088E-899E072FE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F42"/>
  <sheetViews>
    <sheetView showGridLines="0" tabSelected="1" workbookViewId="0">
      <selection sqref="A1:XFD1"/>
    </sheetView>
  </sheetViews>
  <sheetFormatPr defaultColWidth="0" defaultRowHeight="15"/>
  <cols>
    <col min="1" max="1" width="4.7109375" customWidth="1"/>
    <col min="2" max="2" width="36.7109375" bestFit="1" customWidth="1"/>
    <col min="3" max="3" width="39.42578125" customWidth="1"/>
    <col min="4" max="4" width="28.28515625" customWidth="1"/>
    <col min="5" max="5" width="7.42578125" customWidth="1"/>
    <col min="6" max="6" width="15.7109375" hidden="1"/>
  </cols>
  <sheetData>
    <row r="10" spans="2:4" ht="26.25">
      <c r="B10" s="12" t="s">
        <v>0</v>
      </c>
      <c r="C10" s="13"/>
      <c r="D10" s="14"/>
    </row>
    <row r="11" spans="2:4" ht="18.75">
      <c r="B11" s="32" t="s">
        <v>1</v>
      </c>
      <c r="C11" s="33"/>
      <c r="D11" s="15">
        <v>2000</v>
      </c>
    </row>
    <row r="12" spans="2:4" ht="18.75">
      <c r="B12" s="34" t="s">
        <v>2</v>
      </c>
      <c r="C12" s="35"/>
      <c r="D12" s="11">
        <v>8.9999999999999993E-3</v>
      </c>
    </row>
    <row r="13" spans="2:4" ht="18.75">
      <c r="B13" s="26" t="s">
        <v>3</v>
      </c>
      <c r="C13" s="36"/>
      <c r="D13" s="31">
        <f>$D$11*30%</f>
        <v>600</v>
      </c>
    </row>
    <row r="15" spans="2:4" ht="33.75" customHeight="1">
      <c r="B15" s="16" t="s">
        <v>4</v>
      </c>
      <c r="C15" s="17"/>
      <c r="D15" s="18"/>
    </row>
    <row r="16" spans="2:4" ht="18.75">
      <c r="B16" s="20" t="s">
        <v>5</v>
      </c>
      <c r="C16" s="21"/>
      <c r="D16" s="19">
        <v>200</v>
      </c>
    </row>
    <row r="17" spans="2:6" ht="18.75">
      <c r="B17" s="22" t="s">
        <v>6</v>
      </c>
      <c r="C17" s="23"/>
      <c r="D17" s="7">
        <v>5</v>
      </c>
    </row>
    <row r="18" spans="2:6" ht="18.75">
      <c r="B18" s="22" t="s">
        <v>7</v>
      </c>
      <c r="C18" s="23"/>
      <c r="D18" s="8">
        <v>1.0789999999999999E-2</v>
      </c>
    </row>
    <row r="19" spans="2:6" ht="18.75">
      <c r="B19" s="24" t="s">
        <v>8</v>
      </c>
      <c r="C19" s="25"/>
      <c r="D19" s="10">
        <f>FV(D18,D17*12,D16*-1)</f>
        <v>16755.382799697527</v>
      </c>
      <c r="F19" t="s">
        <v>9</v>
      </c>
    </row>
    <row r="20" spans="2:6" ht="18.75">
      <c r="B20" s="26" t="s">
        <v>10</v>
      </c>
      <c r="C20" s="27"/>
      <c r="D20" s="9">
        <f>D19*$D$12</f>
        <v>150.79844519727774</v>
      </c>
    </row>
    <row r="22" spans="2:6" ht="51">
      <c r="B22" s="5" t="s">
        <v>11</v>
      </c>
      <c r="C22" s="6"/>
      <c r="D22" s="1" t="s">
        <v>12</v>
      </c>
    </row>
    <row r="23" spans="2:6" ht="18.75">
      <c r="B23" s="28" t="s">
        <v>13</v>
      </c>
      <c r="C23" s="2">
        <f>FV($D$18,2*12,$D$16*-1)</f>
        <v>5445.5254595290435</v>
      </c>
      <c r="D23" s="37">
        <f>C23*$D$12</f>
        <v>49.00972913576139</v>
      </c>
    </row>
    <row r="24" spans="2:6" ht="18.75">
      <c r="B24" s="29" t="s">
        <v>14</v>
      </c>
      <c r="C24" s="3">
        <f>FV($D$18,10*12,$D$16*-1)</f>
        <v>48656.842506034438</v>
      </c>
      <c r="D24" s="38">
        <f>C24*$D$12</f>
        <v>437.91158255430992</v>
      </c>
    </row>
    <row r="25" spans="2:6" ht="18.75">
      <c r="B25" s="29" t="s">
        <v>15</v>
      </c>
      <c r="C25" s="3">
        <f>FV($D$18,20*12,$D$16*-1)</f>
        <v>225039.68001941612</v>
      </c>
      <c r="D25" s="38">
        <f>C25*$D$12</f>
        <v>2025.357120174745</v>
      </c>
    </row>
    <row r="26" spans="2:6" ht="18.75">
      <c r="B26" s="30" t="s">
        <v>16</v>
      </c>
      <c r="C26" s="4">
        <f>FV($D$18,30*12,$D$16*-1)</f>
        <v>864433.93100094295</v>
      </c>
      <c r="D26" s="39">
        <f>C26*$D$12</f>
        <v>7779.9053790084863</v>
      </c>
    </row>
    <row r="30" spans="2:6" ht="18.75">
      <c r="B30" s="58" t="s">
        <v>17</v>
      </c>
      <c r="C30" s="58"/>
      <c r="D30" s="59" t="s">
        <v>18</v>
      </c>
    </row>
    <row r="31" spans="2:6" ht="18.75">
      <c r="B31" s="57" t="s">
        <v>19</v>
      </c>
      <c r="C31" s="57"/>
      <c r="D31" s="56">
        <f>Aporte</f>
        <v>200</v>
      </c>
    </row>
    <row r="32" spans="2:6" ht="18.75">
      <c r="B32" s="40"/>
      <c r="C32" s="40"/>
      <c r="D32" s="40"/>
    </row>
    <row r="33" spans="2:4" ht="18.75">
      <c r="B33" s="40"/>
      <c r="C33" s="40"/>
      <c r="D33" s="40"/>
    </row>
    <row r="34" spans="2:4" ht="18.75">
      <c r="B34" s="40"/>
      <c r="C34" s="40"/>
      <c r="D34" s="40"/>
    </row>
    <row r="35" spans="2:4" ht="18.75">
      <c r="B35" s="42" t="s">
        <v>20</v>
      </c>
      <c r="C35" s="43" t="s">
        <v>21</v>
      </c>
      <c r="D35" s="43" t="s">
        <v>22</v>
      </c>
    </row>
    <row r="36" spans="2:4" ht="18.75">
      <c r="B36" s="40" t="s">
        <v>23</v>
      </c>
      <c r="C36" s="60">
        <f>VLOOKUP($D$30&amp;"-"&amp;B36,Planilha2!A:D,4,FALSE)</f>
        <v>0.5</v>
      </c>
      <c r="D36" s="41">
        <f>C36*$D$31</f>
        <v>100</v>
      </c>
    </row>
    <row r="37" spans="2:4" ht="18.75">
      <c r="B37" s="40" t="s">
        <v>24</v>
      </c>
      <c r="C37" s="60">
        <f>VLOOKUP($D$30&amp;"-"&amp;B37,Planilha2!A:D,4,FALSE)</f>
        <v>0.1</v>
      </c>
      <c r="D37" s="41">
        <f>C37*$D$31</f>
        <v>20</v>
      </c>
    </row>
    <row r="38" spans="2:4" ht="18.75">
      <c r="B38" s="40" t="s">
        <v>25</v>
      </c>
      <c r="C38" s="60">
        <f>VLOOKUP($D$30&amp;"-"&amp;B38,Planilha2!A:D,4,FALSE)</f>
        <v>0.05</v>
      </c>
      <c r="D38" s="41">
        <f>C38*$D$31</f>
        <v>10</v>
      </c>
    </row>
    <row r="39" spans="2:4" ht="18.75">
      <c r="B39" s="40" t="s">
        <v>26</v>
      </c>
      <c r="C39" s="60">
        <f>VLOOKUP($D$30&amp;"-"&amp;B39,Planilha2!A:D,4,FALSE)</f>
        <v>0.05</v>
      </c>
      <c r="D39" s="41">
        <f>C39*$D$31</f>
        <v>10</v>
      </c>
    </row>
    <row r="40" spans="2:4" ht="18.75">
      <c r="B40" s="40" t="s">
        <v>27</v>
      </c>
      <c r="C40" s="60">
        <f>VLOOKUP($D$30&amp;"-"&amp;B40,Planilha2!A:D,4,FALSE)</f>
        <v>0.2</v>
      </c>
      <c r="D40" s="41">
        <f>C40*$D$31</f>
        <v>40</v>
      </c>
    </row>
    <row r="41" spans="2:4" ht="18.75">
      <c r="B41" s="40" t="s">
        <v>28</v>
      </c>
      <c r="C41" s="60">
        <f>VLOOKUP($D$30&amp;"-"&amp;B41,Planilha2!A:D,4,FALSE)</f>
        <v>0.1</v>
      </c>
      <c r="D41" s="41">
        <f>C41*$D$31</f>
        <v>20</v>
      </c>
    </row>
    <row r="42" spans="2:4" ht="18.75">
      <c r="B42" s="61"/>
      <c r="C42" s="61"/>
      <c r="D42" s="62">
        <f>SUM(D36:D41)</f>
        <v>200</v>
      </c>
    </row>
  </sheetData>
  <mergeCells count="12">
    <mergeCell ref="B31:C31"/>
    <mergeCell ref="B30:C30"/>
    <mergeCell ref="B10:D10"/>
    <mergeCell ref="B11:C11"/>
    <mergeCell ref="B12:C12"/>
    <mergeCell ref="B13:C13"/>
    <mergeCell ref="B15:D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D30" xr:uid="{DF508686-571E-4FF1-B507-1E69BFC4019E}">
      <formula1>"CONSERVADOR,MODERADO,AGRESSIVO"</formula1>
    </dataValidation>
  </dataValidations>
  <pageMargins left="0.7" right="0.7" top="0.75" bottom="0.75" header="0.3" footer="0.3"/>
  <ignoredErrors>
    <ignoredError sqref="D41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12A2-A4A3-4212-9BD1-770F0588DD4C}">
  <dimension ref="A3:G21"/>
  <sheetViews>
    <sheetView workbookViewId="0">
      <selection activeCell="G11" sqref="G11"/>
    </sheetView>
  </sheetViews>
  <sheetFormatPr defaultRowHeight="15"/>
  <cols>
    <col min="1" max="1" width="24.85546875" customWidth="1"/>
    <col min="2" max="2" width="23.28515625" customWidth="1"/>
    <col min="3" max="3" width="21.7109375" customWidth="1"/>
    <col min="7" max="7" width="21.140625" customWidth="1"/>
  </cols>
  <sheetData>
    <row r="3" spans="1:7" ht="16.5">
      <c r="A3" s="49" t="s">
        <v>29</v>
      </c>
      <c r="B3" s="44" t="s">
        <v>17</v>
      </c>
      <c r="C3" s="44" t="s">
        <v>20</v>
      </c>
      <c r="D3" s="44" t="s">
        <v>30</v>
      </c>
    </row>
    <row r="4" spans="1:7" ht="16.5">
      <c r="A4" s="50" t="s">
        <v>31</v>
      </c>
      <c r="B4" s="45" t="s">
        <v>32</v>
      </c>
      <c r="C4" s="45" t="s">
        <v>23</v>
      </c>
      <c r="D4" s="46">
        <v>0.3</v>
      </c>
    </row>
    <row r="5" spans="1:7" ht="16.5">
      <c r="A5" s="50" t="s">
        <v>33</v>
      </c>
      <c r="B5" s="45" t="s">
        <v>32</v>
      </c>
      <c r="C5" s="45" t="s">
        <v>24</v>
      </c>
      <c r="D5" s="46">
        <v>0.5</v>
      </c>
    </row>
    <row r="6" spans="1:7" ht="16.5">
      <c r="A6" s="50" t="s">
        <v>34</v>
      </c>
      <c r="B6" s="45" t="s">
        <v>32</v>
      </c>
      <c r="C6" s="45" t="s">
        <v>25</v>
      </c>
      <c r="D6" s="46">
        <v>0.1</v>
      </c>
    </row>
    <row r="7" spans="1:7" ht="16.5">
      <c r="A7" s="50" t="s">
        <v>35</v>
      </c>
      <c r="B7" s="45" t="s">
        <v>32</v>
      </c>
      <c r="C7" s="45" t="s">
        <v>36</v>
      </c>
      <c r="D7" s="46">
        <v>0.1</v>
      </c>
    </row>
    <row r="8" spans="1:7" ht="33">
      <c r="A8" s="50" t="s">
        <v>37</v>
      </c>
      <c r="B8" s="45" t="s">
        <v>32</v>
      </c>
      <c r="C8" s="45" t="s">
        <v>27</v>
      </c>
      <c r="D8" s="46">
        <v>0</v>
      </c>
    </row>
    <row r="9" spans="1:7" ht="16.5">
      <c r="A9" s="51" t="s">
        <v>38</v>
      </c>
      <c r="B9" s="47" t="s">
        <v>32</v>
      </c>
      <c r="C9" s="47" t="s">
        <v>28</v>
      </c>
      <c r="D9" s="48">
        <v>0</v>
      </c>
    </row>
    <row r="10" spans="1:7" ht="16.5">
      <c r="A10" s="50" t="s">
        <v>39</v>
      </c>
      <c r="B10" s="45" t="s">
        <v>40</v>
      </c>
      <c r="C10" s="45" t="s">
        <v>23</v>
      </c>
      <c r="D10" s="46">
        <v>0.32</v>
      </c>
    </row>
    <row r="11" spans="1:7" ht="33">
      <c r="A11" s="54" t="s">
        <v>41</v>
      </c>
      <c r="B11" s="52" t="s">
        <v>40</v>
      </c>
      <c r="C11" s="52" t="s">
        <v>24</v>
      </c>
      <c r="D11" s="53">
        <v>0.35</v>
      </c>
      <c r="F11" s="54" t="s">
        <v>41</v>
      </c>
      <c r="G11" s="55">
        <f>VLOOKUP(F11,$A:$D,4,FALSE)</f>
        <v>0.35</v>
      </c>
    </row>
    <row r="12" spans="1:7" ht="16.5">
      <c r="A12" s="50" t="s">
        <v>42</v>
      </c>
      <c r="B12" s="45" t="s">
        <v>40</v>
      </c>
      <c r="C12" s="45" t="s">
        <v>25</v>
      </c>
      <c r="D12" s="46">
        <v>0.08</v>
      </c>
    </row>
    <row r="13" spans="1:7" ht="16.5">
      <c r="A13" s="50" t="s">
        <v>43</v>
      </c>
      <c r="B13" s="45" t="s">
        <v>40</v>
      </c>
      <c r="C13" s="45" t="s">
        <v>36</v>
      </c>
      <c r="D13" s="46">
        <v>0.05</v>
      </c>
    </row>
    <row r="14" spans="1:7" ht="33">
      <c r="A14" s="50" t="s">
        <v>44</v>
      </c>
      <c r="B14" s="45" t="s">
        <v>40</v>
      </c>
      <c r="C14" s="45" t="s">
        <v>27</v>
      </c>
      <c r="D14" s="46">
        <v>0.1</v>
      </c>
    </row>
    <row r="15" spans="1:7" ht="16.5">
      <c r="A15" s="51" t="s">
        <v>45</v>
      </c>
      <c r="B15" s="47" t="s">
        <v>40</v>
      </c>
      <c r="C15" s="47" t="s">
        <v>28</v>
      </c>
      <c r="D15" s="48">
        <v>0.1</v>
      </c>
    </row>
    <row r="16" spans="1:7" ht="16.5">
      <c r="A16" s="50" t="s">
        <v>46</v>
      </c>
      <c r="B16" s="45" t="s">
        <v>47</v>
      </c>
      <c r="C16" s="45" t="s">
        <v>23</v>
      </c>
      <c r="D16" s="46">
        <v>0.5</v>
      </c>
    </row>
    <row r="17" spans="1:4" ht="16.5">
      <c r="A17" s="50" t="s">
        <v>48</v>
      </c>
      <c r="B17" s="45" t="s">
        <v>47</v>
      </c>
      <c r="C17" s="45" t="s">
        <v>24</v>
      </c>
      <c r="D17" s="46">
        <v>0.1</v>
      </c>
    </row>
    <row r="18" spans="1:4" ht="16.5">
      <c r="A18" s="50" t="s">
        <v>49</v>
      </c>
      <c r="B18" s="45" t="s">
        <v>47</v>
      </c>
      <c r="C18" s="45" t="s">
        <v>25</v>
      </c>
      <c r="D18" s="46">
        <v>0.05</v>
      </c>
    </row>
    <row r="19" spans="1:4" ht="16.5">
      <c r="A19" s="50" t="s">
        <v>50</v>
      </c>
      <c r="B19" s="45" t="s">
        <v>47</v>
      </c>
      <c r="C19" s="45" t="s">
        <v>36</v>
      </c>
      <c r="D19" s="46">
        <v>0.05</v>
      </c>
    </row>
    <row r="20" spans="1:4" ht="33">
      <c r="A20" s="50" t="s">
        <v>51</v>
      </c>
      <c r="B20" s="45" t="s">
        <v>47</v>
      </c>
      <c r="C20" s="45" t="s">
        <v>27</v>
      </c>
      <c r="D20" s="46">
        <v>0.2</v>
      </c>
    </row>
    <row r="21" spans="1:4" ht="16.5">
      <c r="A21" s="50" t="s">
        <v>52</v>
      </c>
      <c r="B21" s="45" t="s">
        <v>47</v>
      </c>
      <c r="C21" s="45" t="s">
        <v>28</v>
      </c>
      <c r="D21" s="4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2025-08-13T02:23:46Z</dcterms:created>
  <dcterms:modified xsi:type="dcterms:W3CDTF">2025-08-20T02:54:12Z</dcterms:modified>
  <cp:category/>
  <cp:contentStatus/>
</cp:coreProperties>
</file>