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440" yWindow="1400" windowWidth="22060" windowHeight="17640" tabRatio="908" activeTab="3"/>
  </bookViews>
  <sheets>
    <sheet name="Diferencas Maximo" sheetId="1" r:id="rId1"/>
    <sheet name="Diferencas Media" sheetId="2" r:id="rId2"/>
    <sheet name="Comparacao ILS x VISILS" sheetId="8" r:id="rId3"/>
    <sheet name="Sheet1" sheetId="9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6" i="9" l="1"/>
  <c r="L25" i="9"/>
  <c r="J25" i="9"/>
  <c r="K25" i="9"/>
  <c r="K28" i="9"/>
  <c r="K10" i="9"/>
  <c r="J28" i="9"/>
  <c r="J10" i="9"/>
  <c r="L5" i="9"/>
  <c r="L23" i="9"/>
  <c r="J21" i="9"/>
  <c r="K21" i="9"/>
  <c r="L21" i="9"/>
  <c r="J22" i="9"/>
  <c r="K22" i="9"/>
  <c r="L22" i="9"/>
  <c r="J23" i="9"/>
  <c r="K23" i="9"/>
  <c r="J26" i="9"/>
  <c r="K26" i="9"/>
  <c r="J27" i="9"/>
  <c r="K27" i="9"/>
  <c r="L27" i="9"/>
  <c r="J30" i="9"/>
  <c r="K30" i="9"/>
  <c r="L30" i="9"/>
  <c r="J31" i="9"/>
  <c r="K31" i="9"/>
  <c r="L31" i="9"/>
  <c r="J32" i="9"/>
  <c r="K32" i="9"/>
  <c r="L32" i="9"/>
  <c r="K20" i="9"/>
  <c r="L20" i="9"/>
  <c r="J20" i="9"/>
  <c r="J3" i="9"/>
  <c r="K3" i="9"/>
  <c r="L3" i="9"/>
  <c r="J4" i="9"/>
  <c r="K4" i="9"/>
  <c r="L4" i="9"/>
  <c r="J5" i="9"/>
  <c r="K5" i="9"/>
  <c r="J7" i="9"/>
  <c r="K7" i="9"/>
  <c r="L7" i="9"/>
  <c r="J8" i="9"/>
  <c r="K8" i="9"/>
  <c r="L8" i="9"/>
  <c r="J9" i="9"/>
  <c r="K9" i="9"/>
  <c r="L9" i="9"/>
  <c r="J12" i="9"/>
  <c r="K12" i="9"/>
  <c r="L12" i="9"/>
  <c r="J13" i="9"/>
  <c r="K13" i="9"/>
  <c r="L13" i="9"/>
  <c r="J14" i="9"/>
  <c r="K14" i="9"/>
  <c r="L14" i="9"/>
  <c r="K2" i="9"/>
  <c r="L2" i="9"/>
  <c r="J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50" i="1"/>
  <c r="O49" i="1"/>
  <c r="O4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8" i="1"/>
  <c r="M47" i="1"/>
  <c r="L47" i="1"/>
  <c r="M46" i="1"/>
  <c r="L46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6" i="2"/>
  <c r="G42" i="8"/>
  <c r="L4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2" i="8"/>
  <c r="K4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2" i="8"/>
  <c r="I2" i="8"/>
  <c r="J42" i="8"/>
  <c r="I4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6" i="2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J3" i="1"/>
  <c r="I3" i="1"/>
  <c r="H3" i="1"/>
  <c r="G3" i="1"/>
  <c r="F3" i="1"/>
  <c r="I46" i="1"/>
  <c r="J46" i="1"/>
  <c r="H46" i="1"/>
  <c r="G46" i="1"/>
  <c r="F46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50" i="1"/>
  <c r="AA51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50" i="1"/>
  <c r="AB51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50" i="1"/>
  <c r="Z51" i="1"/>
  <c r="AA47" i="1"/>
  <c r="AB47" i="1"/>
  <c r="AA48" i="1"/>
  <c r="AB48" i="1"/>
  <c r="Z47" i="1"/>
  <c r="Z48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3" i="1"/>
  <c r="Y3" i="2"/>
  <c r="AB3" i="2"/>
  <c r="Y4" i="2"/>
  <c r="AB4" i="2"/>
  <c r="Y5" i="2"/>
  <c r="AB5" i="2"/>
  <c r="Y6" i="2"/>
  <c r="AB6" i="2"/>
  <c r="Y7" i="2"/>
  <c r="AB7" i="2"/>
  <c r="Y8" i="2"/>
  <c r="AB8" i="2"/>
  <c r="Y9" i="2"/>
  <c r="AB9" i="2"/>
  <c r="Y10" i="2"/>
  <c r="AB10" i="2"/>
  <c r="Y11" i="2"/>
  <c r="AB11" i="2"/>
  <c r="Y12" i="2"/>
  <c r="AB12" i="2"/>
  <c r="Y13" i="2"/>
  <c r="AB13" i="2"/>
  <c r="Y14" i="2"/>
  <c r="AB14" i="2"/>
  <c r="Y15" i="2"/>
  <c r="AB15" i="2"/>
  <c r="Y16" i="2"/>
  <c r="AB16" i="2"/>
  <c r="Y17" i="2"/>
  <c r="AB17" i="2"/>
  <c r="Y18" i="2"/>
  <c r="AB18" i="2"/>
  <c r="Y19" i="2"/>
  <c r="AB19" i="2"/>
  <c r="Y20" i="2"/>
  <c r="AB20" i="2"/>
  <c r="Y21" i="2"/>
  <c r="AB21" i="2"/>
  <c r="Y22" i="2"/>
  <c r="AB22" i="2"/>
  <c r="Y23" i="2"/>
  <c r="AB23" i="2"/>
  <c r="Y24" i="2"/>
  <c r="AB24" i="2"/>
  <c r="Y25" i="2"/>
  <c r="AB25" i="2"/>
  <c r="Y26" i="2"/>
  <c r="AB26" i="2"/>
  <c r="Y27" i="2"/>
  <c r="AB27" i="2"/>
  <c r="Y28" i="2"/>
  <c r="AB28" i="2"/>
  <c r="Y29" i="2"/>
  <c r="AB29" i="2"/>
  <c r="Y30" i="2"/>
  <c r="AB30" i="2"/>
  <c r="Y31" i="2"/>
  <c r="AB31" i="2"/>
  <c r="Y32" i="2"/>
  <c r="AB32" i="2"/>
  <c r="Y33" i="2"/>
  <c r="AB33" i="2"/>
  <c r="Y34" i="2"/>
  <c r="AB34" i="2"/>
  <c r="Y35" i="2"/>
  <c r="AB35" i="2"/>
  <c r="Y36" i="2"/>
  <c r="AB36" i="2"/>
  <c r="Y37" i="2"/>
  <c r="AB37" i="2"/>
  <c r="Y38" i="2"/>
  <c r="AB38" i="2"/>
  <c r="Y39" i="2"/>
  <c r="AB39" i="2"/>
  <c r="Y40" i="2"/>
  <c r="AB40" i="2"/>
  <c r="Y41" i="2"/>
  <c r="AB41" i="2"/>
  <c r="AB43" i="2"/>
  <c r="X3" i="2"/>
  <c r="AA3" i="2"/>
  <c r="X4" i="2"/>
  <c r="AA4" i="2"/>
  <c r="X5" i="2"/>
  <c r="AA5" i="2"/>
  <c r="X6" i="2"/>
  <c r="AA6" i="2"/>
  <c r="X7" i="2"/>
  <c r="AA7" i="2"/>
  <c r="X8" i="2"/>
  <c r="AA8" i="2"/>
  <c r="X9" i="2"/>
  <c r="AA9" i="2"/>
  <c r="X10" i="2"/>
  <c r="AA10" i="2"/>
  <c r="X11" i="2"/>
  <c r="AA11" i="2"/>
  <c r="X12" i="2"/>
  <c r="AA12" i="2"/>
  <c r="X13" i="2"/>
  <c r="AA13" i="2"/>
  <c r="X14" i="2"/>
  <c r="AA14" i="2"/>
  <c r="X15" i="2"/>
  <c r="AA15" i="2"/>
  <c r="X16" i="2"/>
  <c r="AA16" i="2"/>
  <c r="X17" i="2"/>
  <c r="AA17" i="2"/>
  <c r="X18" i="2"/>
  <c r="AA18" i="2"/>
  <c r="X19" i="2"/>
  <c r="AA19" i="2"/>
  <c r="X20" i="2"/>
  <c r="AA20" i="2"/>
  <c r="X21" i="2"/>
  <c r="AA21" i="2"/>
  <c r="X22" i="2"/>
  <c r="AA22" i="2"/>
  <c r="X23" i="2"/>
  <c r="AA23" i="2"/>
  <c r="X24" i="2"/>
  <c r="AA24" i="2"/>
  <c r="X25" i="2"/>
  <c r="AA25" i="2"/>
  <c r="X26" i="2"/>
  <c r="AA26" i="2"/>
  <c r="X27" i="2"/>
  <c r="AA27" i="2"/>
  <c r="X28" i="2"/>
  <c r="AA28" i="2"/>
  <c r="X29" i="2"/>
  <c r="AA29" i="2"/>
  <c r="X30" i="2"/>
  <c r="AA30" i="2"/>
  <c r="X31" i="2"/>
  <c r="AA31" i="2"/>
  <c r="X32" i="2"/>
  <c r="AA32" i="2"/>
  <c r="X33" i="2"/>
  <c r="AA33" i="2"/>
  <c r="X34" i="2"/>
  <c r="AA34" i="2"/>
  <c r="X35" i="2"/>
  <c r="AA35" i="2"/>
  <c r="X36" i="2"/>
  <c r="AA36" i="2"/>
  <c r="X37" i="2"/>
  <c r="AA37" i="2"/>
  <c r="X38" i="2"/>
  <c r="AA38" i="2"/>
  <c r="X39" i="2"/>
  <c r="AA39" i="2"/>
  <c r="X40" i="2"/>
  <c r="AA40" i="2"/>
  <c r="X41" i="2"/>
  <c r="AA41" i="2"/>
  <c r="AA43" i="2"/>
  <c r="W3" i="2"/>
  <c r="Z3" i="2"/>
  <c r="W4" i="2"/>
  <c r="Z4" i="2"/>
  <c r="W5" i="2"/>
  <c r="Z5" i="2"/>
  <c r="W6" i="2"/>
  <c r="Z6" i="2"/>
  <c r="W7" i="2"/>
  <c r="Z7" i="2"/>
  <c r="W8" i="2"/>
  <c r="Z8" i="2"/>
  <c r="W9" i="2"/>
  <c r="Z9" i="2"/>
  <c r="W10" i="2"/>
  <c r="Z10" i="2"/>
  <c r="W11" i="2"/>
  <c r="Z11" i="2"/>
  <c r="W12" i="2"/>
  <c r="Z12" i="2"/>
  <c r="W13" i="2"/>
  <c r="Z13" i="2"/>
  <c r="W14" i="2"/>
  <c r="Z14" i="2"/>
  <c r="W15" i="2"/>
  <c r="Z15" i="2"/>
  <c r="W16" i="2"/>
  <c r="Z16" i="2"/>
  <c r="W17" i="2"/>
  <c r="Z17" i="2"/>
  <c r="W18" i="2"/>
  <c r="Z18" i="2"/>
  <c r="W19" i="2"/>
  <c r="Z19" i="2"/>
  <c r="W20" i="2"/>
  <c r="Z20" i="2"/>
  <c r="W21" i="2"/>
  <c r="Z21" i="2"/>
  <c r="W22" i="2"/>
  <c r="Z22" i="2"/>
  <c r="W23" i="2"/>
  <c r="Z23" i="2"/>
  <c r="W24" i="2"/>
  <c r="Z24" i="2"/>
  <c r="W25" i="2"/>
  <c r="Z25" i="2"/>
  <c r="W26" i="2"/>
  <c r="Z26" i="2"/>
  <c r="W27" i="2"/>
  <c r="Z27" i="2"/>
  <c r="W28" i="2"/>
  <c r="Z28" i="2"/>
  <c r="W29" i="2"/>
  <c r="Z29" i="2"/>
  <c r="W30" i="2"/>
  <c r="Z30" i="2"/>
  <c r="W31" i="2"/>
  <c r="Z31" i="2"/>
  <c r="W32" i="2"/>
  <c r="Z32" i="2"/>
  <c r="W33" i="2"/>
  <c r="Z33" i="2"/>
  <c r="W34" i="2"/>
  <c r="Z34" i="2"/>
  <c r="W35" i="2"/>
  <c r="Z35" i="2"/>
  <c r="W36" i="2"/>
  <c r="Z36" i="2"/>
  <c r="W37" i="2"/>
  <c r="Z37" i="2"/>
  <c r="W38" i="2"/>
  <c r="Z38" i="2"/>
  <c r="W39" i="2"/>
  <c r="Z39" i="2"/>
  <c r="W40" i="2"/>
  <c r="Z40" i="2"/>
  <c r="W41" i="2"/>
  <c r="Z41" i="2"/>
  <c r="Z43" i="2"/>
  <c r="V2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3" i="2"/>
  <c r="Y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3" i="1"/>
</calcChain>
</file>

<file path=xl/sharedStrings.xml><?xml version="1.0" encoding="utf-8"?>
<sst xmlns="http://schemas.openxmlformats.org/spreadsheetml/2006/main" count="303" uniqueCount="75">
  <si>
    <t>instance</t>
  </si>
  <si>
    <t>VISILS</t>
  </si>
  <si>
    <t>nrp1-30</t>
  </si>
  <si>
    <t>nrp1-50</t>
  </si>
  <si>
    <t>nrp1-70</t>
  </si>
  <si>
    <t>ILS</t>
  </si>
  <si>
    <t>HC</t>
  </si>
  <si>
    <t>nrp2-30</t>
  </si>
  <si>
    <t>nrp2-50</t>
  </si>
  <si>
    <t>nrp2-70</t>
  </si>
  <si>
    <t>nrp3-30</t>
  </si>
  <si>
    <t>nrp3-50</t>
  </si>
  <si>
    <t>nrp3-70</t>
  </si>
  <si>
    <t>nrp4-30</t>
  </si>
  <si>
    <t>nrp4-50</t>
  </si>
  <si>
    <t>nrp4-70</t>
  </si>
  <si>
    <t>nrp5-30</t>
  </si>
  <si>
    <t>nrp5-50</t>
  </si>
  <si>
    <t>nrp5-70</t>
  </si>
  <si>
    <t>nrp-e1-30</t>
  </si>
  <si>
    <t>nrp-e1-50</t>
  </si>
  <si>
    <t>nrp-e2-30</t>
  </si>
  <si>
    <t>nrp-e2-50</t>
  </si>
  <si>
    <t>nrp-e3-30</t>
  </si>
  <si>
    <t>nrp-e3-50</t>
  </si>
  <si>
    <t>nrp-e4-30</t>
  </si>
  <si>
    <t>nrp-e4-50</t>
  </si>
  <si>
    <t>nrp-g1-30</t>
  </si>
  <si>
    <t>nrp-g1-50</t>
  </si>
  <si>
    <t>nrp-g2-30</t>
  </si>
  <si>
    <t>nrp-g2-50</t>
  </si>
  <si>
    <t>nrp-g3-30</t>
  </si>
  <si>
    <t>nrp-g3-50</t>
  </si>
  <si>
    <t>nrp-g4-30</t>
  </si>
  <si>
    <t>nrp-g4-50</t>
  </si>
  <si>
    <t>nrp-m1-30</t>
  </si>
  <si>
    <t>nrp-m1-50</t>
  </si>
  <si>
    <t>nrp-m2-30</t>
  </si>
  <si>
    <t>nrp-m2-50</t>
  </si>
  <si>
    <t>nrp-m3-30</t>
  </si>
  <si>
    <t>nrp-m3-50</t>
  </si>
  <si>
    <t>nrp-m4-30</t>
  </si>
  <si>
    <t>nrp-m4-50</t>
  </si>
  <si>
    <t>CALC</t>
  </si>
  <si>
    <t>GA</t>
  </si>
  <si>
    <t>BMA</t>
  </si>
  <si>
    <t>Optimal</t>
  </si>
  <si>
    <t>DIFF</t>
  </si>
  <si>
    <t>%DIFF</t>
  </si>
  <si>
    <t>PAPER - MAX</t>
  </si>
  <si>
    <t>PAPER</t>
  </si>
  <si>
    <t>NEGATIVO É UMA MELHORIA EM RELAÇÃO AO PAPER. POSITIVO É UMA PIORA EM RELAÇÃO AO PAPER.</t>
  </si>
  <si>
    <t>Melhorias:</t>
  </si>
  <si>
    <t>Pioras:</t>
  </si>
  <si>
    <t>VISILS &gt;= ALL</t>
  </si>
  <si>
    <t>ILS &gt;= ALL</t>
  </si>
  <si>
    <t>HC &gt;= ALL</t>
  </si>
  <si>
    <t>GA &gt;= ALL</t>
  </si>
  <si>
    <t>BMA &gt;= ALL</t>
  </si>
  <si>
    <t>pvalue</t>
  </si>
  <si>
    <t>es</t>
  </si>
  <si>
    <t>U_ILS</t>
  </si>
  <si>
    <t>SD_ILS</t>
  </si>
  <si>
    <t>U_VIS</t>
  </si>
  <si>
    <t>SD_VIS</t>
  </si>
  <si>
    <t>VIS &gt; ILS</t>
  </si>
  <si>
    <t>ILS &gt; VIS</t>
  </si>
  <si>
    <t>VIS &gt;&gt; ILS</t>
  </si>
  <si>
    <t>ILS &gt;&gt; VIS</t>
  </si>
  <si>
    <t>VIS &gt;= BMA</t>
  </si>
  <si>
    <t>ILS &gt;= BMA</t>
  </si>
  <si>
    <t>OPT &gt;= VIS</t>
  </si>
  <si>
    <t>MAX</t>
  </si>
  <si>
    <t>VIS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</si>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</sst>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00%"/>
    <numFmt numFmtId="167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164" fontId="0" fillId="0" borderId="0" xfId="1" applyNumberFormat="1" applyFont="1"/>
    <xf numFmtId="164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164" fontId="0" fillId="0" borderId="0" xfId="1" applyNumberFormat="1" applyFont="1" applyBorder="1"/>
    <xf numFmtId="0" fontId="0" fillId="0" borderId="6" xfId="0" applyBorder="1"/>
    <xf numFmtId="0" fontId="0" fillId="0" borderId="7" xfId="0" applyBorder="1"/>
    <xf numFmtId="164" fontId="0" fillId="0" borderId="8" xfId="1" applyNumberFormat="1" applyFont="1" applyBorder="1"/>
    <xf numFmtId="0" fontId="0" fillId="0" borderId="9" xfId="0" applyBorder="1"/>
    <xf numFmtId="164" fontId="0" fillId="0" borderId="2" xfId="1" applyNumberFormat="1" applyFont="1" applyBorder="1"/>
    <xf numFmtId="164" fontId="0" fillId="0" borderId="5" xfId="1" applyNumberFormat="1" applyFont="1" applyBorder="1"/>
    <xf numFmtId="164" fontId="0" fillId="0" borderId="7" xfId="1" applyNumberFormat="1" applyFont="1" applyBorder="1"/>
    <xf numFmtId="0" fontId="0" fillId="0" borderId="1" xfId="0" applyBorder="1"/>
    <xf numFmtId="164" fontId="0" fillId="0" borderId="4" xfId="1" applyNumberFormat="1" applyFont="1" applyBorder="1"/>
    <xf numFmtId="164" fontId="0" fillId="0" borderId="6" xfId="1" applyNumberFormat="1" applyFont="1" applyBorder="1"/>
    <xf numFmtId="164" fontId="0" fillId="0" borderId="9" xfId="1" applyNumberFormat="1" applyFont="1" applyBorder="1"/>
    <xf numFmtId="164" fontId="0" fillId="0" borderId="0" xfId="0" applyNumberFormat="1" applyBorder="1"/>
    <xf numFmtId="165" fontId="0" fillId="0" borderId="0" xfId="2" applyNumberFormat="1" applyFont="1" applyBorder="1"/>
    <xf numFmtId="165" fontId="0" fillId="0" borderId="6" xfId="2" applyNumberFormat="1" applyFont="1" applyBorder="1"/>
    <xf numFmtId="164" fontId="0" fillId="0" borderId="8" xfId="0" applyNumberFormat="1" applyBorder="1"/>
    <xf numFmtId="165" fontId="0" fillId="0" borderId="8" xfId="2" applyNumberFormat="1" applyFont="1" applyBorder="1"/>
    <xf numFmtId="165" fontId="0" fillId="0" borderId="9" xfId="2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2" xfId="2" applyNumberFormat="1" applyFont="1" applyBorder="1"/>
    <xf numFmtId="165" fontId="0" fillId="0" borderId="3" xfId="2" applyNumberFormat="1" applyFont="1" applyBorder="1"/>
    <xf numFmtId="165" fontId="0" fillId="0" borderId="4" xfId="2" applyNumberFormat="1" applyFont="1" applyBorder="1"/>
    <xf numFmtId="165" fontId="0" fillId="0" borderId="5" xfId="2" applyNumberFormat="1" applyFont="1" applyBorder="1"/>
    <xf numFmtId="165" fontId="0" fillId="0" borderId="7" xfId="2" applyNumberFormat="1" applyFont="1" applyBorder="1"/>
    <xf numFmtId="166" fontId="0" fillId="0" borderId="0" xfId="2" applyNumberFormat="1" applyFont="1" applyFill="1" applyBorder="1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/>
    <xf numFmtId="164" fontId="0" fillId="0" borderId="10" xfId="1" applyNumberFormat="1" applyFont="1" applyBorder="1"/>
    <xf numFmtId="164" fontId="4" fillId="0" borderId="2" xfId="1" applyNumberFormat="1" applyFont="1" applyBorder="1"/>
    <xf numFmtId="164" fontId="4" fillId="0" borderId="3" xfId="1" applyNumberFormat="1" applyFont="1" applyBorder="1"/>
    <xf numFmtId="164" fontId="4" fillId="0" borderId="5" xfId="1" applyNumberFormat="1" applyFont="1" applyBorder="1"/>
    <xf numFmtId="164" fontId="4" fillId="0" borderId="0" xfId="1" applyNumberFormat="1" applyFont="1" applyBorder="1"/>
    <xf numFmtId="164" fontId="4" fillId="0" borderId="7" xfId="1" applyNumberFormat="1" applyFont="1" applyBorder="1"/>
    <xf numFmtId="164" fontId="4" fillId="0" borderId="8" xfId="1" applyNumberFormat="1" applyFont="1" applyBorder="1"/>
    <xf numFmtId="2" fontId="0" fillId="0" borderId="0" xfId="0" applyNumberFormat="1" applyFont="1"/>
    <xf numFmtId="167" fontId="0" fillId="0" borderId="0" xfId="1" applyNumberFormat="1" applyFont="1"/>
    <xf numFmtId="1" fontId="0" fillId="0" borderId="0" xfId="0" applyNumberFormat="1"/>
    <xf numFmtId="165" fontId="0" fillId="0" borderId="0" xfId="2" applyNumberFormat="1" applyFont="1"/>
    <xf numFmtId="9" fontId="0" fillId="0" borderId="0" xfId="2" applyNumberFormat="1" applyFont="1"/>
    <xf numFmtId="10" fontId="0" fillId="0" borderId="0" xfId="2" applyNumberFormat="1" applyFont="1" applyBorder="1" applyAlignment="1">
      <alignment horizontal="center"/>
    </xf>
    <xf numFmtId="10" fontId="0" fillId="0" borderId="0" xfId="2" applyNumberFormat="1" applyFont="1"/>
    <xf numFmtId="10" fontId="0" fillId="0" borderId="8" xfId="2" applyNumberFormat="1" applyFont="1" applyBorder="1" applyAlignment="1">
      <alignment horizontal="center"/>
    </xf>
    <xf numFmtId="3" fontId="0" fillId="0" borderId="0" xfId="0" applyNumberFormat="1"/>
    <xf numFmtId="0" fontId="0" fillId="2" borderId="0" xfId="0" applyFill="1" applyAlignment="1">
      <alignment horizontal="left" vertical="center" wrapText="1"/>
    </xf>
  </cellXfs>
  <cellStyles count="17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zoomScale="85" zoomScaleNormal="85" zoomScalePageLayoutView="85" workbookViewId="0">
      <selection activeCell="A3" sqref="A3:D17"/>
    </sheetView>
  </sheetViews>
  <sheetFormatPr baseColWidth="10" defaultColWidth="8.83203125" defaultRowHeight="14" x14ac:dyDescent="0"/>
  <cols>
    <col min="1" max="1" width="11.5" customWidth="1"/>
    <col min="2" max="15" width="11.5" style="1" customWidth="1"/>
    <col min="16" max="31" width="11.5" customWidth="1"/>
  </cols>
  <sheetData>
    <row r="1" spans="1:31">
      <c r="A1" t="s">
        <v>43</v>
      </c>
      <c r="Q1" t="s">
        <v>49</v>
      </c>
      <c r="Z1" t="s">
        <v>47</v>
      </c>
      <c r="AC1" t="s">
        <v>48</v>
      </c>
    </row>
    <row r="2" spans="1:31">
      <c r="A2" s="13" t="s">
        <v>0</v>
      </c>
      <c r="B2" s="2" t="s">
        <v>6</v>
      </c>
      <c r="C2" s="2" t="s">
        <v>5</v>
      </c>
      <c r="D2" s="14" t="s">
        <v>1</v>
      </c>
      <c r="E2" s="5"/>
      <c r="F2" s="42" t="s">
        <v>54</v>
      </c>
      <c r="G2" s="42" t="s">
        <v>55</v>
      </c>
      <c r="H2" s="42" t="s">
        <v>56</v>
      </c>
      <c r="I2" s="42" t="s">
        <v>57</v>
      </c>
      <c r="J2" s="42" t="s">
        <v>58</v>
      </c>
      <c r="K2" s="5"/>
      <c r="L2" s="42" t="s">
        <v>69</v>
      </c>
      <c r="M2" s="42" t="s">
        <v>70</v>
      </c>
      <c r="N2" s="5"/>
      <c r="O2" s="42" t="s">
        <v>71</v>
      </c>
      <c r="Q2" s="13" t="s">
        <v>0</v>
      </c>
      <c r="R2" s="2" t="s">
        <v>6</v>
      </c>
      <c r="S2" s="2" t="s">
        <v>5</v>
      </c>
      <c r="T2" s="2" t="s">
        <v>1</v>
      </c>
      <c r="U2" s="2" t="s">
        <v>44</v>
      </c>
      <c r="V2" s="2" t="s">
        <v>45</v>
      </c>
      <c r="W2" s="3" t="s">
        <v>46</v>
      </c>
      <c r="Y2" s="13" t="str">
        <f>Q2</f>
        <v>instance</v>
      </c>
      <c r="Z2" s="2" t="s">
        <v>6</v>
      </c>
      <c r="AA2" s="2" t="s">
        <v>5</v>
      </c>
      <c r="AB2" s="2" t="s">
        <v>1</v>
      </c>
      <c r="AC2" s="2" t="s">
        <v>6</v>
      </c>
      <c r="AD2" s="2" t="s">
        <v>5</v>
      </c>
      <c r="AE2" s="14" t="s">
        <v>1</v>
      </c>
    </row>
    <row r="3" spans="1:31">
      <c r="A3" s="4" t="s">
        <v>2</v>
      </c>
      <c r="B3" s="10">
        <v>1178</v>
      </c>
      <c r="C3" s="2">
        <v>1204</v>
      </c>
      <c r="D3" s="14">
        <v>1204</v>
      </c>
      <c r="E3" s="5"/>
      <c r="F3" s="5" t="b">
        <f t="shared" ref="F3:F41" si="0">AND($D3&gt;=MAX($B3,$C3,$U3,$V3))</f>
        <v>1</v>
      </c>
      <c r="G3" s="5" t="b">
        <f t="shared" ref="G3:G41" si="1">AND($C3&gt;=MAX($B3,$D3,$U3,$V3))</f>
        <v>1</v>
      </c>
      <c r="H3" s="5" t="b">
        <f t="shared" ref="H3:H41" si="2">AND($B3&gt;=MAX($C3,$D3,$U3,$V3))</f>
        <v>0</v>
      </c>
      <c r="I3" s="5" t="b">
        <f t="shared" ref="I3:I41" si="3">AND($U3&gt;=MAX($B3,$C3,$D3,$V3))</f>
        <v>0</v>
      </c>
      <c r="J3" s="5" t="b">
        <f t="shared" ref="J3:J41" si="4">AND($V3&gt;=MAX($B3,$C3,$D3,$U3))</f>
        <v>0</v>
      </c>
      <c r="K3" s="5"/>
      <c r="L3" s="54">
        <f t="shared" ref="L3:L41" si="5">(D3-V3)/D3</f>
        <v>2.4916943521594683E-3</v>
      </c>
      <c r="M3" s="54">
        <f t="shared" ref="M3:M41" si="6">(C3-V3)/C3</f>
        <v>2.4916943521594683E-3</v>
      </c>
      <c r="N3" s="54"/>
      <c r="O3" s="54">
        <f t="shared" ref="O3:O41" si="7">(W3-D3)/W3</f>
        <v>0</v>
      </c>
      <c r="Q3" s="4" t="s">
        <v>2</v>
      </c>
      <c r="R3" s="43">
        <v>1180</v>
      </c>
      <c r="S3" s="44">
        <v>1204</v>
      </c>
      <c r="T3" s="44">
        <v>1204</v>
      </c>
      <c r="U3" s="2">
        <v>1187</v>
      </c>
      <c r="V3" s="2">
        <v>1201</v>
      </c>
      <c r="W3" s="3">
        <v>1204</v>
      </c>
      <c r="Y3" s="4" t="str">
        <f>Q3</f>
        <v>nrp1-30</v>
      </c>
      <c r="Z3" s="23">
        <f t="shared" ref="Z3:Z41" si="8">R3-B3</f>
        <v>2</v>
      </c>
      <c r="AA3" s="24">
        <f t="shared" ref="AA3:AA41" si="9">S3-C3</f>
        <v>0</v>
      </c>
      <c r="AB3" s="25">
        <f t="shared" ref="AB3:AB41" si="10">T3-D3</f>
        <v>0</v>
      </c>
      <c r="AC3" s="30">
        <f>Z3/R3</f>
        <v>1.6949152542372881E-3</v>
      </c>
      <c r="AD3" s="31">
        <f>AA3/S3</f>
        <v>0</v>
      </c>
      <c r="AE3" s="32">
        <f>AB3/T3</f>
        <v>0</v>
      </c>
    </row>
    <row r="4" spans="1:31">
      <c r="A4" s="4" t="s">
        <v>7</v>
      </c>
      <c r="B4" s="11">
        <v>4443</v>
      </c>
      <c r="C4" s="5">
        <v>4840</v>
      </c>
      <c r="D4" s="15">
        <v>4875</v>
      </c>
      <c r="E4" s="5"/>
      <c r="F4" s="5" t="b">
        <f t="shared" si="0"/>
        <v>1</v>
      </c>
      <c r="G4" s="5" t="b">
        <f t="shared" si="1"/>
        <v>0</v>
      </c>
      <c r="H4" s="5" t="b">
        <f t="shared" si="2"/>
        <v>0</v>
      </c>
      <c r="I4" s="5" t="b">
        <f t="shared" si="3"/>
        <v>0</v>
      </c>
      <c r="J4" s="5" t="b">
        <f t="shared" si="4"/>
        <v>0</v>
      </c>
      <c r="K4" s="5"/>
      <c r="L4" s="54">
        <f t="shared" si="5"/>
        <v>3.0564102564102563E-2</v>
      </c>
      <c r="M4" s="54">
        <f t="shared" si="6"/>
        <v>2.3553719008264463E-2</v>
      </c>
      <c r="N4" s="54"/>
      <c r="O4" s="54">
        <f t="shared" si="7"/>
        <v>1.9114688128772636E-2</v>
      </c>
      <c r="Q4" s="4" t="s">
        <v>7</v>
      </c>
      <c r="R4" s="45">
        <v>4414</v>
      </c>
      <c r="S4" s="46">
        <v>4873</v>
      </c>
      <c r="T4" s="46">
        <v>4830</v>
      </c>
      <c r="U4" s="5">
        <v>2794</v>
      </c>
      <c r="V4" s="5">
        <v>4726</v>
      </c>
      <c r="W4" s="6">
        <v>4970</v>
      </c>
      <c r="Y4" s="4" t="str">
        <f t="shared" ref="Y4:Y41" si="11">Q4</f>
        <v>nrp2-30</v>
      </c>
      <c r="Z4" s="26">
        <f t="shared" si="8"/>
        <v>-29</v>
      </c>
      <c r="AA4" s="17">
        <f t="shared" si="9"/>
        <v>33</v>
      </c>
      <c r="AB4" s="27">
        <f t="shared" si="10"/>
        <v>-45</v>
      </c>
      <c r="AC4" s="33">
        <f t="shared" ref="AC4:AC41" si="12">Z4/R4</f>
        <v>-6.5700045310376079E-3</v>
      </c>
      <c r="AD4" s="18">
        <f t="shared" ref="AD4:AD41" si="13">AA4/S4</f>
        <v>6.7720090293453723E-3</v>
      </c>
      <c r="AE4" s="19">
        <f t="shared" ref="AE4:AE41" si="14">AB4/T4</f>
        <v>-9.316770186335404E-3</v>
      </c>
    </row>
    <row r="5" spans="1:31">
      <c r="A5" s="4" t="s">
        <v>10</v>
      </c>
      <c r="B5" s="11">
        <v>5972</v>
      </c>
      <c r="C5" s="5">
        <v>7425</v>
      </c>
      <c r="D5" s="15">
        <v>7420</v>
      </c>
      <c r="E5" s="5"/>
      <c r="F5" s="5" t="b">
        <f t="shared" si="0"/>
        <v>0</v>
      </c>
      <c r="G5" s="5" t="b">
        <f t="shared" si="1"/>
        <v>1</v>
      </c>
      <c r="H5" s="5" t="b">
        <f t="shared" si="2"/>
        <v>0</v>
      </c>
      <c r="I5" s="5" t="b">
        <f t="shared" si="3"/>
        <v>0</v>
      </c>
      <c r="J5" s="5" t="b">
        <f t="shared" si="4"/>
        <v>0</v>
      </c>
      <c r="K5" s="5"/>
      <c r="L5" s="54">
        <f t="shared" si="5"/>
        <v>4.0026954177897575E-2</v>
      </c>
      <c r="M5" s="54">
        <f t="shared" si="6"/>
        <v>4.0673400673400674E-2</v>
      </c>
      <c r="N5" s="54"/>
      <c r="O5" s="54">
        <f t="shared" si="7"/>
        <v>9.0811965811965819E-3</v>
      </c>
      <c r="Q5" s="4" t="s">
        <v>10</v>
      </c>
      <c r="R5" s="45">
        <v>5878</v>
      </c>
      <c r="S5" s="46">
        <v>7409</v>
      </c>
      <c r="T5" s="46">
        <v>7401</v>
      </c>
      <c r="U5" s="5">
        <v>5851</v>
      </c>
      <c r="V5" s="5">
        <v>7123</v>
      </c>
      <c r="W5" s="6">
        <v>7488</v>
      </c>
      <c r="Y5" s="4" t="str">
        <f t="shared" si="11"/>
        <v>nrp3-30</v>
      </c>
      <c r="Z5" s="26">
        <f t="shared" si="8"/>
        <v>-94</v>
      </c>
      <c r="AA5" s="17">
        <f t="shared" si="9"/>
        <v>-16</v>
      </c>
      <c r="AB5" s="27">
        <f t="shared" si="10"/>
        <v>-19</v>
      </c>
      <c r="AC5" s="33">
        <f t="shared" si="12"/>
        <v>-1.5991833957128276E-2</v>
      </c>
      <c r="AD5" s="18">
        <f t="shared" si="13"/>
        <v>-2.1595356998245379E-3</v>
      </c>
      <c r="AE5" s="19">
        <f t="shared" si="14"/>
        <v>-2.5672206458586676E-3</v>
      </c>
    </row>
    <row r="6" spans="1:31">
      <c r="A6" s="4" t="s">
        <v>13</v>
      </c>
      <c r="B6" s="11">
        <v>7767</v>
      </c>
      <c r="C6" s="5">
        <v>10475</v>
      </c>
      <c r="D6" s="15">
        <v>10487</v>
      </c>
      <c r="E6" s="5"/>
      <c r="F6" s="5" t="b">
        <f t="shared" si="0"/>
        <v>1</v>
      </c>
      <c r="G6" s="5" t="b">
        <f t="shared" si="1"/>
        <v>0</v>
      </c>
      <c r="H6" s="5" t="b">
        <f t="shared" si="2"/>
        <v>0</v>
      </c>
      <c r="I6" s="5" t="b">
        <f t="shared" si="3"/>
        <v>0</v>
      </c>
      <c r="J6" s="5" t="b">
        <f t="shared" si="4"/>
        <v>0</v>
      </c>
      <c r="K6" s="5"/>
      <c r="L6" s="54">
        <f t="shared" si="5"/>
        <v>6.3793267855440067E-2</v>
      </c>
      <c r="M6" s="54">
        <f t="shared" si="6"/>
        <v>6.2720763723150358E-2</v>
      </c>
      <c r="N6" s="54"/>
      <c r="O6" s="54">
        <f t="shared" si="7"/>
        <v>1.8989710009354538E-2</v>
      </c>
      <c r="Q6" s="4" t="s">
        <v>13</v>
      </c>
      <c r="R6" s="45">
        <v>8057</v>
      </c>
      <c r="S6" s="46">
        <v>10450</v>
      </c>
      <c r="T6" s="46">
        <v>10470</v>
      </c>
      <c r="U6" s="5">
        <v>6675</v>
      </c>
      <c r="V6" s="5">
        <v>9818</v>
      </c>
      <c r="W6" s="6">
        <v>10690</v>
      </c>
      <c r="Y6" s="4" t="str">
        <f t="shared" si="11"/>
        <v>nrp4-30</v>
      </c>
      <c r="Z6" s="26">
        <f t="shared" si="8"/>
        <v>290</v>
      </c>
      <c r="AA6" s="17">
        <f t="shared" si="9"/>
        <v>-25</v>
      </c>
      <c r="AB6" s="27">
        <f t="shared" si="10"/>
        <v>-17</v>
      </c>
      <c r="AC6" s="33">
        <f t="shared" si="12"/>
        <v>3.5993545984857885E-2</v>
      </c>
      <c r="AD6" s="18">
        <f t="shared" si="13"/>
        <v>-2.3923444976076554E-3</v>
      </c>
      <c r="AE6" s="19">
        <f t="shared" si="14"/>
        <v>-1.6236867239732568E-3</v>
      </c>
    </row>
    <row r="7" spans="1:31">
      <c r="A7" s="4" t="s">
        <v>16</v>
      </c>
      <c r="B7" s="11">
        <v>15964</v>
      </c>
      <c r="C7" s="5">
        <v>17833</v>
      </c>
      <c r="D7" s="15">
        <v>17904</v>
      </c>
      <c r="E7" s="5"/>
      <c r="F7" s="5" t="b">
        <f t="shared" si="0"/>
        <v>1</v>
      </c>
      <c r="G7" s="5" t="b">
        <f t="shared" si="1"/>
        <v>0</v>
      </c>
      <c r="H7" s="5" t="b">
        <f t="shared" si="2"/>
        <v>0</v>
      </c>
      <c r="I7" s="5" t="b">
        <f t="shared" si="3"/>
        <v>0</v>
      </c>
      <c r="J7" s="5" t="b">
        <f t="shared" si="4"/>
        <v>0</v>
      </c>
      <c r="K7" s="5"/>
      <c r="L7" s="54">
        <f t="shared" si="5"/>
        <v>3.9320822162645222E-2</v>
      </c>
      <c r="M7" s="54">
        <f t="shared" si="6"/>
        <v>3.5495990579263163E-2</v>
      </c>
      <c r="N7" s="54"/>
      <c r="O7" s="54">
        <f t="shared" si="7"/>
        <v>3.2739059967585089E-2</v>
      </c>
      <c r="Q7" s="4" t="s">
        <v>16</v>
      </c>
      <c r="R7" s="45">
        <v>16090</v>
      </c>
      <c r="S7" s="46">
        <v>17381</v>
      </c>
      <c r="T7" s="46">
        <v>17854</v>
      </c>
      <c r="U7" s="5">
        <v>10689</v>
      </c>
      <c r="V7" s="5">
        <v>17200</v>
      </c>
      <c r="W7" s="6">
        <v>18510</v>
      </c>
      <c r="Y7" s="4" t="str">
        <f t="shared" si="11"/>
        <v>nrp5-30</v>
      </c>
      <c r="Z7" s="26">
        <f t="shared" si="8"/>
        <v>126</v>
      </c>
      <c r="AA7" s="17">
        <f t="shared" si="9"/>
        <v>-452</v>
      </c>
      <c r="AB7" s="27">
        <f t="shared" si="10"/>
        <v>-50</v>
      </c>
      <c r="AC7" s="33">
        <f t="shared" si="12"/>
        <v>7.8309509011808571E-3</v>
      </c>
      <c r="AD7" s="18">
        <f t="shared" si="13"/>
        <v>-2.6005408204361084E-2</v>
      </c>
      <c r="AE7" s="19">
        <f t="shared" si="14"/>
        <v>-2.8004928867480677E-3</v>
      </c>
    </row>
    <row r="8" spans="1:31">
      <c r="A8" s="4" t="s">
        <v>3</v>
      </c>
      <c r="B8" s="11">
        <v>1762</v>
      </c>
      <c r="C8" s="5">
        <v>1836</v>
      </c>
      <c r="D8" s="15">
        <v>1836</v>
      </c>
      <c r="E8" s="5"/>
      <c r="F8" s="5" t="b">
        <f t="shared" si="0"/>
        <v>1</v>
      </c>
      <c r="G8" s="5" t="b">
        <f t="shared" si="1"/>
        <v>1</v>
      </c>
      <c r="H8" s="5" t="b">
        <f t="shared" si="2"/>
        <v>0</v>
      </c>
      <c r="I8" s="5" t="b">
        <f t="shared" si="3"/>
        <v>0</v>
      </c>
      <c r="J8" s="5" t="b">
        <f t="shared" si="4"/>
        <v>0</v>
      </c>
      <c r="K8" s="5"/>
      <c r="L8" s="54">
        <f t="shared" si="5"/>
        <v>6.5359477124183009E-3</v>
      </c>
      <c r="M8" s="54">
        <f t="shared" si="6"/>
        <v>6.5359477124183009E-3</v>
      </c>
      <c r="N8" s="54"/>
      <c r="O8" s="54">
        <f t="shared" si="7"/>
        <v>2.1739130434782609E-3</v>
      </c>
      <c r="Q8" s="4" t="s">
        <v>3</v>
      </c>
      <c r="R8" s="45">
        <v>1764</v>
      </c>
      <c r="S8" s="46">
        <v>1836</v>
      </c>
      <c r="T8" s="46">
        <v>1836</v>
      </c>
      <c r="U8" s="5">
        <v>1820</v>
      </c>
      <c r="V8" s="5">
        <v>1824</v>
      </c>
      <c r="W8" s="6">
        <v>1840</v>
      </c>
      <c r="Y8" s="4" t="str">
        <f t="shared" si="11"/>
        <v>nrp1-50</v>
      </c>
      <c r="Z8" s="26">
        <f t="shared" si="8"/>
        <v>2</v>
      </c>
      <c r="AA8" s="17">
        <f t="shared" si="9"/>
        <v>0</v>
      </c>
      <c r="AB8" s="27">
        <f t="shared" si="10"/>
        <v>0</v>
      </c>
      <c r="AC8" s="33">
        <f t="shared" si="12"/>
        <v>1.1337868480725624E-3</v>
      </c>
      <c r="AD8" s="18">
        <f t="shared" si="13"/>
        <v>0</v>
      </c>
      <c r="AE8" s="19">
        <f t="shared" si="14"/>
        <v>0</v>
      </c>
    </row>
    <row r="9" spans="1:31">
      <c r="A9" s="4" t="s">
        <v>8</v>
      </c>
      <c r="B9" s="11">
        <v>7445</v>
      </c>
      <c r="C9" s="5">
        <v>7818</v>
      </c>
      <c r="D9" s="15">
        <v>7886</v>
      </c>
      <c r="E9" s="5"/>
      <c r="F9" s="5" t="b">
        <f t="shared" si="0"/>
        <v>1</v>
      </c>
      <c r="G9" s="5" t="b">
        <f t="shared" si="1"/>
        <v>0</v>
      </c>
      <c r="H9" s="5" t="b">
        <f t="shared" si="2"/>
        <v>0</v>
      </c>
      <c r="I9" s="5" t="b">
        <f t="shared" si="3"/>
        <v>0</v>
      </c>
      <c r="J9" s="5" t="b">
        <f t="shared" si="4"/>
        <v>0</v>
      </c>
      <c r="K9" s="5"/>
      <c r="L9" s="54">
        <f t="shared" si="5"/>
        <v>4.0578239918843517E-2</v>
      </c>
      <c r="M9" s="54">
        <f t="shared" si="6"/>
        <v>3.2233307751343053E-2</v>
      </c>
      <c r="N9" s="54"/>
      <c r="O9" s="54">
        <f t="shared" si="7"/>
        <v>2.2194668319900804E-2</v>
      </c>
      <c r="Q9" s="4" t="s">
        <v>8</v>
      </c>
      <c r="R9" s="45">
        <v>7533</v>
      </c>
      <c r="S9" s="46">
        <v>7778</v>
      </c>
      <c r="T9" s="46">
        <v>7842</v>
      </c>
      <c r="U9" s="5">
        <v>5363</v>
      </c>
      <c r="V9" s="5">
        <v>7566</v>
      </c>
      <c r="W9" s="6">
        <v>8065</v>
      </c>
      <c r="Y9" s="4" t="str">
        <f t="shared" si="11"/>
        <v>nrp2-50</v>
      </c>
      <c r="Z9" s="26">
        <f t="shared" si="8"/>
        <v>88</v>
      </c>
      <c r="AA9" s="17">
        <f t="shared" si="9"/>
        <v>-40</v>
      </c>
      <c r="AB9" s="27">
        <f t="shared" si="10"/>
        <v>-44</v>
      </c>
      <c r="AC9" s="33">
        <f t="shared" si="12"/>
        <v>1.1681932828886235E-2</v>
      </c>
      <c r="AD9" s="18">
        <f t="shared" si="13"/>
        <v>-5.1427102082797632E-3</v>
      </c>
      <c r="AE9" s="19">
        <f t="shared" si="14"/>
        <v>-5.6108135679673555E-3</v>
      </c>
    </row>
    <row r="10" spans="1:31">
      <c r="A10" s="4" t="s">
        <v>11</v>
      </c>
      <c r="B10" s="11">
        <v>9842</v>
      </c>
      <c r="C10" s="5">
        <v>11097</v>
      </c>
      <c r="D10" s="15">
        <v>11112</v>
      </c>
      <c r="E10" s="5"/>
      <c r="F10" s="5" t="b">
        <f t="shared" si="0"/>
        <v>1</v>
      </c>
      <c r="G10" s="5" t="b">
        <f t="shared" si="1"/>
        <v>0</v>
      </c>
      <c r="H10" s="5" t="b">
        <f t="shared" si="2"/>
        <v>0</v>
      </c>
      <c r="I10" s="5" t="b">
        <f t="shared" si="3"/>
        <v>0</v>
      </c>
      <c r="J10" s="5" t="b">
        <f t="shared" si="4"/>
        <v>0</v>
      </c>
      <c r="K10" s="5"/>
      <c r="L10" s="54">
        <f t="shared" si="5"/>
        <v>1.9348452123830094E-2</v>
      </c>
      <c r="M10" s="54">
        <f t="shared" si="6"/>
        <v>1.8022889069117781E-2</v>
      </c>
      <c r="N10" s="54"/>
      <c r="O10" s="54">
        <f t="shared" si="7"/>
        <v>4.2118469396899361E-3</v>
      </c>
      <c r="Q10" s="4" t="s">
        <v>11</v>
      </c>
      <c r="R10" s="45">
        <v>9729</v>
      </c>
      <c r="S10" s="46">
        <v>11083</v>
      </c>
      <c r="T10" s="46">
        <v>11100</v>
      </c>
      <c r="U10" s="5">
        <v>9639</v>
      </c>
      <c r="V10" s="5">
        <v>10897</v>
      </c>
      <c r="W10" s="6">
        <v>11159</v>
      </c>
      <c r="Y10" s="4" t="str">
        <f t="shared" si="11"/>
        <v>nrp3-50</v>
      </c>
      <c r="Z10" s="26">
        <f t="shared" si="8"/>
        <v>-113</v>
      </c>
      <c r="AA10" s="17">
        <f t="shared" si="9"/>
        <v>-14</v>
      </c>
      <c r="AB10" s="27">
        <f t="shared" si="10"/>
        <v>-12</v>
      </c>
      <c r="AC10" s="33">
        <f t="shared" si="12"/>
        <v>-1.161475999588858E-2</v>
      </c>
      <c r="AD10" s="18">
        <f t="shared" si="13"/>
        <v>-1.263195885590544E-3</v>
      </c>
      <c r="AE10" s="19">
        <f t="shared" si="14"/>
        <v>-1.0810810810810811E-3</v>
      </c>
    </row>
    <row r="11" spans="1:31">
      <c r="A11" s="4" t="s">
        <v>14</v>
      </c>
      <c r="B11" s="11">
        <v>13558</v>
      </c>
      <c r="C11" s="5">
        <v>15795</v>
      </c>
      <c r="D11" s="15">
        <v>15829</v>
      </c>
      <c r="E11" s="5"/>
      <c r="F11" s="5" t="b">
        <f t="shared" si="0"/>
        <v>1</v>
      </c>
      <c r="G11" s="5" t="b">
        <f t="shared" si="1"/>
        <v>0</v>
      </c>
      <c r="H11" s="5" t="b">
        <f t="shared" si="2"/>
        <v>0</v>
      </c>
      <c r="I11" s="5" t="b">
        <f t="shared" si="3"/>
        <v>0</v>
      </c>
      <c r="J11" s="5" t="b">
        <f t="shared" si="4"/>
        <v>0</v>
      </c>
      <c r="K11" s="5"/>
      <c r="L11" s="54">
        <f t="shared" si="5"/>
        <v>5.0792848569082068E-2</v>
      </c>
      <c r="M11" s="54">
        <f t="shared" si="6"/>
        <v>4.8749604305159858E-2</v>
      </c>
      <c r="N11" s="54"/>
      <c r="O11" s="54">
        <f t="shared" si="7"/>
        <v>9.7591492023772295E-3</v>
      </c>
      <c r="Q11" s="4" t="s">
        <v>14</v>
      </c>
      <c r="R11" s="45">
        <v>13459</v>
      </c>
      <c r="S11" s="46">
        <v>15775</v>
      </c>
      <c r="T11" s="46">
        <v>15839</v>
      </c>
      <c r="U11" s="5">
        <v>12781</v>
      </c>
      <c r="V11" s="5">
        <v>15025</v>
      </c>
      <c r="W11" s="6">
        <v>15985</v>
      </c>
      <c r="Y11" s="4" t="str">
        <f t="shared" si="11"/>
        <v>nrp4-50</v>
      </c>
      <c r="Z11" s="26">
        <f t="shared" si="8"/>
        <v>-99</v>
      </c>
      <c r="AA11" s="17">
        <f t="shared" si="9"/>
        <v>-20</v>
      </c>
      <c r="AB11" s="27">
        <f t="shared" si="10"/>
        <v>10</v>
      </c>
      <c r="AC11" s="33">
        <f t="shared" si="12"/>
        <v>-7.355672784010699E-3</v>
      </c>
      <c r="AD11" s="18">
        <f t="shared" si="13"/>
        <v>-1.2678288431061807E-3</v>
      </c>
      <c r="AE11" s="19">
        <f t="shared" si="14"/>
        <v>6.3135298945640511E-4</v>
      </c>
    </row>
    <row r="12" spans="1:31">
      <c r="A12" s="4" t="s">
        <v>17</v>
      </c>
      <c r="B12" s="11">
        <v>22989</v>
      </c>
      <c r="C12" s="5">
        <v>24610</v>
      </c>
      <c r="D12" s="15">
        <v>24568</v>
      </c>
      <c r="E12" s="5"/>
      <c r="F12" s="5" t="b">
        <f t="shared" si="0"/>
        <v>0</v>
      </c>
      <c r="G12" s="5" t="b">
        <f t="shared" si="1"/>
        <v>1</v>
      </c>
      <c r="H12" s="5" t="b">
        <f t="shared" si="2"/>
        <v>0</v>
      </c>
      <c r="I12" s="5" t="b">
        <f t="shared" si="3"/>
        <v>0</v>
      </c>
      <c r="J12" s="5" t="b">
        <f t="shared" si="4"/>
        <v>0</v>
      </c>
      <c r="K12" s="5"/>
      <c r="L12" s="54">
        <f t="shared" si="5"/>
        <v>1.3350700097688049E-2</v>
      </c>
      <c r="M12" s="54">
        <f t="shared" si="6"/>
        <v>1.5034538805363673E-2</v>
      </c>
      <c r="N12" s="54"/>
      <c r="O12" s="54">
        <f t="shared" si="7"/>
        <v>5.3843973928181044E-3</v>
      </c>
      <c r="Q12" s="4" t="s">
        <v>17</v>
      </c>
      <c r="R12" s="45">
        <v>22928</v>
      </c>
      <c r="S12" s="46">
        <v>24482</v>
      </c>
      <c r="T12" s="46">
        <v>24589</v>
      </c>
      <c r="U12" s="5">
        <v>18950</v>
      </c>
      <c r="V12" s="5">
        <v>24240</v>
      </c>
      <c r="W12" s="6">
        <v>24701</v>
      </c>
      <c r="Y12" s="4" t="str">
        <f t="shared" si="11"/>
        <v>nrp5-50</v>
      </c>
      <c r="Z12" s="26">
        <f t="shared" si="8"/>
        <v>-61</v>
      </c>
      <c r="AA12" s="17">
        <f t="shared" si="9"/>
        <v>-128</v>
      </c>
      <c r="AB12" s="27">
        <f t="shared" si="10"/>
        <v>21</v>
      </c>
      <c r="AC12" s="33">
        <f t="shared" si="12"/>
        <v>-2.6605024424284718E-3</v>
      </c>
      <c r="AD12" s="18">
        <f t="shared" si="13"/>
        <v>-5.2283310187076215E-3</v>
      </c>
      <c r="AE12" s="19">
        <f t="shared" si="14"/>
        <v>8.540404245800968E-4</v>
      </c>
    </row>
    <row r="13" spans="1:31">
      <c r="A13" s="4" t="s">
        <v>4</v>
      </c>
      <c r="B13" s="11">
        <v>2499</v>
      </c>
      <c r="C13" s="5">
        <v>2507</v>
      </c>
      <c r="D13" s="15">
        <v>2507</v>
      </c>
      <c r="E13" s="5"/>
      <c r="F13" s="5" t="b">
        <f t="shared" si="0"/>
        <v>1</v>
      </c>
      <c r="G13" s="5" t="b">
        <f t="shared" si="1"/>
        <v>1</v>
      </c>
      <c r="H13" s="5" t="b">
        <f t="shared" si="2"/>
        <v>0</v>
      </c>
      <c r="I13" s="5" t="b">
        <f t="shared" si="3"/>
        <v>1</v>
      </c>
      <c r="J13" s="5" t="b">
        <f t="shared" si="4"/>
        <v>1</v>
      </c>
      <c r="K13" s="5"/>
      <c r="L13" s="54">
        <f t="shared" si="5"/>
        <v>0</v>
      </c>
      <c r="M13" s="54">
        <f t="shared" si="6"/>
        <v>0</v>
      </c>
      <c r="N13" s="54"/>
      <c r="O13" s="54">
        <f t="shared" si="7"/>
        <v>0</v>
      </c>
      <c r="Q13" s="4" t="s">
        <v>4</v>
      </c>
      <c r="R13" s="45">
        <v>2477</v>
      </c>
      <c r="S13" s="46">
        <v>2507</v>
      </c>
      <c r="T13" s="46">
        <v>2507</v>
      </c>
      <c r="U13" s="5">
        <v>2507</v>
      </c>
      <c r="V13" s="5">
        <v>2507</v>
      </c>
      <c r="W13" s="6">
        <v>2507</v>
      </c>
      <c r="Y13" s="4" t="str">
        <f t="shared" si="11"/>
        <v>nrp1-70</v>
      </c>
      <c r="Z13" s="26">
        <f t="shared" si="8"/>
        <v>-22</v>
      </c>
      <c r="AA13" s="17">
        <f t="shared" si="9"/>
        <v>0</v>
      </c>
      <c r="AB13" s="27">
        <f t="shared" si="10"/>
        <v>0</v>
      </c>
      <c r="AC13" s="33">
        <f t="shared" si="12"/>
        <v>-8.8817117480823569E-3</v>
      </c>
      <c r="AD13" s="18">
        <f t="shared" si="13"/>
        <v>0</v>
      </c>
      <c r="AE13" s="19">
        <f t="shared" si="14"/>
        <v>0</v>
      </c>
    </row>
    <row r="14" spans="1:31">
      <c r="A14" s="4" t="s">
        <v>9</v>
      </c>
      <c r="B14" s="11">
        <v>10904</v>
      </c>
      <c r="C14" s="5">
        <v>11164</v>
      </c>
      <c r="D14" s="15">
        <v>11223</v>
      </c>
      <c r="E14" s="5"/>
      <c r="F14" s="5" t="b">
        <f t="shared" si="0"/>
        <v>1</v>
      </c>
      <c r="G14" s="5" t="b">
        <f t="shared" si="1"/>
        <v>0</v>
      </c>
      <c r="H14" s="5" t="b">
        <f t="shared" si="2"/>
        <v>0</v>
      </c>
      <c r="I14" s="5" t="b">
        <f t="shared" si="3"/>
        <v>0</v>
      </c>
      <c r="J14" s="5" t="b">
        <f t="shared" si="4"/>
        <v>0</v>
      </c>
      <c r="K14" s="5"/>
      <c r="L14" s="54">
        <f t="shared" si="5"/>
        <v>2.102824556713891E-2</v>
      </c>
      <c r="M14" s="54">
        <f t="shared" si="6"/>
        <v>1.5854532425653888E-2</v>
      </c>
      <c r="N14" s="54"/>
      <c r="O14" s="54">
        <f t="shared" si="7"/>
        <v>8.2184517497348886E-3</v>
      </c>
      <c r="Q14" s="4" t="s">
        <v>9</v>
      </c>
      <c r="R14" s="45">
        <v>10892</v>
      </c>
      <c r="S14" s="46">
        <v>11187</v>
      </c>
      <c r="T14" s="46">
        <v>11202</v>
      </c>
      <c r="U14" s="5">
        <v>9018</v>
      </c>
      <c r="V14" s="5">
        <v>10987</v>
      </c>
      <c r="W14" s="6">
        <v>11316</v>
      </c>
      <c r="Y14" s="4" t="str">
        <f t="shared" si="11"/>
        <v>nrp2-70</v>
      </c>
      <c r="Z14" s="26">
        <f t="shared" si="8"/>
        <v>-12</v>
      </c>
      <c r="AA14" s="17">
        <f t="shared" si="9"/>
        <v>23</v>
      </c>
      <c r="AB14" s="27">
        <f t="shared" si="10"/>
        <v>-21</v>
      </c>
      <c r="AC14" s="33">
        <f t="shared" si="12"/>
        <v>-1.1017260374586854E-3</v>
      </c>
      <c r="AD14" s="18">
        <f t="shared" si="13"/>
        <v>2.0559578081701976E-3</v>
      </c>
      <c r="AE14" s="19">
        <f t="shared" si="14"/>
        <v>-1.8746652383502945E-3</v>
      </c>
    </row>
    <row r="15" spans="1:31">
      <c r="A15" s="4" t="s">
        <v>12</v>
      </c>
      <c r="B15" s="11">
        <v>13821</v>
      </c>
      <c r="C15" s="5">
        <v>14190</v>
      </c>
      <c r="D15" s="15">
        <v>14195</v>
      </c>
      <c r="E15" s="5"/>
      <c r="F15" s="5" t="b">
        <f t="shared" si="0"/>
        <v>1</v>
      </c>
      <c r="G15" s="5" t="b">
        <f t="shared" si="1"/>
        <v>0</v>
      </c>
      <c r="H15" s="5" t="b">
        <f t="shared" si="2"/>
        <v>0</v>
      </c>
      <c r="I15" s="5" t="b">
        <f t="shared" si="3"/>
        <v>0</v>
      </c>
      <c r="J15" s="5" t="b">
        <f t="shared" si="4"/>
        <v>0</v>
      </c>
      <c r="K15" s="5"/>
      <c r="L15" s="54">
        <f t="shared" si="5"/>
        <v>1.0567101091933778E-3</v>
      </c>
      <c r="M15" s="54">
        <f t="shared" si="6"/>
        <v>7.0472163495419312E-4</v>
      </c>
      <c r="N15" s="54"/>
      <c r="O15" s="54">
        <f t="shared" si="7"/>
        <v>7.0442378134685823E-5</v>
      </c>
      <c r="Q15" s="4" t="s">
        <v>12</v>
      </c>
      <c r="R15" s="45">
        <v>13859</v>
      </c>
      <c r="S15" s="46">
        <v>14178</v>
      </c>
      <c r="T15" s="46">
        <v>14195</v>
      </c>
      <c r="U15" s="5">
        <v>12454</v>
      </c>
      <c r="V15" s="5">
        <v>14180</v>
      </c>
      <c r="W15" s="6">
        <v>14196</v>
      </c>
      <c r="Y15" s="4" t="str">
        <f t="shared" si="11"/>
        <v>nrp3-70</v>
      </c>
      <c r="Z15" s="26">
        <f t="shared" si="8"/>
        <v>38</v>
      </c>
      <c r="AA15" s="17">
        <f t="shared" si="9"/>
        <v>-12</v>
      </c>
      <c r="AB15" s="27">
        <f t="shared" si="10"/>
        <v>0</v>
      </c>
      <c r="AC15" s="33">
        <f t="shared" si="12"/>
        <v>2.7419005700266975E-3</v>
      </c>
      <c r="AD15" s="18">
        <f t="shared" si="13"/>
        <v>-8.4638171815488788E-4</v>
      </c>
      <c r="AE15" s="19">
        <f t="shared" si="14"/>
        <v>0</v>
      </c>
    </row>
    <row r="16" spans="1:31">
      <c r="A16" s="4" t="s">
        <v>15</v>
      </c>
      <c r="B16" s="11">
        <v>20115</v>
      </c>
      <c r="C16" s="5">
        <v>20879</v>
      </c>
      <c r="D16" s="15">
        <v>20890</v>
      </c>
      <c r="E16" s="5"/>
      <c r="F16" s="5" t="b">
        <f t="shared" si="0"/>
        <v>1</v>
      </c>
      <c r="G16" s="5" t="b">
        <f t="shared" si="1"/>
        <v>0</v>
      </c>
      <c r="H16" s="5" t="b">
        <f t="shared" si="2"/>
        <v>0</v>
      </c>
      <c r="I16" s="5" t="b">
        <f t="shared" si="3"/>
        <v>0</v>
      </c>
      <c r="J16" s="5" t="b">
        <f t="shared" si="4"/>
        <v>0</v>
      </c>
      <c r="K16" s="5"/>
      <c r="L16" s="54">
        <f t="shared" si="5"/>
        <v>1.7711823839157491E-3</v>
      </c>
      <c r="M16" s="54">
        <f t="shared" si="6"/>
        <v>1.2452703673547583E-3</v>
      </c>
      <c r="N16" s="54"/>
      <c r="O16" s="54">
        <f t="shared" si="7"/>
        <v>1.0997943862669152E-3</v>
      </c>
      <c r="Q16" s="4" t="s">
        <v>15</v>
      </c>
      <c r="R16" s="45">
        <v>20035</v>
      </c>
      <c r="S16" s="46">
        <v>20873</v>
      </c>
      <c r="T16" s="46">
        <v>20892</v>
      </c>
      <c r="U16" s="5">
        <v>17327</v>
      </c>
      <c r="V16" s="5">
        <v>20853</v>
      </c>
      <c r="W16" s="6">
        <v>20913</v>
      </c>
      <c r="Y16" s="4" t="str">
        <f t="shared" si="11"/>
        <v>nrp4-70</v>
      </c>
      <c r="Z16" s="26">
        <f t="shared" si="8"/>
        <v>-80</v>
      </c>
      <c r="AA16" s="17">
        <f t="shared" si="9"/>
        <v>-6</v>
      </c>
      <c r="AB16" s="27">
        <f t="shared" si="10"/>
        <v>2</v>
      </c>
      <c r="AC16" s="33">
        <f t="shared" si="12"/>
        <v>-3.9930122285999504E-3</v>
      </c>
      <c r="AD16" s="18">
        <f t="shared" si="13"/>
        <v>-2.8745269007809129E-4</v>
      </c>
      <c r="AE16" s="19">
        <f t="shared" si="14"/>
        <v>9.5730423128470229E-5</v>
      </c>
    </row>
    <row r="17" spans="1:31">
      <c r="A17" s="4" t="s">
        <v>18</v>
      </c>
      <c r="B17" s="11">
        <v>28751</v>
      </c>
      <c r="C17" s="5">
        <v>28904</v>
      </c>
      <c r="D17" s="15">
        <v>28905</v>
      </c>
      <c r="E17" s="5"/>
      <c r="F17" s="5" t="b">
        <f t="shared" si="0"/>
        <v>0</v>
      </c>
      <c r="G17" s="5" t="b">
        <f t="shared" si="1"/>
        <v>0</v>
      </c>
      <c r="H17" s="5" t="b">
        <f t="shared" si="2"/>
        <v>0</v>
      </c>
      <c r="I17" s="5" t="b">
        <f t="shared" si="3"/>
        <v>0</v>
      </c>
      <c r="J17" s="5" t="b">
        <f t="shared" si="4"/>
        <v>1</v>
      </c>
      <c r="K17" s="5"/>
      <c r="L17" s="54">
        <f t="shared" si="5"/>
        <v>-1.3838436256702992E-4</v>
      </c>
      <c r="M17" s="54">
        <f t="shared" si="6"/>
        <v>-1.7298643786327152E-4</v>
      </c>
      <c r="N17" s="54"/>
      <c r="O17" s="54">
        <f t="shared" si="7"/>
        <v>2.4211400110680687E-4</v>
      </c>
      <c r="Q17" s="4" t="s">
        <v>18</v>
      </c>
      <c r="R17" s="45">
        <v>28735</v>
      </c>
      <c r="S17" s="46">
        <v>28883</v>
      </c>
      <c r="T17" s="46">
        <v>28904</v>
      </c>
      <c r="U17" s="5">
        <v>22174</v>
      </c>
      <c r="V17" s="5">
        <v>28909</v>
      </c>
      <c r="W17" s="6">
        <v>28912</v>
      </c>
      <c r="Y17" s="4" t="str">
        <f t="shared" si="11"/>
        <v>nrp5-70</v>
      </c>
      <c r="Z17" s="26">
        <f t="shared" si="8"/>
        <v>-16</v>
      </c>
      <c r="AA17" s="17">
        <f t="shared" si="9"/>
        <v>-21</v>
      </c>
      <c r="AB17" s="27">
        <f t="shared" si="10"/>
        <v>-1</v>
      </c>
      <c r="AC17" s="33">
        <f t="shared" si="12"/>
        <v>-5.5681224986949712E-4</v>
      </c>
      <c r="AD17" s="18">
        <f t="shared" si="13"/>
        <v>-7.2707128760862792E-4</v>
      </c>
      <c r="AE17" s="19">
        <f t="shared" si="14"/>
        <v>-3.4597287572654303E-5</v>
      </c>
    </row>
    <row r="18" spans="1:31">
      <c r="A18" s="4" t="s">
        <v>19</v>
      </c>
      <c r="B18" s="11">
        <v>6119</v>
      </c>
      <c r="C18" s="5">
        <v>7883</v>
      </c>
      <c r="D18" s="15">
        <v>7867</v>
      </c>
      <c r="E18" s="5"/>
      <c r="F18" s="5" t="b">
        <f t="shared" si="0"/>
        <v>0</v>
      </c>
      <c r="G18" s="5" t="b">
        <f t="shared" si="1"/>
        <v>1</v>
      </c>
      <c r="H18" s="5" t="b">
        <f t="shared" si="2"/>
        <v>0</v>
      </c>
      <c r="I18" s="5" t="b">
        <f t="shared" si="3"/>
        <v>0</v>
      </c>
      <c r="J18" s="5" t="b">
        <f t="shared" si="4"/>
        <v>0</v>
      </c>
      <c r="K18" s="5"/>
      <c r="L18" s="54">
        <f t="shared" si="5"/>
        <v>3.7498411084276088E-2</v>
      </c>
      <c r="M18" s="54">
        <f t="shared" si="6"/>
        <v>3.9451985284790055E-2</v>
      </c>
      <c r="N18" s="54"/>
      <c r="O18" s="54">
        <f t="shared" si="7"/>
        <v>6.5664856673822453E-3</v>
      </c>
      <c r="Q18" s="4" t="s">
        <v>19</v>
      </c>
      <c r="R18" s="45">
        <v>6091</v>
      </c>
      <c r="S18" s="46">
        <v>7867</v>
      </c>
      <c r="T18" s="46">
        <v>7875</v>
      </c>
      <c r="U18" s="5">
        <v>6662</v>
      </c>
      <c r="V18" s="5">
        <v>7572</v>
      </c>
      <c r="W18" s="6">
        <v>7919</v>
      </c>
      <c r="Y18" s="4" t="str">
        <f t="shared" si="11"/>
        <v>nrp-e1-30</v>
      </c>
      <c r="Z18" s="26">
        <f t="shared" si="8"/>
        <v>-28</v>
      </c>
      <c r="AA18" s="17">
        <f t="shared" si="9"/>
        <v>-16</v>
      </c>
      <c r="AB18" s="27">
        <f t="shared" si="10"/>
        <v>8</v>
      </c>
      <c r="AC18" s="33">
        <f t="shared" si="12"/>
        <v>-4.5969463142341155E-3</v>
      </c>
      <c r="AD18" s="18">
        <f t="shared" si="13"/>
        <v>-2.0338121266048051E-3</v>
      </c>
      <c r="AE18" s="19">
        <f t="shared" si="14"/>
        <v>1.0158730158730158E-3</v>
      </c>
    </row>
    <row r="19" spans="1:31">
      <c r="A19" s="4" t="s">
        <v>21</v>
      </c>
      <c r="B19" s="11">
        <v>5699</v>
      </c>
      <c r="C19" s="5">
        <v>7413</v>
      </c>
      <c r="D19" s="15">
        <v>7413</v>
      </c>
      <c r="E19" s="5"/>
      <c r="F19" s="5" t="b">
        <f t="shared" si="0"/>
        <v>1</v>
      </c>
      <c r="G19" s="5" t="b">
        <f t="shared" si="1"/>
        <v>1</v>
      </c>
      <c r="H19" s="5" t="b">
        <f t="shared" si="2"/>
        <v>0</v>
      </c>
      <c r="I19" s="5" t="b">
        <f t="shared" si="3"/>
        <v>0</v>
      </c>
      <c r="J19" s="5" t="b">
        <f t="shared" si="4"/>
        <v>0</v>
      </c>
      <c r="K19" s="5"/>
      <c r="L19" s="54">
        <f t="shared" si="5"/>
        <v>3.2915149062457842E-2</v>
      </c>
      <c r="M19" s="54">
        <f t="shared" si="6"/>
        <v>3.2915149062457842E-2</v>
      </c>
      <c r="N19" s="54"/>
      <c r="O19" s="54">
        <f t="shared" si="7"/>
        <v>4.4319097502014508E-3</v>
      </c>
      <c r="Q19" s="4" t="s">
        <v>21</v>
      </c>
      <c r="R19" s="45">
        <v>5736</v>
      </c>
      <c r="S19" s="46">
        <v>7417</v>
      </c>
      <c r="T19" s="46">
        <v>7417</v>
      </c>
      <c r="U19" s="5">
        <v>6275</v>
      </c>
      <c r="V19" s="5">
        <v>7169</v>
      </c>
      <c r="W19" s="6">
        <v>7446</v>
      </c>
      <c r="Y19" s="4" t="str">
        <f t="shared" si="11"/>
        <v>nrp-e2-30</v>
      </c>
      <c r="Z19" s="26">
        <f t="shared" si="8"/>
        <v>37</v>
      </c>
      <c r="AA19" s="17">
        <f t="shared" si="9"/>
        <v>4</v>
      </c>
      <c r="AB19" s="27">
        <f t="shared" si="10"/>
        <v>4</v>
      </c>
      <c r="AC19" s="33">
        <f t="shared" si="12"/>
        <v>6.4504881450488149E-3</v>
      </c>
      <c r="AD19" s="18">
        <f t="shared" si="13"/>
        <v>5.3930160442227314E-4</v>
      </c>
      <c r="AE19" s="19">
        <f t="shared" si="14"/>
        <v>5.3930160442227314E-4</v>
      </c>
    </row>
    <row r="20" spans="1:31">
      <c r="A20" s="4" t="s">
        <v>23</v>
      </c>
      <c r="B20" s="11">
        <v>5155</v>
      </c>
      <c r="C20" s="5">
        <v>6639</v>
      </c>
      <c r="D20" s="15">
        <v>6636</v>
      </c>
      <c r="E20" s="5"/>
      <c r="F20" s="5" t="b">
        <f t="shared" si="0"/>
        <v>0</v>
      </c>
      <c r="G20" s="5" t="b">
        <f t="shared" si="1"/>
        <v>1</v>
      </c>
      <c r="H20" s="5" t="b">
        <f t="shared" si="2"/>
        <v>0</v>
      </c>
      <c r="I20" s="5" t="b">
        <f t="shared" si="3"/>
        <v>0</v>
      </c>
      <c r="J20" s="5" t="b">
        <f t="shared" si="4"/>
        <v>0</v>
      </c>
      <c r="K20" s="5"/>
      <c r="L20" s="54">
        <f t="shared" si="5"/>
        <v>2.6371308016877638E-2</v>
      </c>
      <c r="M20" s="54">
        <f t="shared" si="6"/>
        <v>2.6811266757041725E-2</v>
      </c>
      <c r="N20" s="54"/>
      <c r="O20" s="54">
        <f t="shared" si="7"/>
        <v>4.5004500450045006E-3</v>
      </c>
      <c r="Q20" s="4" t="s">
        <v>23</v>
      </c>
      <c r="R20" s="45">
        <v>5188</v>
      </c>
      <c r="S20" s="46">
        <v>6643</v>
      </c>
      <c r="T20" s="46">
        <v>6636</v>
      </c>
      <c r="U20" s="5">
        <v>5795</v>
      </c>
      <c r="V20" s="5">
        <v>6461</v>
      </c>
      <c r="W20" s="6">
        <v>6666</v>
      </c>
      <c r="Y20" s="4" t="str">
        <f t="shared" si="11"/>
        <v>nrp-e3-30</v>
      </c>
      <c r="Z20" s="26">
        <f t="shared" si="8"/>
        <v>33</v>
      </c>
      <c r="AA20" s="17">
        <f t="shared" si="9"/>
        <v>4</v>
      </c>
      <c r="AB20" s="27">
        <f t="shared" si="10"/>
        <v>0</v>
      </c>
      <c r="AC20" s="33">
        <f t="shared" si="12"/>
        <v>6.3608326908249808E-3</v>
      </c>
      <c r="AD20" s="18">
        <f t="shared" si="13"/>
        <v>6.0213758843895835E-4</v>
      </c>
      <c r="AE20" s="19">
        <f t="shared" si="14"/>
        <v>0</v>
      </c>
    </row>
    <row r="21" spans="1:31">
      <c r="A21" s="4" t="s">
        <v>25</v>
      </c>
      <c r="B21" s="11">
        <v>4526</v>
      </c>
      <c r="C21" s="5">
        <v>5785</v>
      </c>
      <c r="D21" s="15">
        <v>5800</v>
      </c>
      <c r="E21" s="5"/>
      <c r="F21" s="5" t="b">
        <f t="shared" si="0"/>
        <v>1</v>
      </c>
      <c r="G21" s="5" t="b">
        <f t="shared" si="1"/>
        <v>0</v>
      </c>
      <c r="H21" s="5" t="b">
        <f t="shared" si="2"/>
        <v>0</v>
      </c>
      <c r="I21" s="5" t="b">
        <f t="shared" si="3"/>
        <v>0</v>
      </c>
      <c r="J21" s="5" t="b">
        <f t="shared" si="4"/>
        <v>0</v>
      </c>
      <c r="K21" s="5"/>
      <c r="L21" s="54">
        <f t="shared" si="5"/>
        <v>1.8620689655172412E-2</v>
      </c>
      <c r="M21" s="54">
        <f t="shared" si="6"/>
        <v>1.6076058772687987E-2</v>
      </c>
      <c r="N21" s="54"/>
      <c r="O21" s="54">
        <f t="shared" si="7"/>
        <v>1.5447292480054321E-2</v>
      </c>
      <c r="Q21" s="4" t="s">
        <v>25</v>
      </c>
      <c r="R21" s="45">
        <v>4590</v>
      </c>
      <c r="S21" s="46">
        <v>5789</v>
      </c>
      <c r="T21" s="46">
        <v>5787</v>
      </c>
      <c r="U21" s="5">
        <v>5065</v>
      </c>
      <c r="V21" s="5">
        <v>5692</v>
      </c>
      <c r="W21" s="6">
        <v>5891</v>
      </c>
      <c r="Y21" s="4" t="str">
        <f t="shared" si="11"/>
        <v>nrp-e4-30</v>
      </c>
      <c r="Z21" s="26">
        <f t="shared" si="8"/>
        <v>64</v>
      </c>
      <c r="AA21" s="17">
        <f t="shared" si="9"/>
        <v>4</v>
      </c>
      <c r="AB21" s="27">
        <f t="shared" si="10"/>
        <v>-13</v>
      </c>
      <c r="AC21" s="33">
        <f t="shared" si="12"/>
        <v>1.3943355119825708E-2</v>
      </c>
      <c r="AD21" s="18">
        <f t="shared" si="13"/>
        <v>6.9096562446018309E-4</v>
      </c>
      <c r="AE21" s="19">
        <f t="shared" si="14"/>
        <v>-2.2464143770520133E-3</v>
      </c>
    </row>
    <row r="22" spans="1:31">
      <c r="A22" s="4" t="s">
        <v>27</v>
      </c>
      <c r="B22" s="11">
        <v>4943</v>
      </c>
      <c r="C22" s="5">
        <v>6100</v>
      </c>
      <c r="D22" s="15">
        <v>6103</v>
      </c>
      <c r="E22" s="5"/>
      <c r="F22" s="5" t="b">
        <f t="shared" si="0"/>
        <v>1</v>
      </c>
      <c r="G22" s="5" t="b">
        <f t="shared" si="1"/>
        <v>0</v>
      </c>
      <c r="H22" s="5" t="b">
        <f t="shared" si="2"/>
        <v>0</v>
      </c>
      <c r="I22" s="5" t="b">
        <f t="shared" si="3"/>
        <v>0</v>
      </c>
      <c r="J22" s="5" t="b">
        <f t="shared" si="4"/>
        <v>0</v>
      </c>
      <c r="K22" s="5"/>
      <c r="L22" s="54">
        <f t="shared" si="5"/>
        <v>2.70358839914796E-2</v>
      </c>
      <c r="M22" s="54">
        <f t="shared" si="6"/>
        <v>2.6557377049180327E-2</v>
      </c>
      <c r="N22" s="54"/>
      <c r="O22" s="54">
        <f t="shared" si="7"/>
        <v>4.404567699836868E-3</v>
      </c>
      <c r="Q22" s="4" t="s">
        <v>27</v>
      </c>
      <c r="R22" s="45">
        <v>4955</v>
      </c>
      <c r="S22" s="46">
        <v>6099</v>
      </c>
      <c r="T22" s="46">
        <v>6103</v>
      </c>
      <c r="U22" s="5">
        <v>5494</v>
      </c>
      <c r="V22" s="5">
        <v>5938</v>
      </c>
      <c r="W22" s="6">
        <v>6130</v>
      </c>
      <c r="Y22" s="4" t="str">
        <f t="shared" si="11"/>
        <v>nrp-g1-30</v>
      </c>
      <c r="Z22" s="26">
        <f t="shared" si="8"/>
        <v>12</v>
      </c>
      <c r="AA22" s="17">
        <f t="shared" si="9"/>
        <v>-1</v>
      </c>
      <c r="AB22" s="27">
        <f t="shared" si="10"/>
        <v>0</v>
      </c>
      <c r="AC22" s="33">
        <f t="shared" si="12"/>
        <v>2.4217961654894047E-3</v>
      </c>
      <c r="AD22" s="18">
        <f t="shared" si="13"/>
        <v>-1.6396130513198886E-4</v>
      </c>
      <c r="AE22" s="19">
        <f t="shared" si="14"/>
        <v>0</v>
      </c>
    </row>
    <row r="23" spans="1:31">
      <c r="A23" s="4" t="s">
        <v>29</v>
      </c>
      <c r="B23" s="11">
        <v>3773</v>
      </c>
      <c r="C23" s="5">
        <v>4570</v>
      </c>
      <c r="D23" s="15">
        <v>4569</v>
      </c>
      <c r="E23" s="5"/>
      <c r="F23" s="5" t="b">
        <f t="shared" si="0"/>
        <v>0</v>
      </c>
      <c r="G23" s="5" t="b">
        <f t="shared" si="1"/>
        <v>1</v>
      </c>
      <c r="H23" s="5" t="b">
        <f t="shared" si="2"/>
        <v>0</v>
      </c>
      <c r="I23" s="5" t="b">
        <f t="shared" si="3"/>
        <v>0</v>
      </c>
      <c r="J23" s="5" t="b">
        <f t="shared" si="4"/>
        <v>0</v>
      </c>
      <c r="K23" s="5"/>
      <c r="L23" s="54">
        <f t="shared" si="5"/>
        <v>9.4112497264171591E-3</v>
      </c>
      <c r="M23" s="54">
        <f t="shared" si="6"/>
        <v>9.6280087527352304E-3</v>
      </c>
      <c r="N23" s="54"/>
      <c r="O23" s="54">
        <f t="shared" si="7"/>
        <v>2.4017467248908298E-3</v>
      </c>
      <c r="Q23" s="4" t="s">
        <v>29</v>
      </c>
      <c r="R23" s="45">
        <v>3759</v>
      </c>
      <c r="S23" s="46">
        <v>4574</v>
      </c>
      <c r="T23" s="46">
        <v>4568</v>
      </c>
      <c r="U23" s="5">
        <v>4256</v>
      </c>
      <c r="V23" s="5">
        <v>4526</v>
      </c>
      <c r="W23" s="6">
        <v>4580</v>
      </c>
      <c r="Y23" s="4" t="str">
        <f t="shared" si="11"/>
        <v>nrp-g2-30</v>
      </c>
      <c r="Z23" s="26">
        <f t="shared" si="8"/>
        <v>-14</v>
      </c>
      <c r="AA23" s="17">
        <f t="shared" si="9"/>
        <v>4</v>
      </c>
      <c r="AB23" s="27">
        <f t="shared" si="10"/>
        <v>-1</v>
      </c>
      <c r="AC23" s="33">
        <f t="shared" si="12"/>
        <v>-3.7243947858472998E-3</v>
      </c>
      <c r="AD23" s="18">
        <f t="shared" si="13"/>
        <v>8.7450808919982512E-4</v>
      </c>
      <c r="AE23" s="19">
        <f t="shared" si="14"/>
        <v>-2.1891418563922942E-4</v>
      </c>
    </row>
    <row r="24" spans="1:31">
      <c r="A24" s="4" t="s">
        <v>31</v>
      </c>
      <c r="B24" s="11">
        <v>4789</v>
      </c>
      <c r="C24" s="5">
        <v>5909</v>
      </c>
      <c r="D24" s="15">
        <v>5913</v>
      </c>
      <c r="E24" s="5"/>
      <c r="F24" s="5" t="b">
        <f t="shared" si="0"/>
        <v>1</v>
      </c>
      <c r="G24" s="5" t="b">
        <f t="shared" si="1"/>
        <v>0</v>
      </c>
      <c r="H24" s="5" t="b">
        <f t="shared" si="2"/>
        <v>0</v>
      </c>
      <c r="I24" s="5" t="b">
        <f t="shared" si="3"/>
        <v>0</v>
      </c>
      <c r="J24" s="5" t="b">
        <f t="shared" si="4"/>
        <v>0</v>
      </c>
      <c r="K24" s="5"/>
      <c r="L24" s="54">
        <f t="shared" si="5"/>
        <v>1.8772196854388634E-2</v>
      </c>
      <c r="M24" s="54">
        <f t="shared" si="6"/>
        <v>1.8107970891859875E-2</v>
      </c>
      <c r="N24" s="54"/>
      <c r="O24" s="54">
        <f t="shared" si="7"/>
        <v>3.2029669588671613E-3</v>
      </c>
      <c r="Q24" s="4" t="s">
        <v>31</v>
      </c>
      <c r="R24" s="45">
        <v>4834</v>
      </c>
      <c r="S24" s="46">
        <v>5905</v>
      </c>
      <c r="T24" s="46">
        <v>5914</v>
      </c>
      <c r="U24" s="5">
        <v>5351</v>
      </c>
      <c r="V24" s="5">
        <v>5802</v>
      </c>
      <c r="W24" s="6">
        <v>5932</v>
      </c>
      <c r="Y24" s="4" t="str">
        <f t="shared" si="11"/>
        <v>nrp-g3-30</v>
      </c>
      <c r="Z24" s="26">
        <f t="shared" si="8"/>
        <v>45</v>
      </c>
      <c r="AA24" s="17">
        <f t="shared" si="9"/>
        <v>-4</v>
      </c>
      <c r="AB24" s="27">
        <f t="shared" si="10"/>
        <v>1</v>
      </c>
      <c r="AC24" s="33">
        <f t="shared" si="12"/>
        <v>9.3090608191973515E-3</v>
      </c>
      <c r="AD24" s="18">
        <f t="shared" si="13"/>
        <v>-6.7739204064352248E-4</v>
      </c>
      <c r="AE24" s="19">
        <f t="shared" si="14"/>
        <v>1.6909029421711193E-4</v>
      </c>
    </row>
    <row r="25" spans="1:31">
      <c r="A25" s="4" t="s">
        <v>33</v>
      </c>
      <c r="B25" s="11">
        <v>3524</v>
      </c>
      <c r="C25" s="5">
        <v>4210</v>
      </c>
      <c r="D25" s="15">
        <v>4213</v>
      </c>
      <c r="E25" s="5"/>
      <c r="F25" s="5" t="b">
        <f t="shared" si="0"/>
        <v>1</v>
      </c>
      <c r="G25" s="5" t="b">
        <f t="shared" si="1"/>
        <v>0</v>
      </c>
      <c r="H25" s="5" t="b">
        <f t="shared" si="2"/>
        <v>0</v>
      </c>
      <c r="I25" s="5" t="b">
        <f t="shared" si="3"/>
        <v>0</v>
      </c>
      <c r="J25" s="5" t="b">
        <f t="shared" si="4"/>
        <v>0</v>
      </c>
      <c r="K25" s="5"/>
      <c r="L25" s="54">
        <f t="shared" si="5"/>
        <v>5.4592926655589839E-3</v>
      </c>
      <c r="M25" s="54">
        <f t="shared" si="6"/>
        <v>4.7505938242280287E-3</v>
      </c>
      <c r="N25" s="54"/>
      <c r="O25" s="54">
        <f t="shared" si="7"/>
        <v>1.1853959222380276E-3</v>
      </c>
      <c r="Q25" s="4" t="s">
        <v>33</v>
      </c>
      <c r="R25" s="45">
        <v>3483</v>
      </c>
      <c r="S25" s="46">
        <v>4214</v>
      </c>
      <c r="T25" s="46">
        <v>4216</v>
      </c>
      <c r="U25" s="5">
        <v>3951</v>
      </c>
      <c r="V25" s="5">
        <v>4190</v>
      </c>
      <c r="W25" s="6">
        <v>4218</v>
      </c>
      <c r="Y25" s="4" t="str">
        <f t="shared" si="11"/>
        <v>nrp-g4-30</v>
      </c>
      <c r="Z25" s="26">
        <f t="shared" si="8"/>
        <v>-41</v>
      </c>
      <c r="AA25" s="17">
        <f t="shared" si="9"/>
        <v>4</v>
      </c>
      <c r="AB25" s="27">
        <f t="shared" si="10"/>
        <v>3</v>
      </c>
      <c r="AC25" s="33">
        <f t="shared" si="12"/>
        <v>-1.1771461383864484E-2</v>
      </c>
      <c r="AD25" s="18">
        <f t="shared" si="13"/>
        <v>9.4921689606074992E-4</v>
      </c>
      <c r="AE25" s="19">
        <f t="shared" si="14"/>
        <v>7.1157495256166982E-4</v>
      </c>
    </row>
    <row r="26" spans="1:31">
      <c r="A26" s="4" t="s">
        <v>35</v>
      </c>
      <c r="B26" s="11">
        <v>7996</v>
      </c>
      <c r="C26" s="5">
        <v>10663</v>
      </c>
      <c r="D26" s="15">
        <v>10667</v>
      </c>
      <c r="E26" s="5"/>
      <c r="F26" s="5" t="b">
        <f t="shared" si="0"/>
        <v>1</v>
      </c>
      <c r="G26" s="5" t="b">
        <f t="shared" si="1"/>
        <v>0</v>
      </c>
      <c r="H26" s="5" t="b">
        <f t="shared" si="2"/>
        <v>0</v>
      </c>
      <c r="I26" s="5" t="b">
        <f t="shared" si="3"/>
        <v>0</v>
      </c>
      <c r="J26" s="5" t="b">
        <f t="shared" si="4"/>
        <v>0</v>
      </c>
      <c r="K26" s="5"/>
      <c r="L26" s="54">
        <f t="shared" si="5"/>
        <v>6.1779319396268864E-2</v>
      </c>
      <c r="M26" s="54">
        <f t="shared" si="6"/>
        <v>6.1427365656944573E-2</v>
      </c>
      <c r="N26" s="54"/>
      <c r="O26" s="54">
        <f t="shared" si="7"/>
        <v>9.5636025998142998E-3</v>
      </c>
      <c r="Q26" s="4" t="s">
        <v>35</v>
      </c>
      <c r="R26" s="45">
        <v>7749</v>
      </c>
      <c r="S26" s="46">
        <v>10664</v>
      </c>
      <c r="T26" s="46">
        <v>10642</v>
      </c>
      <c r="U26" s="5">
        <v>8268</v>
      </c>
      <c r="V26" s="5">
        <v>10008</v>
      </c>
      <c r="W26" s="6">
        <v>10770</v>
      </c>
      <c r="Y26" s="4" t="str">
        <f t="shared" si="11"/>
        <v>nrp-m1-30</v>
      </c>
      <c r="Z26" s="26">
        <f t="shared" si="8"/>
        <v>-247</v>
      </c>
      <c r="AA26" s="17">
        <f t="shared" si="9"/>
        <v>1</v>
      </c>
      <c r="AB26" s="27">
        <f t="shared" si="10"/>
        <v>-25</v>
      </c>
      <c r="AC26" s="33">
        <f t="shared" si="12"/>
        <v>-3.1875080655568461E-2</v>
      </c>
      <c r="AD26" s="18">
        <f t="shared" si="13"/>
        <v>9.3773443360840213E-5</v>
      </c>
      <c r="AE26" s="19">
        <f t="shared" si="14"/>
        <v>-2.3491824844953956E-3</v>
      </c>
    </row>
    <row r="27" spans="1:31">
      <c r="A27" s="4" t="s">
        <v>37</v>
      </c>
      <c r="B27" s="11">
        <v>6375</v>
      </c>
      <c r="C27" s="5">
        <v>8627</v>
      </c>
      <c r="D27" s="15">
        <v>8658</v>
      </c>
      <c r="E27" s="5"/>
      <c r="F27" s="5" t="b">
        <f t="shared" si="0"/>
        <v>1</v>
      </c>
      <c r="G27" s="5" t="b">
        <f t="shared" si="1"/>
        <v>0</v>
      </c>
      <c r="H27" s="5" t="b">
        <f t="shared" si="2"/>
        <v>0</v>
      </c>
      <c r="I27" s="5" t="b">
        <f t="shared" si="3"/>
        <v>0</v>
      </c>
      <c r="J27" s="5" t="b">
        <f t="shared" si="4"/>
        <v>0</v>
      </c>
      <c r="K27" s="5"/>
      <c r="L27" s="54">
        <f t="shared" si="5"/>
        <v>4.458304458304458E-2</v>
      </c>
      <c r="M27" s="54">
        <f t="shared" si="6"/>
        <v>4.1149878289092383E-2</v>
      </c>
      <c r="N27" s="54"/>
      <c r="O27" s="54">
        <f t="shared" si="7"/>
        <v>5.6276559090387042E-3</v>
      </c>
      <c r="Q27" s="4" t="s">
        <v>37</v>
      </c>
      <c r="R27" s="45">
        <v>6403</v>
      </c>
      <c r="S27" s="46">
        <v>8643</v>
      </c>
      <c r="T27" s="46">
        <v>8657</v>
      </c>
      <c r="U27" s="5">
        <v>6928</v>
      </c>
      <c r="V27" s="5">
        <v>8272</v>
      </c>
      <c r="W27" s="6">
        <v>8707</v>
      </c>
      <c r="Y27" s="4" t="str">
        <f t="shared" si="11"/>
        <v>nrp-m2-30</v>
      </c>
      <c r="Z27" s="26">
        <f t="shared" si="8"/>
        <v>28</v>
      </c>
      <c r="AA27" s="17">
        <f t="shared" si="9"/>
        <v>16</v>
      </c>
      <c r="AB27" s="27">
        <f t="shared" si="10"/>
        <v>-1</v>
      </c>
      <c r="AC27" s="33">
        <f t="shared" si="12"/>
        <v>4.372950179603311E-3</v>
      </c>
      <c r="AD27" s="18">
        <f t="shared" si="13"/>
        <v>1.8512090709244474E-3</v>
      </c>
      <c r="AE27" s="19">
        <f t="shared" si="14"/>
        <v>-1.1551345731777752E-4</v>
      </c>
    </row>
    <row r="28" spans="1:31">
      <c r="A28" s="4" t="s">
        <v>39</v>
      </c>
      <c r="B28" s="11">
        <v>7394</v>
      </c>
      <c r="C28" s="5">
        <v>10299</v>
      </c>
      <c r="D28" s="15">
        <v>10264</v>
      </c>
      <c r="E28" s="5"/>
      <c r="F28" s="5" t="b">
        <f t="shared" si="0"/>
        <v>0</v>
      </c>
      <c r="G28" s="5" t="b">
        <f t="shared" si="1"/>
        <v>1</v>
      </c>
      <c r="H28" s="5" t="b">
        <f t="shared" si="2"/>
        <v>0</v>
      </c>
      <c r="I28" s="5" t="b">
        <f t="shared" si="3"/>
        <v>0</v>
      </c>
      <c r="J28" s="5" t="b">
        <f t="shared" si="4"/>
        <v>0</v>
      </c>
      <c r="K28" s="5"/>
      <c r="L28" s="54">
        <f t="shared" si="5"/>
        <v>6.8686671862821513E-2</v>
      </c>
      <c r="M28" s="54">
        <f t="shared" si="6"/>
        <v>7.1851636081172926E-2</v>
      </c>
      <c r="N28" s="54"/>
      <c r="O28" s="54">
        <f t="shared" si="7"/>
        <v>1.2222115292079684E-2</v>
      </c>
      <c r="Q28" s="4" t="s">
        <v>39</v>
      </c>
      <c r="R28" s="45">
        <v>7474</v>
      </c>
      <c r="S28" s="46">
        <v>10260</v>
      </c>
      <c r="T28" s="46">
        <v>10252</v>
      </c>
      <c r="U28" s="5">
        <v>8091</v>
      </c>
      <c r="V28" s="5">
        <v>9559</v>
      </c>
      <c r="W28" s="6">
        <v>10391</v>
      </c>
      <c r="Y28" s="4" t="str">
        <f t="shared" si="11"/>
        <v>nrp-m3-30</v>
      </c>
      <c r="Z28" s="26">
        <f t="shared" si="8"/>
        <v>80</v>
      </c>
      <c r="AA28" s="17">
        <f t="shared" si="9"/>
        <v>-39</v>
      </c>
      <c r="AB28" s="27">
        <f t="shared" si="10"/>
        <v>-12</v>
      </c>
      <c r="AC28" s="33">
        <f t="shared" si="12"/>
        <v>1.0703773080010704E-2</v>
      </c>
      <c r="AD28" s="18">
        <f t="shared" si="13"/>
        <v>-3.8011695906432748E-3</v>
      </c>
      <c r="AE28" s="19">
        <f t="shared" si="14"/>
        <v>-1.1705033164260631E-3</v>
      </c>
    </row>
    <row r="29" spans="1:31">
      <c r="A29" s="4" t="s">
        <v>41</v>
      </c>
      <c r="B29" s="11">
        <v>5825</v>
      </c>
      <c r="C29" s="5">
        <v>7733</v>
      </c>
      <c r="D29" s="15">
        <v>7732</v>
      </c>
      <c r="E29" s="5"/>
      <c r="F29" s="5" t="b">
        <f t="shared" si="0"/>
        <v>0</v>
      </c>
      <c r="G29" s="5" t="b">
        <f t="shared" si="1"/>
        <v>1</v>
      </c>
      <c r="H29" s="5" t="b">
        <f t="shared" si="2"/>
        <v>0</v>
      </c>
      <c r="I29" s="5" t="b">
        <f t="shared" si="3"/>
        <v>0</v>
      </c>
      <c r="J29" s="5" t="b">
        <f t="shared" si="4"/>
        <v>0</v>
      </c>
      <c r="K29" s="5"/>
      <c r="L29" s="54">
        <f t="shared" si="5"/>
        <v>4.190377651319193E-2</v>
      </c>
      <c r="M29" s="54">
        <f t="shared" si="6"/>
        <v>4.2027673606620977E-2</v>
      </c>
      <c r="N29" s="54"/>
      <c r="O29" s="54">
        <f t="shared" si="7"/>
        <v>5.7862929150057866E-3</v>
      </c>
      <c r="Q29" s="4" t="s">
        <v>41</v>
      </c>
      <c r="R29" s="45">
        <v>5722</v>
      </c>
      <c r="S29" s="46">
        <v>7716</v>
      </c>
      <c r="T29" s="46">
        <v>7731</v>
      </c>
      <c r="U29" s="5">
        <v>6413</v>
      </c>
      <c r="V29" s="5">
        <v>7408</v>
      </c>
      <c r="W29" s="6">
        <v>7777</v>
      </c>
      <c r="Y29" s="4" t="str">
        <f t="shared" si="11"/>
        <v>nrp-m4-30</v>
      </c>
      <c r="Z29" s="26">
        <f t="shared" si="8"/>
        <v>-103</v>
      </c>
      <c r="AA29" s="17">
        <f t="shared" si="9"/>
        <v>-17</v>
      </c>
      <c r="AB29" s="27">
        <f t="shared" si="10"/>
        <v>-1</v>
      </c>
      <c r="AC29" s="33">
        <f t="shared" si="12"/>
        <v>-1.8000699056274029E-2</v>
      </c>
      <c r="AD29" s="18">
        <f t="shared" si="13"/>
        <v>-2.2032141005702438E-3</v>
      </c>
      <c r="AE29" s="19">
        <f t="shared" si="14"/>
        <v>-1.2934937265554261E-4</v>
      </c>
    </row>
    <row r="30" spans="1:31">
      <c r="A30" s="4" t="s">
        <v>20</v>
      </c>
      <c r="B30" s="11">
        <v>9460</v>
      </c>
      <c r="C30" s="5">
        <v>11027</v>
      </c>
      <c r="D30" s="15">
        <v>11038</v>
      </c>
      <c r="E30" s="5"/>
      <c r="F30" s="5" t="b">
        <f t="shared" si="0"/>
        <v>1</v>
      </c>
      <c r="G30" s="5" t="b">
        <f t="shared" si="1"/>
        <v>0</v>
      </c>
      <c r="H30" s="5" t="b">
        <f t="shared" si="2"/>
        <v>0</v>
      </c>
      <c r="I30" s="5" t="b">
        <f t="shared" si="3"/>
        <v>0</v>
      </c>
      <c r="J30" s="5" t="b">
        <f t="shared" si="4"/>
        <v>0</v>
      </c>
      <c r="K30" s="5"/>
      <c r="L30" s="54">
        <f t="shared" si="5"/>
        <v>3.3882949809748146E-2</v>
      </c>
      <c r="M30" s="54">
        <f t="shared" si="6"/>
        <v>3.2919198331368457E-2</v>
      </c>
      <c r="N30" s="54"/>
      <c r="O30" s="54">
        <f t="shared" si="7"/>
        <v>2.890695573622403E-3</v>
      </c>
      <c r="Q30" s="4" t="s">
        <v>20</v>
      </c>
      <c r="R30" s="45">
        <v>9559</v>
      </c>
      <c r="S30" s="46">
        <v>11024</v>
      </c>
      <c r="T30" s="46">
        <v>11034</v>
      </c>
      <c r="U30" s="5">
        <v>9801</v>
      </c>
      <c r="V30" s="5">
        <v>10664</v>
      </c>
      <c r="W30" s="6">
        <v>11070</v>
      </c>
      <c r="Y30" s="4" t="str">
        <f t="shared" si="11"/>
        <v>nrp-e1-50</v>
      </c>
      <c r="Z30" s="26">
        <f t="shared" si="8"/>
        <v>99</v>
      </c>
      <c r="AA30" s="17">
        <f t="shared" si="9"/>
        <v>-3</v>
      </c>
      <c r="AB30" s="27">
        <f t="shared" si="10"/>
        <v>-4</v>
      </c>
      <c r="AC30" s="33">
        <f t="shared" si="12"/>
        <v>1.0356731875719217E-2</v>
      </c>
      <c r="AD30" s="18">
        <f t="shared" si="13"/>
        <v>-2.7213352685050797E-4</v>
      </c>
      <c r="AE30" s="19">
        <f t="shared" si="14"/>
        <v>-3.6251586006887804E-4</v>
      </c>
    </row>
    <row r="31" spans="1:31">
      <c r="A31" s="4" t="s">
        <v>22</v>
      </c>
      <c r="B31" s="11">
        <v>8915</v>
      </c>
      <c r="C31" s="5">
        <v>10343</v>
      </c>
      <c r="D31" s="15">
        <v>10359</v>
      </c>
      <c r="E31" s="5"/>
      <c r="F31" s="5" t="b">
        <f t="shared" si="0"/>
        <v>1</v>
      </c>
      <c r="G31" s="5" t="b">
        <f t="shared" si="1"/>
        <v>0</v>
      </c>
      <c r="H31" s="5" t="b">
        <f t="shared" si="2"/>
        <v>0</v>
      </c>
      <c r="I31" s="5" t="b">
        <f t="shared" si="3"/>
        <v>0</v>
      </c>
      <c r="J31" s="5" t="b">
        <f t="shared" si="4"/>
        <v>0</v>
      </c>
      <c r="K31" s="5"/>
      <c r="L31" s="54">
        <f t="shared" si="5"/>
        <v>2.5195482189400521E-2</v>
      </c>
      <c r="M31" s="54">
        <f t="shared" si="6"/>
        <v>2.3687518128202648E-2</v>
      </c>
      <c r="N31" s="54"/>
      <c r="O31" s="54">
        <f t="shared" si="7"/>
        <v>2.1192563336865427E-3</v>
      </c>
      <c r="Q31" s="4" t="s">
        <v>22</v>
      </c>
      <c r="R31" s="45">
        <v>8980</v>
      </c>
      <c r="S31" s="46">
        <v>10348</v>
      </c>
      <c r="T31" s="46">
        <v>10354</v>
      </c>
      <c r="U31" s="5">
        <v>9203</v>
      </c>
      <c r="V31" s="5">
        <v>10098</v>
      </c>
      <c r="W31" s="6">
        <v>10381</v>
      </c>
      <c r="Y31" s="4" t="str">
        <f t="shared" si="11"/>
        <v>nrp-e2-50</v>
      </c>
      <c r="Z31" s="26">
        <f t="shared" si="8"/>
        <v>65</v>
      </c>
      <c r="AA31" s="17">
        <f t="shared" si="9"/>
        <v>5</v>
      </c>
      <c r="AB31" s="27">
        <f t="shared" si="10"/>
        <v>-5</v>
      </c>
      <c r="AC31" s="33">
        <f t="shared" si="12"/>
        <v>7.2383073496659241E-3</v>
      </c>
      <c r="AD31" s="18">
        <f t="shared" si="13"/>
        <v>4.8318515655199073E-4</v>
      </c>
      <c r="AE31" s="19">
        <f t="shared" si="14"/>
        <v>-4.829051574270813E-4</v>
      </c>
    </row>
    <row r="32" spans="1:31">
      <c r="A32" s="4" t="s">
        <v>24</v>
      </c>
      <c r="B32" s="11">
        <v>8193</v>
      </c>
      <c r="C32" s="5">
        <v>9341</v>
      </c>
      <c r="D32" s="15">
        <v>9341</v>
      </c>
      <c r="E32" s="5"/>
      <c r="F32" s="5" t="b">
        <f t="shared" si="0"/>
        <v>1</v>
      </c>
      <c r="G32" s="5" t="b">
        <f t="shared" si="1"/>
        <v>1</v>
      </c>
      <c r="H32" s="5" t="b">
        <f t="shared" si="2"/>
        <v>0</v>
      </c>
      <c r="I32" s="5" t="b">
        <f t="shared" si="3"/>
        <v>0</v>
      </c>
      <c r="J32" s="5" t="b">
        <f t="shared" si="4"/>
        <v>0</v>
      </c>
      <c r="K32" s="5"/>
      <c r="L32" s="54">
        <f t="shared" si="5"/>
        <v>1.777111658280698E-2</v>
      </c>
      <c r="M32" s="54">
        <f t="shared" si="6"/>
        <v>1.777111658280698E-2</v>
      </c>
      <c r="N32" s="54"/>
      <c r="O32" s="54">
        <f t="shared" si="7"/>
        <v>2.2431104464857936E-3</v>
      </c>
      <c r="Q32" s="4" t="s">
        <v>24</v>
      </c>
      <c r="R32" s="45">
        <v>8111</v>
      </c>
      <c r="S32" s="46">
        <v>9337</v>
      </c>
      <c r="T32" s="46">
        <v>9339</v>
      </c>
      <c r="U32" s="5">
        <v>8491</v>
      </c>
      <c r="V32" s="5">
        <v>9175</v>
      </c>
      <c r="W32" s="6">
        <v>9362</v>
      </c>
      <c r="Y32" s="4" t="str">
        <f t="shared" si="11"/>
        <v>nrp-e3-50</v>
      </c>
      <c r="Z32" s="26">
        <f t="shared" si="8"/>
        <v>-82</v>
      </c>
      <c r="AA32" s="17">
        <f t="shared" si="9"/>
        <v>-4</v>
      </c>
      <c r="AB32" s="27">
        <f t="shared" si="10"/>
        <v>-2</v>
      </c>
      <c r="AC32" s="33">
        <f t="shared" si="12"/>
        <v>-1.0109727530514116E-2</v>
      </c>
      <c r="AD32" s="18">
        <f t="shared" si="13"/>
        <v>-4.2840312734282958E-4</v>
      </c>
      <c r="AE32" s="19">
        <f t="shared" si="14"/>
        <v>-2.1415569118749331E-4</v>
      </c>
    </row>
    <row r="33" spans="1:31">
      <c r="A33" s="4" t="s">
        <v>26</v>
      </c>
      <c r="B33" s="11">
        <v>7200</v>
      </c>
      <c r="C33" s="5">
        <v>8164</v>
      </c>
      <c r="D33" s="15">
        <v>8157</v>
      </c>
      <c r="E33" s="5"/>
      <c r="F33" s="5" t="b">
        <f t="shared" si="0"/>
        <v>0</v>
      </c>
      <c r="G33" s="5" t="b">
        <f t="shared" si="1"/>
        <v>1</v>
      </c>
      <c r="H33" s="5" t="b">
        <f t="shared" si="2"/>
        <v>0</v>
      </c>
      <c r="I33" s="5" t="b">
        <f t="shared" si="3"/>
        <v>0</v>
      </c>
      <c r="J33" s="5" t="b">
        <f t="shared" si="4"/>
        <v>0</v>
      </c>
      <c r="K33" s="5"/>
      <c r="L33" s="54">
        <f t="shared" si="5"/>
        <v>1.3975726369988967E-2</v>
      </c>
      <c r="M33" s="54">
        <f t="shared" si="6"/>
        <v>1.4821166095051446E-2</v>
      </c>
      <c r="N33" s="54"/>
      <c r="O33" s="54">
        <f t="shared" si="7"/>
        <v>2.0797651088818206E-3</v>
      </c>
      <c r="Q33" s="4" t="s">
        <v>26</v>
      </c>
      <c r="R33" s="45">
        <v>7134</v>
      </c>
      <c r="S33" s="46">
        <v>8159</v>
      </c>
      <c r="T33" s="46">
        <v>8163</v>
      </c>
      <c r="U33" s="5">
        <v>7487</v>
      </c>
      <c r="V33" s="5">
        <v>8043</v>
      </c>
      <c r="W33" s="6">
        <v>8174</v>
      </c>
      <c r="Y33" s="4" t="str">
        <f t="shared" si="11"/>
        <v>nrp-e4-50</v>
      </c>
      <c r="Z33" s="26">
        <f t="shared" si="8"/>
        <v>-66</v>
      </c>
      <c r="AA33" s="17">
        <f t="shared" si="9"/>
        <v>-5</v>
      </c>
      <c r="AB33" s="27">
        <f t="shared" si="10"/>
        <v>6</v>
      </c>
      <c r="AC33" s="33">
        <f t="shared" si="12"/>
        <v>-9.2514718250630776E-3</v>
      </c>
      <c r="AD33" s="18">
        <f t="shared" si="13"/>
        <v>-6.1282019855374433E-4</v>
      </c>
      <c r="AE33" s="19">
        <f t="shared" si="14"/>
        <v>7.3502388827636903E-4</v>
      </c>
    </row>
    <row r="34" spans="1:31">
      <c r="A34" s="4" t="s">
        <v>28</v>
      </c>
      <c r="B34" s="11">
        <v>7804</v>
      </c>
      <c r="C34" s="5">
        <v>8875</v>
      </c>
      <c r="D34" s="15">
        <v>8873</v>
      </c>
      <c r="E34" s="5"/>
      <c r="F34" s="5" t="b">
        <f t="shared" si="0"/>
        <v>0</v>
      </c>
      <c r="G34" s="5" t="b">
        <f t="shared" si="1"/>
        <v>1</v>
      </c>
      <c r="H34" s="5" t="b">
        <f t="shared" si="2"/>
        <v>0</v>
      </c>
      <c r="I34" s="5" t="b">
        <f t="shared" si="3"/>
        <v>0</v>
      </c>
      <c r="J34" s="5" t="b">
        <f t="shared" si="4"/>
        <v>0</v>
      </c>
      <c r="K34" s="5"/>
      <c r="L34" s="54">
        <f t="shared" si="5"/>
        <v>1.7919531161951989E-2</v>
      </c>
      <c r="M34" s="54">
        <f t="shared" si="6"/>
        <v>1.8140845070422535E-2</v>
      </c>
      <c r="N34" s="54"/>
      <c r="O34" s="54">
        <f t="shared" si="7"/>
        <v>2.6975384961222884E-3</v>
      </c>
      <c r="Q34" s="4" t="s">
        <v>28</v>
      </c>
      <c r="R34" s="45">
        <v>7813</v>
      </c>
      <c r="S34" s="46">
        <v>8867</v>
      </c>
      <c r="T34" s="46">
        <v>8880</v>
      </c>
      <c r="U34" s="5">
        <v>8223</v>
      </c>
      <c r="V34" s="5">
        <v>8714</v>
      </c>
      <c r="W34" s="6">
        <v>8897</v>
      </c>
      <c r="Y34" s="4" t="str">
        <f t="shared" si="11"/>
        <v>nrp-g1-50</v>
      </c>
      <c r="Z34" s="26">
        <f t="shared" si="8"/>
        <v>9</v>
      </c>
      <c r="AA34" s="17">
        <f t="shared" si="9"/>
        <v>-8</v>
      </c>
      <c r="AB34" s="27">
        <f t="shared" si="10"/>
        <v>7</v>
      </c>
      <c r="AC34" s="33">
        <f t="shared" si="12"/>
        <v>1.1519262767182899E-3</v>
      </c>
      <c r="AD34" s="18">
        <f t="shared" si="13"/>
        <v>-9.022217209879328E-4</v>
      </c>
      <c r="AE34" s="19">
        <f t="shared" si="14"/>
        <v>7.8828828828828826E-4</v>
      </c>
    </row>
    <row r="35" spans="1:31">
      <c r="A35" s="4" t="s">
        <v>30</v>
      </c>
      <c r="B35" s="11">
        <v>5891</v>
      </c>
      <c r="C35" s="5">
        <v>6543</v>
      </c>
      <c r="D35" s="15">
        <v>6549</v>
      </c>
      <c r="E35" s="5"/>
      <c r="F35" s="5" t="b">
        <f t="shared" si="0"/>
        <v>1</v>
      </c>
      <c r="G35" s="5" t="b">
        <f t="shared" si="1"/>
        <v>0</v>
      </c>
      <c r="H35" s="5" t="b">
        <f t="shared" si="2"/>
        <v>0</v>
      </c>
      <c r="I35" s="5" t="b">
        <f t="shared" si="3"/>
        <v>0</v>
      </c>
      <c r="J35" s="5" t="b">
        <f t="shared" si="4"/>
        <v>0</v>
      </c>
      <c r="K35" s="5"/>
      <c r="L35" s="54">
        <f t="shared" si="5"/>
        <v>7.1766681936173459E-3</v>
      </c>
      <c r="M35" s="54">
        <f t="shared" si="6"/>
        <v>6.2662387284120437E-3</v>
      </c>
      <c r="N35" s="54"/>
      <c r="O35" s="54">
        <f t="shared" si="7"/>
        <v>6.10407446970853E-4</v>
      </c>
      <c r="Q35" s="4" t="s">
        <v>30</v>
      </c>
      <c r="R35" s="45">
        <v>5884</v>
      </c>
      <c r="S35" s="46">
        <v>6544</v>
      </c>
      <c r="T35" s="46">
        <v>6550</v>
      </c>
      <c r="U35" s="5">
        <v>6219</v>
      </c>
      <c r="V35" s="5">
        <v>6502</v>
      </c>
      <c r="W35" s="6">
        <v>6553</v>
      </c>
      <c r="Y35" s="4" t="str">
        <f t="shared" si="11"/>
        <v>nrp-g2-50</v>
      </c>
      <c r="Z35" s="26">
        <f t="shared" si="8"/>
        <v>-7</v>
      </c>
      <c r="AA35" s="17">
        <f t="shared" si="9"/>
        <v>1</v>
      </c>
      <c r="AB35" s="27">
        <f t="shared" si="10"/>
        <v>1</v>
      </c>
      <c r="AC35" s="33">
        <f t="shared" si="12"/>
        <v>-1.1896668932698845E-3</v>
      </c>
      <c r="AD35" s="18">
        <f t="shared" si="13"/>
        <v>1.5281173594132029E-4</v>
      </c>
      <c r="AE35" s="19">
        <f t="shared" si="14"/>
        <v>1.5267175572519084E-4</v>
      </c>
    </row>
    <row r="36" spans="1:31">
      <c r="A36" s="4" t="s">
        <v>32</v>
      </c>
      <c r="B36" s="11">
        <v>7510</v>
      </c>
      <c r="C36" s="5">
        <v>8476</v>
      </c>
      <c r="D36" s="15">
        <v>8488</v>
      </c>
      <c r="E36" s="5"/>
      <c r="F36" s="5" t="b">
        <f t="shared" si="0"/>
        <v>1</v>
      </c>
      <c r="G36" s="5" t="b">
        <f t="shared" si="1"/>
        <v>0</v>
      </c>
      <c r="H36" s="5" t="b">
        <f t="shared" si="2"/>
        <v>0</v>
      </c>
      <c r="I36" s="5" t="b">
        <f t="shared" si="3"/>
        <v>0</v>
      </c>
      <c r="J36" s="5" t="b">
        <f t="shared" si="4"/>
        <v>0</v>
      </c>
      <c r="K36" s="5"/>
      <c r="L36" s="54">
        <f t="shared" si="5"/>
        <v>1.0131950989632422E-2</v>
      </c>
      <c r="M36" s="54">
        <f t="shared" si="6"/>
        <v>8.7305332704105711E-3</v>
      </c>
      <c r="N36" s="54"/>
      <c r="O36" s="54">
        <f t="shared" si="7"/>
        <v>1.5292318550758734E-3</v>
      </c>
      <c r="Q36" s="4" t="s">
        <v>32</v>
      </c>
      <c r="R36" s="45">
        <v>7537</v>
      </c>
      <c r="S36" s="46">
        <v>8492</v>
      </c>
      <c r="T36" s="46">
        <v>8486</v>
      </c>
      <c r="U36" s="5">
        <v>7903</v>
      </c>
      <c r="V36" s="5">
        <v>8402</v>
      </c>
      <c r="W36" s="6">
        <v>8501</v>
      </c>
      <c r="Y36" s="4" t="str">
        <f t="shared" si="11"/>
        <v>nrp-g3-50</v>
      </c>
      <c r="Z36" s="26">
        <f t="shared" si="8"/>
        <v>27</v>
      </c>
      <c r="AA36" s="17">
        <f t="shared" si="9"/>
        <v>16</v>
      </c>
      <c r="AB36" s="27">
        <f t="shared" si="10"/>
        <v>-2</v>
      </c>
      <c r="AC36" s="33">
        <f t="shared" si="12"/>
        <v>3.5823271858829771E-3</v>
      </c>
      <c r="AD36" s="18">
        <f t="shared" si="13"/>
        <v>1.8841262364578427E-3</v>
      </c>
      <c r="AE36" s="19">
        <f t="shared" si="14"/>
        <v>-2.3568230025925054E-4</v>
      </c>
    </row>
    <row r="37" spans="1:31">
      <c r="A37" s="4" t="s">
        <v>34</v>
      </c>
      <c r="B37" s="11">
        <v>5446</v>
      </c>
      <c r="C37" s="5">
        <v>6058</v>
      </c>
      <c r="D37" s="15">
        <v>6056</v>
      </c>
      <c r="E37" s="5"/>
      <c r="F37" s="5" t="b">
        <f t="shared" si="0"/>
        <v>0</v>
      </c>
      <c r="G37" s="5" t="b">
        <f t="shared" si="1"/>
        <v>1</v>
      </c>
      <c r="H37" s="5" t="b">
        <f t="shared" si="2"/>
        <v>0</v>
      </c>
      <c r="I37" s="5" t="b">
        <f t="shared" si="3"/>
        <v>0</v>
      </c>
      <c r="J37" s="5" t="b">
        <f t="shared" si="4"/>
        <v>0</v>
      </c>
      <c r="K37" s="5"/>
      <c r="L37" s="54">
        <f t="shared" si="5"/>
        <v>4.2932628797886395E-3</v>
      </c>
      <c r="M37" s="54">
        <f t="shared" si="6"/>
        <v>4.6219874546054801E-3</v>
      </c>
      <c r="N37" s="54"/>
      <c r="O37" s="54">
        <f t="shared" si="7"/>
        <v>1.1545439551377205E-3</v>
      </c>
      <c r="Q37" s="4" t="s">
        <v>34</v>
      </c>
      <c r="R37" s="45">
        <v>5401</v>
      </c>
      <c r="S37" s="46">
        <v>6055</v>
      </c>
      <c r="T37" s="46">
        <v>6057</v>
      </c>
      <c r="U37" s="5">
        <v>5751</v>
      </c>
      <c r="V37" s="5">
        <v>6030</v>
      </c>
      <c r="W37" s="6">
        <v>6063</v>
      </c>
      <c r="Y37" s="4" t="str">
        <f t="shared" si="11"/>
        <v>nrp-g4-50</v>
      </c>
      <c r="Z37" s="26">
        <f t="shared" si="8"/>
        <v>-45</v>
      </c>
      <c r="AA37" s="17">
        <f t="shared" si="9"/>
        <v>-3</v>
      </c>
      <c r="AB37" s="27">
        <f t="shared" si="10"/>
        <v>1</v>
      </c>
      <c r="AC37" s="33">
        <f t="shared" si="12"/>
        <v>-8.3317904091834843E-3</v>
      </c>
      <c r="AD37" s="18">
        <f t="shared" si="13"/>
        <v>-4.9545829892650697E-4</v>
      </c>
      <c r="AE37" s="19">
        <f t="shared" si="14"/>
        <v>1.6509823344890211E-4</v>
      </c>
    </row>
    <row r="38" spans="1:31">
      <c r="A38" s="4" t="s">
        <v>36</v>
      </c>
      <c r="B38" s="11">
        <v>12839</v>
      </c>
      <c r="C38" s="5">
        <v>15444</v>
      </c>
      <c r="D38" s="15">
        <v>15445</v>
      </c>
      <c r="E38" s="5"/>
      <c r="F38" s="5" t="b">
        <f t="shared" si="0"/>
        <v>1</v>
      </c>
      <c r="G38" s="5" t="b">
        <f t="shared" si="1"/>
        <v>0</v>
      </c>
      <c r="H38" s="5" t="b">
        <f t="shared" si="2"/>
        <v>0</v>
      </c>
      <c r="I38" s="5" t="b">
        <f t="shared" si="3"/>
        <v>0</v>
      </c>
      <c r="J38" s="5" t="b">
        <f t="shared" si="4"/>
        <v>0</v>
      </c>
      <c r="K38" s="5"/>
      <c r="L38" s="54">
        <f t="shared" si="5"/>
        <v>5.5487212690191003E-2</v>
      </c>
      <c r="M38" s="54">
        <f t="shared" si="6"/>
        <v>5.5426055426055429E-2</v>
      </c>
      <c r="N38" s="54"/>
      <c r="O38" s="54">
        <f t="shared" si="7"/>
        <v>6.1132561132561129E-3</v>
      </c>
      <c r="Q38" s="4" t="s">
        <v>36</v>
      </c>
      <c r="R38" s="45">
        <v>12647</v>
      </c>
      <c r="S38" s="46">
        <v>15454</v>
      </c>
      <c r="T38" s="46">
        <v>15469</v>
      </c>
      <c r="U38" s="5">
        <v>13287</v>
      </c>
      <c r="V38" s="5">
        <v>14588</v>
      </c>
      <c r="W38" s="6">
        <v>15540</v>
      </c>
      <c r="Y38" s="4" t="str">
        <f t="shared" si="11"/>
        <v>nrp-m1-50</v>
      </c>
      <c r="Z38" s="26">
        <f t="shared" si="8"/>
        <v>-192</v>
      </c>
      <c r="AA38" s="17">
        <f t="shared" si="9"/>
        <v>10</v>
      </c>
      <c r="AB38" s="27">
        <f t="shared" si="10"/>
        <v>24</v>
      </c>
      <c r="AC38" s="33">
        <f t="shared" si="12"/>
        <v>-1.5181465960306792E-2</v>
      </c>
      <c r="AD38" s="18">
        <f t="shared" si="13"/>
        <v>6.4708166170570724E-4</v>
      </c>
      <c r="AE38" s="19">
        <f t="shared" si="14"/>
        <v>1.5514900769280496E-3</v>
      </c>
    </row>
    <row r="39" spans="1:31">
      <c r="A39" s="4" t="s">
        <v>38</v>
      </c>
      <c r="B39" s="11">
        <v>10476</v>
      </c>
      <c r="C39" s="5">
        <v>12534</v>
      </c>
      <c r="D39" s="15">
        <v>12535</v>
      </c>
      <c r="E39" s="5"/>
      <c r="F39" s="5" t="b">
        <f t="shared" si="0"/>
        <v>1</v>
      </c>
      <c r="G39" s="5" t="b">
        <f t="shared" si="1"/>
        <v>0</v>
      </c>
      <c r="H39" s="5" t="b">
        <f t="shared" si="2"/>
        <v>0</v>
      </c>
      <c r="I39" s="5" t="b">
        <f t="shared" si="3"/>
        <v>0</v>
      </c>
      <c r="J39" s="5" t="b">
        <f t="shared" si="4"/>
        <v>0</v>
      </c>
      <c r="K39" s="5"/>
      <c r="L39" s="54">
        <f t="shared" si="5"/>
        <v>4.4674910251296371E-2</v>
      </c>
      <c r="M39" s="54">
        <f t="shared" si="6"/>
        <v>4.4598691558959631E-2</v>
      </c>
      <c r="N39" s="54"/>
      <c r="O39" s="54">
        <f t="shared" si="7"/>
        <v>3.9729837107667859E-3</v>
      </c>
      <c r="Q39" s="4" t="s">
        <v>38</v>
      </c>
      <c r="R39" s="45">
        <v>10436</v>
      </c>
      <c r="S39" s="46">
        <v>12511</v>
      </c>
      <c r="T39" s="46">
        <v>12539</v>
      </c>
      <c r="U39" s="5">
        <v>10873</v>
      </c>
      <c r="V39" s="5">
        <v>11975</v>
      </c>
      <c r="W39" s="6">
        <v>12585</v>
      </c>
      <c r="Y39" s="4" t="str">
        <f t="shared" si="11"/>
        <v>nrp-m2-50</v>
      </c>
      <c r="Z39" s="26">
        <f t="shared" si="8"/>
        <v>-40</v>
      </c>
      <c r="AA39" s="17">
        <f t="shared" si="9"/>
        <v>-23</v>
      </c>
      <c r="AB39" s="27">
        <f t="shared" si="10"/>
        <v>4</v>
      </c>
      <c r="AC39" s="33">
        <f t="shared" si="12"/>
        <v>-3.8328861632809506E-3</v>
      </c>
      <c r="AD39" s="18">
        <f t="shared" si="13"/>
        <v>-1.838382223643194E-3</v>
      </c>
      <c r="AE39" s="19">
        <f t="shared" si="14"/>
        <v>3.1900470531940348E-4</v>
      </c>
    </row>
    <row r="40" spans="1:31">
      <c r="A40" s="4" t="s">
        <v>40</v>
      </c>
      <c r="B40" s="11">
        <v>12335</v>
      </c>
      <c r="C40" s="5">
        <v>15036</v>
      </c>
      <c r="D40" s="15">
        <v>14983</v>
      </c>
      <c r="E40" s="5"/>
      <c r="F40" s="5" t="b">
        <f t="shared" si="0"/>
        <v>0</v>
      </c>
      <c r="G40" s="5" t="b">
        <f t="shared" si="1"/>
        <v>1</v>
      </c>
      <c r="H40" s="5" t="b">
        <f t="shared" si="2"/>
        <v>0</v>
      </c>
      <c r="I40" s="5" t="b">
        <f t="shared" si="3"/>
        <v>0</v>
      </c>
      <c r="J40" s="5" t="b">
        <f t="shared" si="4"/>
        <v>0</v>
      </c>
      <c r="K40" s="5"/>
      <c r="L40" s="54">
        <f t="shared" si="5"/>
        <v>5.6397250216912498E-2</v>
      </c>
      <c r="M40" s="54">
        <f t="shared" si="6"/>
        <v>5.9723330673051342E-2</v>
      </c>
      <c r="N40" s="54"/>
      <c r="O40" s="54">
        <f t="shared" si="7"/>
        <v>7.4854266030736621E-3</v>
      </c>
      <c r="Q40" s="4" t="s">
        <v>40</v>
      </c>
      <c r="R40" s="45">
        <v>12390</v>
      </c>
      <c r="S40" s="46">
        <v>15021</v>
      </c>
      <c r="T40" s="46">
        <v>15019</v>
      </c>
      <c r="U40" s="5">
        <v>12969</v>
      </c>
      <c r="V40" s="5">
        <v>14138</v>
      </c>
      <c r="W40" s="6">
        <v>15096</v>
      </c>
      <c r="Y40" s="4" t="str">
        <f t="shared" si="11"/>
        <v>nrp-m3-50</v>
      </c>
      <c r="Z40" s="26">
        <f t="shared" si="8"/>
        <v>55</v>
      </c>
      <c r="AA40" s="17">
        <f t="shared" si="9"/>
        <v>-15</v>
      </c>
      <c r="AB40" s="27">
        <f t="shared" si="10"/>
        <v>36</v>
      </c>
      <c r="AC40" s="33">
        <f t="shared" si="12"/>
        <v>4.4390637610976598E-3</v>
      </c>
      <c r="AD40" s="18">
        <f t="shared" si="13"/>
        <v>-9.9860195725983629E-4</v>
      </c>
      <c r="AE40" s="19">
        <f t="shared" si="14"/>
        <v>2.3969638457953259E-3</v>
      </c>
    </row>
    <row r="41" spans="1:31">
      <c r="A41" s="7" t="s">
        <v>42</v>
      </c>
      <c r="B41" s="12">
        <v>9395</v>
      </c>
      <c r="C41" s="8">
        <v>11330</v>
      </c>
      <c r="D41" s="16">
        <v>11330</v>
      </c>
      <c r="E41" s="5"/>
      <c r="F41" s="8" t="b">
        <f t="shared" si="0"/>
        <v>1</v>
      </c>
      <c r="G41" s="8" t="b">
        <f t="shared" si="1"/>
        <v>1</v>
      </c>
      <c r="H41" s="8" t="b">
        <f t="shared" si="2"/>
        <v>0</v>
      </c>
      <c r="I41" s="8" t="b">
        <f t="shared" si="3"/>
        <v>0</v>
      </c>
      <c r="J41" s="8" t="b">
        <f t="shared" si="4"/>
        <v>0</v>
      </c>
      <c r="K41" s="5"/>
      <c r="L41" s="56">
        <f t="shared" si="5"/>
        <v>3.8570167696381288E-2</v>
      </c>
      <c r="M41" s="56">
        <f t="shared" si="6"/>
        <v>3.8570167696381288E-2</v>
      </c>
      <c r="N41" s="54"/>
      <c r="O41" s="56">
        <f t="shared" si="7"/>
        <v>3.4303808602339694E-3</v>
      </c>
      <c r="Q41" s="7" t="s">
        <v>42</v>
      </c>
      <c r="R41" s="47">
        <v>9367</v>
      </c>
      <c r="S41" s="48">
        <v>11330</v>
      </c>
      <c r="T41" s="48">
        <v>11338</v>
      </c>
      <c r="U41" s="8">
        <v>9970</v>
      </c>
      <c r="V41" s="8">
        <v>10893</v>
      </c>
      <c r="W41" s="9">
        <v>11369</v>
      </c>
      <c r="Y41" s="7" t="str">
        <f t="shared" si="11"/>
        <v>nrp-m4-50</v>
      </c>
      <c r="Z41" s="28">
        <f t="shared" si="8"/>
        <v>-28</v>
      </c>
      <c r="AA41" s="20">
        <f t="shared" si="9"/>
        <v>0</v>
      </c>
      <c r="AB41" s="29">
        <f t="shared" si="10"/>
        <v>8</v>
      </c>
      <c r="AC41" s="34">
        <f t="shared" si="12"/>
        <v>-2.9892174655706204E-3</v>
      </c>
      <c r="AD41" s="21">
        <f t="shared" si="13"/>
        <v>0</v>
      </c>
      <c r="AE41" s="22">
        <f t="shared" si="14"/>
        <v>7.0559181513494445E-4</v>
      </c>
    </row>
    <row r="43" spans="1:31">
      <c r="AC43" s="35">
        <f t="shared" ref="AC43:AD43" si="15">AVERAGE(AC3:AC41)</f>
        <v>-9.7879998413168134E-4</v>
      </c>
      <c r="AD43" s="35">
        <f t="shared" si="15"/>
        <v>-1.0808088801394279E-3</v>
      </c>
      <c r="AE43" s="35">
        <f>AVERAGE(AE3:AE41)</f>
        <v>-5.539325001861536E-4</v>
      </c>
    </row>
    <row r="45" spans="1:31" ht="55" customHeight="1">
      <c r="Z45" s="58" t="s">
        <v>51</v>
      </c>
      <c r="AA45" s="58"/>
      <c r="AB45" s="58"/>
    </row>
    <row r="46" spans="1:31">
      <c r="E46"/>
      <c r="F46" s="40">
        <f>COUNTIF(F3:F41,"="&amp;TRUE)</f>
        <v>27</v>
      </c>
      <c r="G46" s="40">
        <f>COUNTIF(G3:G41,"="&amp;TRUE)</f>
        <v>17</v>
      </c>
      <c r="H46" s="40">
        <f>COUNTIF(H3:H41,"="&amp;TRUE)</f>
        <v>0</v>
      </c>
      <c r="I46" s="40">
        <f t="shared" ref="I46:J46" si="16">COUNTIF(I3:I41,"="&amp;TRUE)</f>
        <v>1</v>
      </c>
      <c r="J46" s="40">
        <f t="shared" si="16"/>
        <v>2</v>
      </c>
      <c r="K46" s="40"/>
      <c r="L46" s="40">
        <f>COUNTIF(L3:L41,"&gt;=0")</f>
        <v>38</v>
      </c>
      <c r="M46" s="40">
        <f>COUNTIF(M3:M41,"&gt;=0")</f>
        <v>38</v>
      </c>
      <c r="N46" s="40"/>
      <c r="O46" s="40"/>
    </row>
    <row r="47" spans="1:31">
      <c r="L47" s="40">
        <f>COUNTIF(L3:L41,"&lt;0")</f>
        <v>1</v>
      </c>
      <c r="M47" s="40">
        <f>COUNTIF(M3:M41,"&lt;0")</f>
        <v>1</v>
      </c>
      <c r="N47" s="40"/>
      <c r="O47" s="40"/>
      <c r="Y47" t="s">
        <v>52</v>
      </c>
      <c r="Z47" s="38">
        <f>COUNTIF(Z3:Z41,"&lt;0")</f>
        <v>21</v>
      </c>
      <c r="AA47" s="38">
        <f t="shared" ref="AA47:AB47" si="17">COUNTIF(AA3:AA41,"&lt;0")</f>
        <v>22</v>
      </c>
      <c r="AB47" s="38">
        <f t="shared" si="17"/>
        <v>18</v>
      </c>
    </row>
    <row r="48" spans="1:31">
      <c r="L48" s="52">
        <f>AVERAGE(L3:L41)</f>
        <v>2.6898307837832289E-2</v>
      </c>
      <c r="M48" s="52">
        <f>AVERAGE(M3:M41)</f>
        <v>2.6132697615750777E-2</v>
      </c>
      <c r="N48" s="52"/>
      <c r="O48" s="55">
        <f>AVERAGE(O3:O41)</f>
        <v>6.2806797581575436E-3</v>
      </c>
      <c r="Z48" s="39">
        <f>Z47/39</f>
        <v>0.53846153846153844</v>
      </c>
      <c r="AA48" s="39">
        <f t="shared" ref="AA48:AB48" si="18">AA47/39</f>
        <v>0.5641025641025641</v>
      </c>
      <c r="AB48" s="39">
        <f t="shared" si="18"/>
        <v>0.46153846153846156</v>
      </c>
    </row>
    <row r="49" spans="15:28">
      <c r="O49" s="1">
        <f>COUNTIF(O3:O41,"&lt;0,01")</f>
        <v>33</v>
      </c>
    </row>
    <row r="50" spans="15:28">
      <c r="O50" s="55">
        <f>MAX(O3:O41)</f>
        <v>3.2739059967585089E-2</v>
      </c>
      <c r="Y50" t="s">
        <v>53</v>
      </c>
      <c r="Z50" s="38">
        <f>COUNTIF(Z3:Z41,"&gt;0")</f>
        <v>18</v>
      </c>
      <c r="AA50" s="38">
        <f t="shared" ref="AA50:AB50" si="19">COUNTIF(AA3:AA41,"&gt;0")</f>
        <v>13</v>
      </c>
      <c r="AB50" s="38">
        <f t="shared" si="19"/>
        <v>15</v>
      </c>
    </row>
    <row r="51" spans="15:28">
      <c r="Z51" s="39">
        <f>Z50/39</f>
        <v>0.46153846153846156</v>
      </c>
      <c r="AA51" s="39">
        <f t="shared" ref="AA51:AB51" si="20">AA50/39</f>
        <v>0.33333333333333331</v>
      </c>
      <c r="AB51" s="39">
        <f t="shared" si="20"/>
        <v>0.38461538461538464</v>
      </c>
    </row>
  </sheetData>
  <sortState ref="A2:C154">
    <sortCondition ref="A1"/>
  </sortState>
  <mergeCells count="1">
    <mergeCell ref="Z45:AB45"/>
  </mergeCells>
  <conditionalFormatting sqref="AC3:AE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zoomScale="85" zoomScaleNormal="85" zoomScalePageLayoutView="85" workbookViewId="0">
      <selection activeCell="A3" sqref="A3:D17"/>
    </sheetView>
  </sheetViews>
  <sheetFormatPr baseColWidth="10" defaultColWidth="8.83203125" defaultRowHeight="14" x14ac:dyDescent="0"/>
  <cols>
    <col min="5" max="13" width="11.5" style="1" customWidth="1"/>
  </cols>
  <sheetData>
    <row r="1" spans="1:30">
      <c r="A1" t="s">
        <v>43</v>
      </c>
      <c r="O1" t="s">
        <v>50</v>
      </c>
      <c r="W1" t="s">
        <v>47</v>
      </c>
      <c r="Z1" t="s">
        <v>48</v>
      </c>
    </row>
    <row r="2" spans="1:30">
      <c r="A2" s="13" t="s">
        <v>0</v>
      </c>
      <c r="B2" s="2" t="s">
        <v>6</v>
      </c>
      <c r="C2" s="2" t="s">
        <v>5</v>
      </c>
      <c r="D2" s="14" t="s">
        <v>1</v>
      </c>
      <c r="E2" s="5"/>
      <c r="F2" s="42" t="s">
        <v>54</v>
      </c>
      <c r="G2" s="42" t="s">
        <v>55</v>
      </c>
      <c r="H2" s="42" t="s">
        <v>56</v>
      </c>
      <c r="I2" s="42" t="s">
        <v>57</v>
      </c>
      <c r="J2" s="42" t="s">
        <v>58</v>
      </c>
      <c r="K2" s="5"/>
      <c r="L2" s="42" t="s">
        <v>69</v>
      </c>
      <c r="M2" s="42" t="s">
        <v>70</v>
      </c>
      <c r="O2" s="13" t="s">
        <v>0</v>
      </c>
      <c r="P2" s="2" t="s">
        <v>6</v>
      </c>
      <c r="Q2" s="2" t="s">
        <v>5</v>
      </c>
      <c r="R2" s="2" t="s">
        <v>1</v>
      </c>
      <c r="S2" s="2" t="s">
        <v>44</v>
      </c>
      <c r="T2" s="14" t="s">
        <v>45</v>
      </c>
      <c r="V2" s="13" t="str">
        <f>A2</f>
        <v>instance</v>
      </c>
      <c r="W2" s="2" t="s">
        <v>6</v>
      </c>
      <c r="X2" s="2" t="s">
        <v>5</v>
      </c>
      <c r="Y2" s="2" t="s">
        <v>1</v>
      </c>
      <c r="Z2" s="2" t="s">
        <v>6</v>
      </c>
      <c r="AA2" s="2" t="s">
        <v>5</v>
      </c>
      <c r="AB2" s="14" t="s">
        <v>1</v>
      </c>
    </row>
    <row r="3" spans="1:30">
      <c r="A3" s="4" t="s">
        <v>2</v>
      </c>
      <c r="B3" s="10">
        <v>1138</v>
      </c>
      <c r="C3" s="2">
        <v>1183</v>
      </c>
      <c r="D3" s="14">
        <v>1184</v>
      </c>
      <c r="E3" s="5"/>
      <c r="F3" s="5" t="b">
        <f>AND($D3&gt;=MAX($B3,$C3,$S3,$T3))</f>
        <v>0</v>
      </c>
      <c r="G3" s="5" t="b">
        <f>AND($C3&gt;=MAX($B3,$D3,$S3,$T3))</f>
        <v>0</v>
      </c>
      <c r="H3" s="5" t="b">
        <f>AND($B3&gt;=MAX($C3,$D3,$S3,$T3))</f>
        <v>0</v>
      </c>
      <c r="I3" s="5" t="b">
        <f>AND($S3&gt;=MAX($B3,$C3,$D3,$T3))</f>
        <v>0</v>
      </c>
      <c r="J3" s="5" t="b">
        <f>AND($T3&gt;=MAX($B3,$C3,$D3,$S3))</f>
        <v>1</v>
      </c>
      <c r="K3" s="5"/>
      <c r="L3" s="5" t="b">
        <f>D3&gt;=T3</f>
        <v>0</v>
      </c>
      <c r="M3" s="5" t="b">
        <f>C3&gt;=T3</f>
        <v>0</v>
      </c>
      <c r="O3" s="4" t="s">
        <v>2</v>
      </c>
      <c r="P3" s="43">
        <v>1135.7</v>
      </c>
      <c r="Q3" s="44">
        <v>1185</v>
      </c>
      <c r="R3" s="44">
        <v>1183.5999999999999</v>
      </c>
      <c r="S3" s="2">
        <v>1178</v>
      </c>
      <c r="T3" s="14">
        <v>1188</v>
      </c>
      <c r="V3" s="4" t="str">
        <f>O3</f>
        <v>nrp1-30</v>
      </c>
      <c r="W3" s="23">
        <f>P3-B3</f>
        <v>-2.2999999999999545</v>
      </c>
      <c r="X3" s="24">
        <f>Q3-C3</f>
        <v>2</v>
      </c>
      <c r="Y3" s="25">
        <f>R3-D3</f>
        <v>-0.40000000000009095</v>
      </c>
      <c r="Z3" s="30">
        <f>W3/P3</f>
        <v>-2.0251827067006732E-3</v>
      </c>
      <c r="AA3" s="31">
        <f>X3/Q3</f>
        <v>1.6877637130801688E-3</v>
      </c>
      <c r="AB3" s="32">
        <f>Y3/R3</f>
        <v>-3.3795201081454119E-4</v>
      </c>
      <c r="AD3" s="36"/>
    </row>
    <row r="4" spans="1:30">
      <c r="A4" s="4" t="s">
        <v>7</v>
      </c>
      <c r="B4" s="11">
        <v>4304</v>
      </c>
      <c r="C4" s="5">
        <v>4701</v>
      </c>
      <c r="D4" s="15">
        <v>4746</v>
      </c>
      <c r="E4" s="5"/>
      <c r="F4" s="5" t="b">
        <f t="shared" ref="F4:F41" si="0">AND($D4&gt;=MAX($B4,$C4,$S4,$T4))</f>
        <v>1</v>
      </c>
      <c r="G4" s="5" t="b">
        <f t="shared" ref="G4:G41" si="1">AND($C4&gt;=MAX($B4,$D4,$S4,$T4))</f>
        <v>0</v>
      </c>
      <c r="H4" s="5" t="b">
        <f t="shared" ref="H4:H41" si="2">AND($B4&gt;=MAX($C4,$D4,$S4,$T4))</f>
        <v>0</v>
      </c>
      <c r="I4" s="5" t="b">
        <f t="shared" ref="I4:I41" si="3">AND($S4&gt;=MAX($B4,$C4,$D4,$T4))</f>
        <v>0</v>
      </c>
      <c r="J4" s="5" t="b">
        <f t="shared" ref="J4:J41" si="4">AND($T4&gt;=MAX($B4,$C4,$D4,$S4))</f>
        <v>0</v>
      </c>
      <c r="K4" s="5"/>
      <c r="L4" s="5" t="b">
        <f t="shared" ref="L4:L41" si="5">D4&gt;=T4</f>
        <v>1</v>
      </c>
      <c r="M4" s="5" t="b">
        <f t="shared" ref="M4:M41" si="6">C4&gt;=T4</f>
        <v>1</v>
      </c>
      <c r="O4" s="4" t="s">
        <v>7</v>
      </c>
      <c r="P4" s="45">
        <v>4278.8</v>
      </c>
      <c r="Q4" s="46">
        <v>4680.7</v>
      </c>
      <c r="R4" s="46">
        <v>4731</v>
      </c>
      <c r="S4" s="5">
        <v>2737</v>
      </c>
      <c r="T4" s="15">
        <v>4605</v>
      </c>
      <c r="V4" s="4" t="str">
        <f t="shared" ref="V4:V41" si="7">O4</f>
        <v>nrp2-30</v>
      </c>
      <c r="W4" s="26">
        <f t="shared" ref="W4:W41" si="8">P4-B4</f>
        <v>-25.199999999999818</v>
      </c>
      <c r="X4" s="17">
        <f t="shared" ref="X4:X41" si="9">Q4-C4</f>
        <v>-20.300000000000182</v>
      </c>
      <c r="Y4" s="27">
        <f t="shared" ref="Y4:Y41" si="10">R4-D4</f>
        <v>-15</v>
      </c>
      <c r="Z4" s="33">
        <f t="shared" ref="Z4:Z41" si="11">W4/P4</f>
        <v>-5.8895017294568145E-3</v>
      </c>
      <c r="AA4" s="18">
        <f t="shared" ref="AA4:AA41" si="12">X4/Q4</f>
        <v>-4.3369581472857011E-3</v>
      </c>
      <c r="AB4" s="19">
        <f t="shared" ref="AB4:AB41" si="13">Y4/R4</f>
        <v>-3.1705770450221942E-3</v>
      </c>
      <c r="AD4" s="36"/>
    </row>
    <row r="5" spans="1:30">
      <c r="A5" s="4" t="s">
        <v>10</v>
      </c>
      <c r="B5" s="11">
        <v>5664</v>
      </c>
      <c r="C5" s="5">
        <v>7324</v>
      </c>
      <c r="D5" s="15">
        <v>7344</v>
      </c>
      <c r="E5" s="5"/>
      <c r="F5" s="5" t="b">
        <f t="shared" si="0"/>
        <v>1</v>
      </c>
      <c r="G5" s="5" t="b">
        <f t="shared" si="1"/>
        <v>0</v>
      </c>
      <c r="H5" s="5" t="b">
        <f t="shared" si="2"/>
        <v>0</v>
      </c>
      <c r="I5" s="5" t="b">
        <f t="shared" si="3"/>
        <v>0</v>
      </c>
      <c r="J5" s="5" t="b">
        <f t="shared" si="4"/>
        <v>0</v>
      </c>
      <c r="K5" s="5"/>
      <c r="L5" s="5" t="b">
        <f t="shared" si="5"/>
        <v>1</v>
      </c>
      <c r="M5" s="5" t="b">
        <f t="shared" si="6"/>
        <v>1</v>
      </c>
      <c r="O5" s="4" t="s">
        <v>10</v>
      </c>
      <c r="P5" s="45">
        <v>5648.6</v>
      </c>
      <c r="Q5" s="46">
        <v>7334.3</v>
      </c>
      <c r="R5" s="46">
        <v>7343.3</v>
      </c>
      <c r="S5" s="5">
        <v>5719</v>
      </c>
      <c r="T5" s="15">
        <v>7086</v>
      </c>
      <c r="V5" s="4" t="str">
        <f t="shared" si="7"/>
        <v>nrp3-30</v>
      </c>
      <c r="W5" s="26">
        <f t="shared" si="8"/>
        <v>-15.399999999999636</v>
      </c>
      <c r="X5" s="17">
        <f t="shared" si="9"/>
        <v>10.300000000000182</v>
      </c>
      <c r="Y5" s="27">
        <f t="shared" si="10"/>
        <v>-0.6999999999998181</v>
      </c>
      <c r="Z5" s="33">
        <f t="shared" si="11"/>
        <v>-2.7263392699075233E-3</v>
      </c>
      <c r="AA5" s="18">
        <f t="shared" si="12"/>
        <v>1.4043603343195917E-3</v>
      </c>
      <c r="AB5" s="19">
        <f t="shared" si="13"/>
        <v>-9.5324990127029815E-5</v>
      </c>
      <c r="AD5" s="36"/>
    </row>
    <row r="6" spans="1:30">
      <c r="A6" s="4" t="s">
        <v>13</v>
      </c>
      <c r="B6" s="11">
        <v>7526</v>
      </c>
      <c r="C6" s="5">
        <v>10344</v>
      </c>
      <c r="D6" s="15">
        <v>10396</v>
      </c>
      <c r="E6" s="5"/>
      <c r="F6" s="5" t="b">
        <f t="shared" si="0"/>
        <v>1</v>
      </c>
      <c r="G6" s="5" t="b">
        <f t="shared" si="1"/>
        <v>0</v>
      </c>
      <c r="H6" s="5" t="b">
        <f t="shared" si="2"/>
        <v>0</v>
      </c>
      <c r="I6" s="5" t="b">
        <f t="shared" si="3"/>
        <v>0</v>
      </c>
      <c r="J6" s="5" t="b">
        <f t="shared" si="4"/>
        <v>0</v>
      </c>
      <c r="K6" s="5"/>
      <c r="L6" s="5" t="b">
        <f t="shared" si="5"/>
        <v>1</v>
      </c>
      <c r="M6" s="5" t="b">
        <f t="shared" si="6"/>
        <v>1</v>
      </c>
      <c r="O6" s="4" t="s">
        <v>13</v>
      </c>
      <c r="P6" s="45">
        <v>7584.3</v>
      </c>
      <c r="Q6" s="46">
        <v>10327.299999999999</v>
      </c>
      <c r="R6" s="46">
        <v>10342.6</v>
      </c>
      <c r="S6" s="5">
        <v>6595</v>
      </c>
      <c r="T6" s="15">
        <v>9710</v>
      </c>
      <c r="V6" s="4" t="str">
        <f t="shared" si="7"/>
        <v>nrp4-30</v>
      </c>
      <c r="W6" s="26">
        <f t="shared" si="8"/>
        <v>58.300000000000182</v>
      </c>
      <c r="X6" s="17">
        <f t="shared" si="9"/>
        <v>-16.700000000000728</v>
      </c>
      <c r="Y6" s="27">
        <f t="shared" si="10"/>
        <v>-53.399999999999636</v>
      </c>
      <c r="Z6" s="33">
        <f t="shared" si="11"/>
        <v>7.6869322152341261E-3</v>
      </c>
      <c r="AA6" s="18">
        <f t="shared" si="12"/>
        <v>-1.6170731943490292E-3</v>
      </c>
      <c r="AB6" s="19">
        <f t="shared" si="13"/>
        <v>-5.1631117900720934E-3</v>
      </c>
      <c r="AD6" s="36"/>
    </row>
    <row r="7" spans="1:30">
      <c r="A7" s="4" t="s">
        <v>16</v>
      </c>
      <c r="B7" s="11">
        <v>15697</v>
      </c>
      <c r="C7" s="5">
        <v>16971</v>
      </c>
      <c r="D7" s="15">
        <v>17672</v>
      </c>
      <c r="E7" s="5"/>
      <c r="F7" s="5" t="b">
        <f t="shared" si="0"/>
        <v>1</v>
      </c>
      <c r="G7" s="5" t="b">
        <f t="shared" si="1"/>
        <v>0</v>
      </c>
      <c r="H7" s="5" t="b">
        <f t="shared" si="2"/>
        <v>0</v>
      </c>
      <c r="I7" s="5" t="b">
        <f t="shared" si="3"/>
        <v>0</v>
      </c>
      <c r="J7" s="5" t="b">
        <f t="shared" si="4"/>
        <v>0</v>
      </c>
      <c r="K7" s="5"/>
      <c r="L7" s="5" t="b">
        <f t="shared" si="5"/>
        <v>1</v>
      </c>
      <c r="M7" s="5" t="b">
        <f t="shared" si="6"/>
        <v>0</v>
      </c>
      <c r="O7" s="4" t="s">
        <v>16</v>
      </c>
      <c r="P7" s="45">
        <v>15733.3</v>
      </c>
      <c r="Q7" s="46">
        <v>16811.5</v>
      </c>
      <c r="R7" s="46">
        <v>17119.7</v>
      </c>
      <c r="S7" s="5">
        <v>10507</v>
      </c>
      <c r="T7" s="15">
        <v>17026</v>
      </c>
      <c r="V7" s="4" t="str">
        <f t="shared" si="7"/>
        <v>nrp5-30</v>
      </c>
      <c r="W7" s="26">
        <f t="shared" si="8"/>
        <v>36.299999999999272</v>
      </c>
      <c r="X7" s="17">
        <f t="shared" si="9"/>
        <v>-159.5</v>
      </c>
      <c r="Y7" s="27">
        <f t="shared" si="10"/>
        <v>-552.29999999999927</v>
      </c>
      <c r="Z7" s="33">
        <f t="shared" si="11"/>
        <v>2.3072082779835939E-3</v>
      </c>
      <c r="AA7" s="18">
        <f t="shared" si="12"/>
        <v>-9.4875531630134128E-3</v>
      </c>
      <c r="AB7" s="19">
        <f t="shared" si="13"/>
        <v>-3.2261079341343556E-2</v>
      </c>
      <c r="AD7" s="36"/>
    </row>
    <row r="8" spans="1:30">
      <c r="A8" s="4" t="s">
        <v>3</v>
      </c>
      <c r="B8" s="11">
        <v>1725</v>
      </c>
      <c r="C8" s="5">
        <v>1809</v>
      </c>
      <c r="D8" s="15">
        <v>1812</v>
      </c>
      <c r="E8" s="5"/>
      <c r="F8" s="5" t="b">
        <f t="shared" si="0"/>
        <v>1</v>
      </c>
      <c r="G8" s="5" t="b">
        <f t="shared" si="1"/>
        <v>0</v>
      </c>
      <c r="H8" s="5" t="b">
        <f t="shared" si="2"/>
        <v>0</v>
      </c>
      <c r="I8" s="5" t="b">
        <f t="shared" si="3"/>
        <v>0</v>
      </c>
      <c r="J8" s="5" t="b">
        <f t="shared" si="4"/>
        <v>0</v>
      </c>
      <c r="K8" s="5"/>
      <c r="L8" s="5" t="b">
        <f t="shared" si="5"/>
        <v>1</v>
      </c>
      <c r="M8" s="5" t="b">
        <f t="shared" si="6"/>
        <v>1</v>
      </c>
      <c r="O8" s="4" t="s">
        <v>3</v>
      </c>
      <c r="P8" s="45">
        <v>1718.3</v>
      </c>
      <c r="Q8" s="46">
        <v>1808.2</v>
      </c>
      <c r="R8" s="46">
        <v>1809.1</v>
      </c>
      <c r="S8" s="5">
        <v>1806</v>
      </c>
      <c r="T8" s="15">
        <v>1796</v>
      </c>
      <c r="V8" s="4" t="str">
        <f t="shared" si="7"/>
        <v>nrp1-50</v>
      </c>
      <c r="W8" s="26">
        <f t="shared" si="8"/>
        <v>-6.7000000000000455</v>
      </c>
      <c r="X8" s="17">
        <f t="shared" si="9"/>
        <v>-0.79999999999995453</v>
      </c>
      <c r="Y8" s="27">
        <f t="shared" si="10"/>
        <v>-2.9000000000000909</v>
      </c>
      <c r="Z8" s="33">
        <f t="shared" si="11"/>
        <v>-3.8992027003433892E-3</v>
      </c>
      <c r="AA8" s="18">
        <f t="shared" si="12"/>
        <v>-4.4242893485231419E-4</v>
      </c>
      <c r="AB8" s="19">
        <f t="shared" si="13"/>
        <v>-1.6030070200652761E-3</v>
      </c>
      <c r="AD8" s="36"/>
    </row>
    <row r="9" spans="1:30">
      <c r="A9" s="4" t="s">
        <v>8</v>
      </c>
      <c r="B9" s="11">
        <v>7340</v>
      </c>
      <c r="C9" s="5">
        <v>7687</v>
      </c>
      <c r="D9" s="15">
        <v>7700</v>
      </c>
      <c r="E9" s="5"/>
      <c r="F9" s="5" t="b">
        <f t="shared" si="0"/>
        <v>1</v>
      </c>
      <c r="G9" s="5" t="b">
        <f t="shared" si="1"/>
        <v>0</v>
      </c>
      <c r="H9" s="5" t="b">
        <f t="shared" si="2"/>
        <v>0</v>
      </c>
      <c r="I9" s="5" t="b">
        <f t="shared" si="3"/>
        <v>0</v>
      </c>
      <c r="J9" s="5" t="b">
        <f t="shared" si="4"/>
        <v>0</v>
      </c>
      <c r="K9" s="5"/>
      <c r="L9" s="5" t="b">
        <f t="shared" si="5"/>
        <v>1</v>
      </c>
      <c r="M9" s="5" t="b">
        <f t="shared" si="6"/>
        <v>1</v>
      </c>
      <c r="O9" s="4" t="s">
        <v>8</v>
      </c>
      <c r="P9" s="45">
        <v>7345.1</v>
      </c>
      <c r="Q9" s="46">
        <v>7581.8</v>
      </c>
      <c r="R9" s="46">
        <v>7683.4</v>
      </c>
      <c r="S9" s="5">
        <v>5276</v>
      </c>
      <c r="T9" s="15">
        <v>7414</v>
      </c>
      <c r="V9" s="4" t="str">
        <f t="shared" si="7"/>
        <v>nrp2-50</v>
      </c>
      <c r="W9" s="26">
        <f t="shared" si="8"/>
        <v>5.1000000000003638</v>
      </c>
      <c r="X9" s="17">
        <f t="shared" si="9"/>
        <v>-105.19999999999982</v>
      </c>
      <c r="Y9" s="27">
        <f t="shared" si="10"/>
        <v>-16.600000000000364</v>
      </c>
      <c r="Z9" s="33">
        <f t="shared" si="11"/>
        <v>6.9434044465022441E-4</v>
      </c>
      <c r="AA9" s="18">
        <f t="shared" si="12"/>
        <v>-1.3875333034371761E-2</v>
      </c>
      <c r="AB9" s="19">
        <f t="shared" si="13"/>
        <v>-2.1605018611552652E-3</v>
      </c>
      <c r="AD9" s="36"/>
    </row>
    <row r="10" spans="1:30">
      <c r="A10" s="4" t="s">
        <v>11</v>
      </c>
      <c r="B10" s="11">
        <v>9594</v>
      </c>
      <c r="C10" s="5">
        <v>11032</v>
      </c>
      <c r="D10" s="15">
        <v>11052</v>
      </c>
      <c r="E10" s="5"/>
      <c r="F10" s="5" t="b">
        <f t="shared" si="0"/>
        <v>1</v>
      </c>
      <c r="G10" s="5" t="b">
        <f t="shared" si="1"/>
        <v>0</v>
      </c>
      <c r="H10" s="5" t="b">
        <f t="shared" si="2"/>
        <v>0</v>
      </c>
      <c r="I10" s="5" t="b">
        <f t="shared" si="3"/>
        <v>0</v>
      </c>
      <c r="J10" s="5" t="b">
        <f t="shared" si="4"/>
        <v>0</v>
      </c>
      <c r="K10" s="5"/>
      <c r="L10" s="5" t="b">
        <f t="shared" si="5"/>
        <v>1</v>
      </c>
      <c r="M10" s="5" t="b">
        <f t="shared" si="6"/>
        <v>1</v>
      </c>
      <c r="O10" s="4" t="s">
        <v>11</v>
      </c>
      <c r="P10" s="45">
        <v>9573.9</v>
      </c>
      <c r="Q10" s="46">
        <v>11023.1</v>
      </c>
      <c r="R10" s="46">
        <v>11040</v>
      </c>
      <c r="S10" s="5">
        <v>9574</v>
      </c>
      <c r="T10" s="15">
        <v>10787</v>
      </c>
      <c r="V10" s="4" t="str">
        <f t="shared" si="7"/>
        <v>nrp3-50</v>
      </c>
      <c r="W10" s="26">
        <f t="shared" si="8"/>
        <v>-20.100000000000364</v>
      </c>
      <c r="X10" s="17">
        <f t="shared" si="9"/>
        <v>-8.8999999999996362</v>
      </c>
      <c r="Y10" s="27">
        <f t="shared" si="10"/>
        <v>-12</v>
      </c>
      <c r="Z10" s="33">
        <f t="shared" si="11"/>
        <v>-2.0994579011688408E-3</v>
      </c>
      <c r="AA10" s="18">
        <f t="shared" si="12"/>
        <v>-8.0739537879540566E-4</v>
      </c>
      <c r="AB10" s="19">
        <f t="shared" si="13"/>
        <v>-1.0869565217391304E-3</v>
      </c>
      <c r="AD10" s="36"/>
    </row>
    <row r="11" spans="1:30">
      <c r="A11" s="4" t="s">
        <v>14</v>
      </c>
      <c r="B11" s="11">
        <v>13172</v>
      </c>
      <c r="C11" s="5">
        <v>15668</v>
      </c>
      <c r="D11" s="15">
        <v>15724</v>
      </c>
      <c r="E11" s="5"/>
      <c r="F11" s="5" t="b">
        <f t="shared" si="0"/>
        <v>1</v>
      </c>
      <c r="G11" s="5" t="b">
        <f t="shared" si="1"/>
        <v>0</v>
      </c>
      <c r="H11" s="5" t="b">
        <f t="shared" si="2"/>
        <v>0</v>
      </c>
      <c r="I11" s="5" t="b">
        <f t="shared" si="3"/>
        <v>0</v>
      </c>
      <c r="J11" s="5" t="b">
        <f t="shared" si="4"/>
        <v>0</v>
      </c>
      <c r="K11" s="5"/>
      <c r="L11" s="5" t="b">
        <f t="shared" si="5"/>
        <v>1</v>
      </c>
      <c r="M11" s="5" t="b">
        <f t="shared" si="6"/>
        <v>1</v>
      </c>
      <c r="O11" s="4" t="s">
        <v>14</v>
      </c>
      <c r="P11" s="45">
        <v>13174.4</v>
      </c>
      <c r="Q11" s="46">
        <v>15668.8</v>
      </c>
      <c r="R11" s="46">
        <v>15724.2</v>
      </c>
      <c r="S11" s="5">
        <v>12595</v>
      </c>
      <c r="T11" s="15">
        <v>14815</v>
      </c>
      <c r="V11" s="4" t="str">
        <f t="shared" si="7"/>
        <v>nrp4-50</v>
      </c>
      <c r="W11" s="26">
        <f t="shared" si="8"/>
        <v>2.3999999999996362</v>
      </c>
      <c r="X11" s="17">
        <f t="shared" si="9"/>
        <v>0.7999999999992724</v>
      </c>
      <c r="Y11" s="27">
        <f t="shared" si="10"/>
        <v>0.2000000000007276</v>
      </c>
      <c r="Z11" s="33">
        <f t="shared" si="11"/>
        <v>1.8217148409032944E-4</v>
      </c>
      <c r="AA11" s="18">
        <f t="shared" si="12"/>
        <v>5.1056877361334145E-5</v>
      </c>
      <c r="AB11" s="19">
        <f t="shared" si="13"/>
        <v>1.2719248038102262E-5</v>
      </c>
      <c r="AD11" s="36"/>
    </row>
    <row r="12" spans="1:30">
      <c r="A12" s="4" t="s">
        <v>17</v>
      </c>
      <c r="B12" s="11">
        <v>22719</v>
      </c>
      <c r="C12" s="5">
        <v>24406</v>
      </c>
      <c r="D12" s="15">
        <v>24458</v>
      </c>
      <c r="E12" s="5"/>
      <c r="F12" s="5" t="b">
        <f t="shared" si="0"/>
        <v>1</v>
      </c>
      <c r="G12" s="5" t="b">
        <f t="shared" si="1"/>
        <v>0</v>
      </c>
      <c r="H12" s="5" t="b">
        <f t="shared" si="2"/>
        <v>0</v>
      </c>
      <c r="I12" s="5" t="b">
        <f t="shared" si="3"/>
        <v>0</v>
      </c>
      <c r="J12" s="5" t="b">
        <f t="shared" si="4"/>
        <v>0</v>
      </c>
      <c r="K12" s="5"/>
      <c r="L12" s="5" t="b">
        <f t="shared" si="5"/>
        <v>1</v>
      </c>
      <c r="M12" s="5" t="b">
        <f t="shared" si="6"/>
        <v>1</v>
      </c>
      <c r="O12" s="4" t="s">
        <v>17</v>
      </c>
      <c r="P12" s="45">
        <v>22714</v>
      </c>
      <c r="Q12" s="46">
        <v>24343.599999999999</v>
      </c>
      <c r="R12" s="46">
        <v>24417</v>
      </c>
      <c r="S12" s="5">
        <v>18732</v>
      </c>
      <c r="T12" s="15">
        <v>24087</v>
      </c>
      <c r="V12" s="4" t="str">
        <f t="shared" si="7"/>
        <v>nrp5-50</v>
      </c>
      <c r="W12" s="26">
        <f t="shared" si="8"/>
        <v>-5</v>
      </c>
      <c r="X12" s="17">
        <f t="shared" si="9"/>
        <v>-62.400000000001455</v>
      </c>
      <c r="Y12" s="27">
        <f t="shared" si="10"/>
        <v>-41</v>
      </c>
      <c r="Z12" s="33">
        <f t="shared" si="11"/>
        <v>-2.2012855507616449E-4</v>
      </c>
      <c r="AA12" s="18">
        <f t="shared" si="12"/>
        <v>-2.5633020588574189E-3</v>
      </c>
      <c r="AB12" s="19">
        <f t="shared" si="13"/>
        <v>-1.6791579637138059E-3</v>
      </c>
      <c r="AD12" s="36"/>
    </row>
    <row r="13" spans="1:30">
      <c r="A13" s="4" t="s">
        <v>4</v>
      </c>
      <c r="B13" s="11">
        <v>2432</v>
      </c>
      <c r="C13" s="5">
        <v>2505</v>
      </c>
      <c r="D13" s="15">
        <v>2505</v>
      </c>
      <c r="E13" s="5"/>
      <c r="F13" s="5" t="b">
        <f t="shared" si="0"/>
        <v>0</v>
      </c>
      <c r="G13" s="5" t="b">
        <f t="shared" si="1"/>
        <v>0</v>
      </c>
      <c r="H13" s="5" t="b">
        <f t="shared" si="2"/>
        <v>0</v>
      </c>
      <c r="I13" s="5" t="b">
        <f t="shared" si="3"/>
        <v>0</v>
      </c>
      <c r="J13" s="5" t="b">
        <f t="shared" si="4"/>
        <v>1</v>
      </c>
      <c r="K13" s="5"/>
      <c r="L13" s="5" t="b">
        <f t="shared" si="5"/>
        <v>0</v>
      </c>
      <c r="M13" s="5" t="b">
        <f t="shared" si="6"/>
        <v>0</v>
      </c>
      <c r="O13" s="4" t="s">
        <v>4</v>
      </c>
      <c r="P13" s="45">
        <v>2434.1</v>
      </c>
      <c r="Q13" s="46">
        <v>2506.6</v>
      </c>
      <c r="R13" s="46">
        <v>2507</v>
      </c>
      <c r="S13" s="5">
        <v>2505</v>
      </c>
      <c r="T13" s="15">
        <v>2507</v>
      </c>
      <c r="V13" s="4" t="str">
        <f t="shared" si="7"/>
        <v>nrp1-70</v>
      </c>
      <c r="W13" s="26">
        <f t="shared" si="8"/>
        <v>2.0999999999999091</v>
      </c>
      <c r="X13" s="17">
        <f t="shared" si="9"/>
        <v>1.5999999999999091</v>
      </c>
      <c r="Y13" s="27">
        <f t="shared" si="10"/>
        <v>2</v>
      </c>
      <c r="Z13" s="33">
        <f t="shared" si="11"/>
        <v>8.6274187584729843E-4</v>
      </c>
      <c r="AA13" s="18">
        <f t="shared" si="12"/>
        <v>6.3831484879913391E-4</v>
      </c>
      <c r="AB13" s="19">
        <f t="shared" si="13"/>
        <v>7.9776625448743513E-4</v>
      </c>
      <c r="AD13" s="36"/>
    </row>
    <row r="14" spans="1:30">
      <c r="A14" s="4" t="s">
        <v>9</v>
      </c>
      <c r="B14" s="11">
        <v>10839</v>
      </c>
      <c r="C14" s="5">
        <v>11088</v>
      </c>
      <c r="D14" s="15">
        <v>11100</v>
      </c>
      <c r="E14" s="5"/>
      <c r="F14" s="5" t="b">
        <f t="shared" si="0"/>
        <v>1</v>
      </c>
      <c r="G14" s="5" t="b">
        <f t="shared" si="1"/>
        <v>0</v>
      </c>
      <c r="H14" s="5" t="b">
        <f t="shared" si="2"/>
        <v>0</v>
      </c>
      <c r="I14" s="5" t="b">
        <f t="shared" si="3"/>
        <v>0</v>
      </c>
      <c r="J14" s="5" t="b">
        <f t="shared" si="4"/>
        <v>0</v>
      </c>
      <c r="K14" s="5"/>
      <c r="L14" s="5" t="b">
        <f t="shared" si="5"/>
        <v>1</v>
      </c>
      <c r="M14" s="5" t="b">
        <f t="shared" si="6"/>
        <v>1</v>
      </c>
      <c r="O14" s="4" t="s">
        <v>9</v>
      </c>
      <c r="P14" s="45">
        <v>10840</v>
      </c>
      <c r="Q14" s="46">
        <v>11056.2</v>
      </c>
      <c r="R14" s="46">
        <v>11115.9</v>
      </c>
      <c r="S14" s="5">
        <v>8881</v>
      </c>
      <c r="T14" s="15">
        <v>10924</v>
      </c>
      <c r="V14" s="4" t="str">
        <f t="shared" si="7"/>
        <v>nrp2-70</v>
      </c>
      <c r="W14" s="26">
        <f t="shared" si="8"/>
        <v>1</v>
      </c>
      <c r="X14" s="17">
        <f t="shared" si="9"/>
        <v>-31.799999999999272</v>
      </c>
      <c r="Y14" s="27">
        <f t="shared" si="10"/>
        <v>15.899999999999636</v>
      </c>
      <c r="Z14" s="33">
        <f t="shared" si="11"/>
        <v>9.225092250922509E-5</v>
      </c>
      <c r="AA14" s="18">
        <f t="shared" si="12"/>
        <v>-2.8762142508275239E-3</v>
      </c>
      <c r="AB14" s="19">
        <f t="shared" si="13"/>
        <v>1.4303835047094376E-3</v>
      </c>
      <c r="AD14" s="36"/>
    </row>
    <row r="15" spans="1:30">
      <c r="A15" s="4" t="s">
        <v>12</v>
      </c>
      <c r="B15" s="11">
        <v>13760</v>
      </c>
      <c r="C15" s="5">
        <v>14156</v>
      </c>
      <c r="D15" s="15">
        <v>14185</v>
      </c>
      <c r="E15" s="5"/>
      <c r="F15" s="5" t="b">
        <f t="shared" si="0"/>
        <v>1</v>
      </c>
      <c r="G15" s="5" t="b">
        <f t="shared" si="1"/>
        <v>0</v>
      </c>
      <c r="H15" s="5" t="b">
        <f t="shared" si="2"/>
        <v>0</v>
      </c>
      <c r="I15" s="5" t="b">
        <f t="shared" si="3"/>
        <v>0</v>
      </c>
      <c r="J15" s="5" t="b">
        <f t="shared" si="4"/>
        <v>0</v>
      </c>
      <c r="K15" s="5"/>
      <c r="L15" s="5" t="b">
        <f t="shared" si="5"/>
        <v>1</v>
      </c>
      <c r="M15" s="5" t="b">
        <f t="shared" si="6"/>
        <v>0</v>
      </c>
      <c r="O15" s="4" t="s">
        <v>12</v>
      </c>
      <c r="P15" s="45">
        <v>13758.3</v>
      </c>
      <c r="Q15" s="46">
        <v>14147.6</v>
      </c>
      <c r="R15" s="46">
        <v>14183.2</v>
      </c>
      <c r="S15" s="5">
        <v>12360</v>
      </c>
      <c r="T15" s="15">
        <v>14159</v>
      </c>
      <c r="V15" s="4" t="str">
        <f t="shared" si="7"/>
        <v>nrp3-70</v>
      </c>
      <c r="W15" s="26">
        <f t="shared" si="8"/>
        <v>-1.7000000000007276</v>
      </c>
      <c r="X15" s="17">
        <f t="shared" si="9"/>
        <v>-8.3999999999996362</v>
      </c>
      <c r="Y15" s="27">
        <f t="shared" si="10"/>
        <v>-1.7999999999992724</v>
      </c>
      <c r="Z15" s="33">
        <f t="shared" si="11"/>
        <v>-1.2356177725451019E-4</v>
      </c>
      <c r="AA15" s="18">
        <f t="shared" si="12"/>
        <v>-5.9374028103704058E-4</v>
      </c>
      <c r="AB15" s="19">
        <f t="shared" si="13"/>
        <v>-1.2691071126397937E-4</v>
      </c>
      <c r="AD15" s="36"/>
    </row>
    <row r="16" spans="1:30">
      <c r="A16" s="4" t="s">
        <v>15</v>
      </c>
      <c r="B16" s="11">
        <v>19828</v>
      </c>
      <c r="C16" s="5">
        <v>20767</v>
      </c>
      <c r="D16" s="15">
        <v>20854</v>
      </c>
      <c r="E16" s="5"/>
      <c r="F16" s="5" t="b">
        <f t="shared" si="0"/>
        <v>1</v>
      </c>
      <c r="G16" s="5" t="b">
        <f t="shared" si="1"/>
        <v>0</v>
      </c>
      <c r="H16" s="5" t="b">
        <f t="shared" si="2"/>
        <v>0</v>
      </c>
      <c r="I16" s="5" t="b">
        <f t="shared" si="3"/>
        <v>0</v>
      </c>
      <c r="J16" s="5" t="b">
        <f t="shared" si="4"/>
        <v>0</v>
      </c>
      <c r="K16" s="5"/>
      <c r="L16" s="5" t="b">
        <f t="shared" si="5"/>
        <v>1</v>
      </c>
      <c r="M16" s="5" t="b">
        <f t="shared" si="6"/>
        <v>0</v>
      </c>
      <c r="O16" s="4" t="s">
        <v>15</v>
      </c>
      <c r="P16" s="45">
        <v>19788.5</v>
      </c>
      <c r="Q16" s="46">
        <v>20757.3</v>
      </c>
      <c r="R16" s="46">
        <v>20854.8</v>
      </c>
      <c r="S16" s="5">
        <v>17189</v>
      </c>
      <c r="T16" s="15">
        <v>20819</v>
      </c>
      <c r="V16" s="4" t="str">
        <f t="shared" si="7"/>
        <v>nrp4-70</v>
      </c>
      <c r="W16" s="26">
        <f t="shared" si="8"/>
        <v>-39.5</v>
      </c>
      <c r="X16" s="17">
        <f t="shared" si="9"/>
        <v>-9.7000000000007276</v>
      </c>
      <c r="Y16" s="27">
        <f t="shared" si="10"/>
        <v>0.7999999999992724</v>
      </c>
      <c r="Z16" s="33">
        <f t="shared" si="11"/>
        <v>-1.9961088511003867E-3</v>
      </c>
      <c r="AA16" s="18">
        <f t="shared" si="12"/>
        <v>-4.6730547807280947E-4</v>
      </c>
      <c r="AB16" s="19">
        <f t="shared" si="13"/>
        <v>3.8360473368206475E-5</v>
      </c>
      <c r="AD16" s="36"/>
    </row>
    <row r="17" spans="1:30">
      <c r="A17" s="4" t="s">
        <v>18</v>
      </c>
      <c r="B17" s="11">
        <v>28683</v>
      </c>
      <c r="C17" s="5">
        <v>28836</v>
      </c>
      <c r="D17" s="15">
        <v>28889</v>
      </c>
      <c r="E17" s="5"/>
      <c r="F17" s="5" t="b">
        <f t="shared" si="0"/>
        <v>0</v>
      </c>
      <c r="G17" s="5" t="b">
        <f t="shared" si="1"/>
        <v>0</v>
      </c>
      <c r="H17" s="5" t="b">
        <f t="shared" si="2"/>
        <v>0</v>
      </c>
      <c r="I17" s="5" t="b">
        <f t="shared" si="3"/>
        <v>0</v>
      </c>
      <c r="J17" s="5" t="b">
        <f t="shared" si="4"/>
        <v>1</v>
      </c>
      <c r="K17" s="5"/>
      <c r="L17" s="5" t="b">
        <f t="shared" si="5"/>
        <v>0</v>
      </c>
      <c r="M17" s="5" t="b">
        <f t="shared" si="6"/>
        <v>0</v>
      </c>
      <c r="O17" s="4" t="s">
        <v>18</v>
      </c>
      <c r="P17" s="45">
        <v>28681.5</v>
      </c>
      <c r="Q17" s="46">
        <v>28838.9</v>
      </c>
      <c r="R17" s="46">
        <v>28887.5</v>
      </c>
      <c r="S17" s="5">
        <v>22026</v>
      </c>
      <c r="T17" s="15">
        <v>28894</v>
      </c>
      <c r="V17" s="4" t="str">
        <f t="shared" si="7"/>
        <v>nrp5-70</v>
      </c>
      <c r="W17" s="26">
        <f t="shared" si="8"/>
        <v>-1.5</v>
      </c>
      <c r="X17" s="17">
        <f t="shared" si="9"/>
        <v>2.9000000000014552</v>
      </c>
      <c r="Y17" s="27">
        <f t="shared" si="10"/>
        <v>-1.5</v>
      </c>
      <c r="Z17" s="33">
        <f t="shared" si="11"/>
        <v>-5.229851995188536E-5</v>
      </c>
      <c r="AA17" s="18">
        <f t="shared" si="12"/>
        <v>1.005586204744791E-4</v>
      </c>
      <c r="AB17" s="19">
        <f t="shared" si="13"/>
        <v>-5.1925573344872347E-5</v>
      </c>
      <c r="AD17" s="36"/>
    </row>
    <row r="18" spans="1:30">
      <c r="A18" s="4" t="s">
        <v>19</v>
      </c>
      <c r="B18" s="11">
        <v>5921</v>
      </c>
      <c r="C18" s="5">
        <v>7826</v>
      </c>
      <c r="D18" s="15">
        <v>7824</v>
      </c>
      <c r="E18" s="5"/>
      <c r="F18" s="5" t="b">
        <f t="shared" si="0"/>
        <v>0</v>
      </c>
      <c r="G18" s="5" t="b">
        <f t="shared" si="1"/>
        <v>1</v>
      </c>
      <c r="H18" s="5" t="b">
        <f t="shared" si="2"/>
        <v>0</v>
      </c>
      <c r="I18" s="5" t="b">
        <f t="shared" si="3"/>
        <v>0</v>
      </c>
      <c r="J18" s="5" t="b">
        <f t="shared" si="4"/>
        <v>0</v>
      </c>
      <c r="K18" s="5"/>
      <c r="L18" s="5" t="b">
        <f t="shared" si="5"/>
        <v>1</v>
      </c>
      <c r="M18" s="5" t="b">
        <f t="shared" si="6"/>
        <v>1</v>
      </c>
      <c r="O18" s="4" t="s">
        <v>19</v>
      </c>
      <c r="P18" s="45">
        <v>5888.7</v>
      </c>
      <c r="Q18" s="46">
        <v>7814.9</v>
      </c>
      <c r="R18" s="46">
        <v>7832</v>
      </c>
      <c r="S18" s="5">
        <v>6553</v>
      </c>
      <c r="T18" s="15">
        <v>7528</v>
      </c>
      <c r="V18" s="4" t="str">
        <f t="shared" si="7"/>
        <v>nrp-e1-30</v>
      </c>
      <c r="W18" s="26">
        <f t="shared" si="8"/>
        <v>-32.300000000000182</v>
      </c>
      <c r="X18" s="17">
        <f t="shared" si="9"/>
        <v>-11.100000000000364</v>
      </c>
      <c r="Y18" s="27">
        <f t="shared" si="10"/>
        <v>8</v>
      </c>
      <c r="Z18" s="33">
        <f t="shared" si="11"/>
        <v>-5.4850815969569146E-3</v>
      </c>
      <c r="AA18" s="18">
        <f t="shared" si="12"/>
        <v>-1.4203636642823791E-3</v>
      </c>
      <c r="AB18" s="19">
        <f t="shared" si="13"/>
        <v>1.0214504596527069E-3</v>
      </c>
      <c r="AD18" s="36"/>
    </row>
    <row r="19" spans="1:30">
      <c r="A19" s="4" t="s">
        <v>21</v>
      </c>
      <c r="B19" s="11">
        <v>5545</v>
      </c>
      <c r="C19" s="5">
        <v>7383</v>
      </c>
      <c r="D19" s="15">
        <v>7384</v>
      </c>
      <c r="E19" s="5"/>
      <c r="F19" s="5" t="b">
        <f t="shared" si="0"/>
        <v>1</v>
      </c>
      <c r="G19" s="5" t="b">
        <f t="shared" si="1"/>
        <v>0</v>
      </c>
      <c r="H19" s="5" t="b">
        <f t="shared" si="2"/>
        <v>0</v>
      </c>
      <c r="I19" s="5" t="b">
        <f t="shared" si="3"/>
        <v>0</v>
      </c>
      <c r="J19" s="5" t="b">
        <f t="shared" si="4"/>
        <v>0</v>
      </c>
      <c r="K19" s="5"/>
      <c r="L19" s="5" t="b">
        <f t="shared" si="5"/>
        <v>1</v>
      </c>
      <c r="M19" s="5" t="b">
        <f t="shared" si="6"/>
        <v>1</v>
      </c>
      <c r="O19" s="4" t="s">
        <v>21</v>
      </c>
      <c r="P19" s="45">
        <v>5541.1</v>
      </c>
      <c r="Q19" s="46">
        <v>7376.3</v>
      </c>
      <c r="R19" s="46">
        <v>7379.9</v>
      </c>
      <c r="S19" s="5">
        <v>6219</v>
      </c>
      <c r="T19" s="15">
        <v>7109</v>
      </c>
      <c r="V19" s="4" t="str">
        <f t="shared" si="7"/>
        <v>nrp-e2-30</v>
      </c>
      <c r="W19" s="26">
        <f t="shared" si="8"/>
        <v>-3.8999999999996362</v>
      </c>
      <c r="X19" s="17">
        <f t="shared" si="9"/>
        <v>-6.6999999999998181</v>
      </c>
      <c r="Y19" s="27">
        <f t="shared" si="10"/>
        <v>-4.1000000000003638</v>
      </c>
      <c r="Z19" s="33">
        <f t="shared" si="11"/>
        <v>-7.0383136922265183E-4</v>
      </c>
      <c r="AA19" s="18">
        <f t="shared" si="12"/>
        <v>-9.083144666024725E-4</v>
      </c>
      <c r="AB19" s="19">
        <f t="shared" si="13"/>
        <v>-5.5556308351066596E-4</v>
      </c>
      <c r="AD19" s="36"/>
    </row>
    <row r="20" spans="1:30">
      <c r="A20" s="4" t="s">
        <v>23</v>
      </c>
      <c r="B20" s="11">
        <v>5048</v>
      </c>
      <c r="C20" s="5">
        <v>6606</v>
      </c>
      <c r="D20" s="15">
        <v>6606</v>
      </c>
      <c r="E20" s="5"/>
      <c r="F20" s="5" t="b">
        <f t="shared" si="0"/>
        <v>1</v>
      </c>
      <c r="G20" s="5" t="b">
        <f t="shared" si="1"/>
        <v>1</v>
      </c>
      <c r="H20" s="5" t="b">
        <f t="shared" si="2"/>
        <v>0</v>
      </c>
      <c r="I20" s="5" t="b">
        <f t="shared" si="3"/>
        <v>0</v>
      </c>
      <c r="J20" s="5" t="b">
        <f t="shared" si="4"/>
        <v>0</v>
      </c>
      <c r="K20" s="5"/>
      <c r="L20" s="5" t="b">
        <f t="shared" si="5"/>
        <v>1</v>
      </c>
      <c r="M20" s="5" t="b">
        <f t="shared" si="6"/>
        <v>1</v>
      </c>
      <c r="O20" s="4" t="s">
        <v>23</v>
      </c>
      <c r="P20" s="45">
        <v>5038.2</v>
      </c>
      <c r="Q20" s="46">
        <v>6608.2</v>
      </c>
      <c r="R20" s="46">
        <v>6609.1</v>
      </c>
      <c r="S20" s="5">
        <v>5693</v>
      </c>
      <c r="T20" s="15">
        <v>6413</v>
      </c>
      <c r="V20" s="4" t="str">
        <f t="shared" si="7"/>
        <v>nrp-e3-30</v>
      </c>
      <c r="W20" s="26">
        <f t="shared" si="8"/>
        <v>-9.8000000000001819</v>
      </c>
      <c r="X20" s="17">
        <f t="shared" si="9"/>
        <v>2.1999999999998181</v>
      </c>
      <c r="Y20" s="27">
        <f t="shared" si="10"/>
        <v>3.1000000000003638</v>
      </c>
      <c r="Z20" s="33">
        <f t="shared" si="11"/>
        <v>-1.9451391369934069E-3</v>
      </c>
      <c r="AA20" s="18">
        <f t="shared" si="12"/>
        <v>3.3291970582001424E-4</v>
      </c>
      <c r="AB20" s="19">
        <f t="shared" si="13"/>
        <v>4.6905024889929998E-4</v>
      </c>
      <c r="AD20" s="36"/>
    </row>
    <row r="21" spans="1:30">
      <c r="A21" s="4" t="s">
        <v>25</v>
      </c>
      <c r="B21" s="11">
        <v>4439</v>
      </c>
      <c r="C21" s="5">
        <v>5762</v>
      </c>
      <c r="D21" s="15">
        <v>5763</v>
      </c>
      <c r="E21" s="5"/>
      <c r="F21" s="5" t="b">
        <f t="shared" si="0"/>
        <v>1</v>
      </c>
      <c r="G21" s="5" t="b">
        <f t="shared" si="1"/>
        <v>0</v>
      </c>
      <c r="H21" s="5" t="b">
        <f t="shared" si="2"/>
        <v>0</v>
      </c>
      <c r="I21" s="5" t="b">
        <f t="shared" si="3"/>
        <v>0</v>
      </c>
      <c r="J21" s="5" t="b">
        <f t="shared" si="4"/>
        <v>0</v>
      </c>
      <c r="K21" s="5"/>
      <c r="L21" s="5" t="b">
        <f t="shared" si="5"/>
        <v>1</v>
      </c>
      <c r="M21" s="5" t="b">
        <f t="shared" si="6"/>
        <v>1</v>
      </c>
      <c r="O21" s="4" t="s">
        <v>25</v>
      </c>
      <c r="P21" s="45">
        <v>4426.8</v>
      </c>
      <c r="Q21" s="46">
        <v>5761.4</v>
      </c>
      <c r="R21" s="46">
        <v>5764.7</v>
      </c>
      <c r="S21" s="5">
        <v>5023</v>
      </c>
      <c r="T21" s="15">
        <v>5636</v>
      </c>
      <c r="V21" s="4" t="str">
        <f t="shared" si="7"/>
        <v>nrp-e4-30</v>
      </c>
      <c r="W21" s="26">
        <f t="shared" si="8"/>
        <v>-12.199999999999818</v>
      </c>
      <c r="X21" s="17">
        <f t="shared" si="9"/>
        <v>-0.6000000000003638</v>
      </c>
      <c r="Y21" s="27">
        <f t="shared" si="10"/>
        <v>1.6999999999998181</v>
      </c>
      <c r="Z21" s="33">
        <f t="shared" si="11"/>
        <v>-2.755941086111823E-3</v>
      </c>
      <c r="AA21" s="18">
        <f t="shared" si="12"/>
        <v>-1.0414135453194776E-4</v>
      </c>
      <c r="AB21" s="19">
        <f t="shared" si="13"/>
        <v>2.9489826010023387E-4</v>
      </c>
      <c r="AD21" s="36"/>
    </row>
    <row r="22" spans="1:30">
      <c r="A22" s="4" t="s">
        <v>27</v>
      </c>
      <c r="B22" s="11">
        <v>4790</v>
      </c>
      <c r="C22" s="5">
        <v>6074</v>
      </c>
      <c r="D22" s="15">
        <v>6070</v>
      </c>
      <c r="E22" s="5"/>
      <c r="F22" s="5" t="b">
        <f t="shared" si="0"/>
        <v>0</v>
      </c>
      <c r="G22" s="5" t="b">
        <f t="shared" si="1"/>
        <v>1</v>
      </c>
      <c r="H22" s="5" t="b">
        <f t="shared" si="2"/>
        <v>0</v>
      </c>
      <c r="I22" s="5" t="b">
        <f t="shared" si="3"/>
        <v>0</v>
      </c>
      <c r="J22" s="5" t="b">
        <f t="shared" si="4"/>
        <v>0</v>
      </c>
      <c r="K22" s="5"/>
      <c r="L22" s="5" t="b">
        <f t="shared" si="5"/>
        <v>1</v>
      </c>
      <c r="M22" s="5" t="b">
        <f t="shared" si="6"/>
        <v>1</v>
      </c>
      <c r="O22" s="4" t="s">
        <v>27</v>
      </c>
      <c r="P22" s="45">
        <v>4797.3</v>
      </c>
      <c r="Q22" s="46">
        <v>6073.6</v>
      </c>
      <c r="R22" s="46">
        <v>6078.5</v>
      </c>
      <c r="S22" s="5">
        <v>5437</v>
      </c>
      <c r="T22" s="15">
        <v>5911</v>
      </c>
      <c r="V22" s="4" t="str">
        <f t="shared" si="7"/>
        <v>nrp-g1-30</v>
      </c>
      <c r="W22" s="26">
        <f t="shared" si="8"/>
        <v>7.3000000000001819</v>
      </c>
      <c r="X22" s="17">
        <f t="shared" si="9"/>
        <v>-0.3999999999996362</v>
      </c>
      <c r="Y22" s="27">
        <f t="shared" si="10"/>
        <v>8.5</v>
      </c>
      <c r="Z22" s="33">
        <f t="shared" si="11"/>
        <v>1.5216892835553711E-3</v>
      </c>
      <c r="AA22" s="18">
        <f t="shared" si="12"/>
        <v>-6.5858798735451157E-5</v>
      </c>
      <c r="AB22" s="19">
        <f t="shared" si="13"/>
        <v>1.3983713087110307E-3</v>
      </c>
      <c r="AD22" s="36"/>
    </row>
    <row r="23" spans="1:30">
      <c r="A23" s="4" t="s">
        <v>29</v>
      </c>
      <c r="B23" s="11">
        <v>3669</v>
      </c>
      <c r="C23" s="5">
        <v>4556</v>
      </c>
      <c r="D23" s="15">
        <v>4554</v>
      </c>
      <c r="E23" s="5"/>
      <c r="F23" s="5" t="b">
        <f t="shared" si="0"/>
        <v>0</v>
      </c>
      <c r="G23" s="5" t="b">
        <f t="shared" si="1"/>
        <v>1</v>
      </c>
      <c r="H23" s="5" t="b">
        <f t="shared" si="2"/>
        <v>0</v>
      </c>
      <c r="I23" s="5" t="b">
        <f t="shared" si="3"/>
        <v>0</v>
      </c>
      <c r="J23" s="5" t="b">
        <f t="shared" si="4"/>
        <v>0</v>
      </c>
      <c r="K23" s="5"/>
      <c r="L23" s="5" t="b">
        <f t="shared" si="5"/>
        <v>1</v>
      </c>
      <c r="M23" s="5" t="b">
        <f t="shared" si="6"/>
        <v>1</v>
      </c>
      <c r="O23" s="4" t="s">
        <v>29</v>
      </c>
      <c r="P23" s="45">
        <v>3666.1</v>
      </c>
      <c r="Q23" s="46">
        <v>4557</v>
      </c>
      <c r="R23" s="46">
        <v>4554.8</v>
      </c>
      <c r="S23" s="5">
        <v>4195</v>
      </c>
      <c r="T23" s="15">
        <v>4486</v>
      </c>
      <c r="V23" s="4" t="str">
        <f t="shared" si="7"/>
        <v>nrp-g2-30</v>
      </c>
      <c r="W23" s="26">
        <f t="shared" si="8"/>
        <v>-2.9000000000000909</v>
      </c>
      <c r="X23" s="17">
        <f t="shared" si="9"/>
        <v>1</v>
      </c>
      <c r="Y23" s="27">
        <f t="shared" si="10"/>
        <v>0.8000000000001819</v>
      </c>
      <c r="Z23" s="33">
        <f t="shared" si="11"/>
        <v>-7.910313412073023E-4</v>
      </c>
      <c r="AA23" s="18">
        <f t="shared" si="12"/>
        <v>2.1944261575597982E-4</v>
      </c>
      <c r="AB23" s="19">
        <f t="shared" si="13"/>
        <v>1.7563888644949984E-4</v>
      </c>
      <c r="AD23" s="36"/>
    </row>
    <row r="24" spans="1:30">
      <c r="A24" s="4" t="s">
        <v>31</v>
      </c>
      <c r="B24" s="11">
        <v>4688</v>
      </c>
      <c r="C24" s="5">
        <v>5887</v>
      </c>
      <c r="D24" s="15">
        <v>5891</v>
      </c>
      <c r="E24" s="5"/>
      <c r="F24" s="5" t="b">
        <f t="shared" si="0"/>
        <v>1</v>
      </c>
      <c r="G24" s="5" t="b">
        <f t="shared" si="1"/>
        <v>0</v>
      </c>
      <c r="H24" s="5" t="b">
        <f t="shared" si="2"/>
        <v>0</v>
      </c>
      <c r="I24" s="5" t="b">
        <f t="shared" si="3"/>
        <v>0</v>
      </c>
      <c r="J24" s="5" t="b">
        <f t="shared" si="4"/>
        <v>0</v>
      </c>
      <c r="K24" s="5"/>
      <c r="L24" s="5" t="b">
        <f t="shared" si="5"/>
        <v>1</v>
      </c>
      <c r="M24" s="5" t="b">
        <f t="shared" si="6"/>
        <v>1</v>
      </c>
      <c r="O24" s="4" t="s">
        <v>31</v>
      </c>
      <c r="P24" s="45">
        <v>4679</v>
      </c>
      <c r="Q24" s="46">
        <v>5884.4</v>
      </c>
      <c r="R24" s="46">
        <v>5892.3</v>
      </c>
      <c r="S24" s="5">
        <v>5296</v>
      </c>
      <c r="T24" s="15">
        <v>5736</v>
      </c>
      <c r="V24" s="4" t="str">
        <f t="shared" si="7"/>
        <v>nrp-g3-30</v>
      </c>
      <c r="W24" s="26">
        <f t="shared" si="8"/>
        <v>-9</v>
      </c>
      <c r="X24" s="17">
        <f t="shared" si="9"/>
        <v>-2.6000000000003638</v>
      </c>
      <c r="Y24" s="27">
        <f t="shared" si="10"/>
        <v>1.3000000000001819</v>
      </c>
      <c r="Z24" s="33">
        <f t="shared" si="11"/>
        <v>-1.9234879247702502E-3</v>
      </c>
      <c r="AA24" s="18">
        <f t="shared" si="12"/>
        <v>-4.418462375094086E-4</v>
      </c>
      <c r="AB24" s="19">
        <f t="shared" si="13"/>
        <v>2.2062691987851635E-4</v>
      </c>
      <c r="AD24" s="36"/>
    </row>
    <row r="25" spans="1:30">
      <c r="A25" s="4" t="s">
        <v>33</v>
      </c>
      <c r="B25" s="11">
        <v>3401</v>
      </c>
      <c r="C25" s="5">
        <v>4194</v>
      </c>
      <c r="D25" s="15">
        <v>4195</v>
      </c>
      <c r="E25" s="5"/>
      <c r="F25" s="5" t="b">
        <f t="shared" si="0"/>
        <v>1</v>
      </c>
      <c r="G25" s="5" t="b">
        <f t="shared" si="1"/>
        <v>0</v>
      </c>
      <c r="H25" s="5" t="b">
        <f t="shared" si="2"/>
        <v>0</v>
      </c>
      <c r="I25" s="5" t="b">
        <f t="shared" si="3"/>
        <v>0</v>
      </c>
      <c r="J25" s="5" t="b">
        <f t="shared" si="4"/>
        <v>0</v>
      </c>
      <c r="K25" s="5"/>
      <c r="L25" s="5" t="b">
        <f t="shared" si="5"/>
        <v>1</v>
      </c>
      <c r="M25" s="5" t="b">
        <f t="shared" si="6"/>
        <v>1</v>
      </c>
      <c r="O25" s="4" t="s">
        <v>33</v>
      </c>
      <c r="P25" s="45">
        <v>3401.7</v>
      </c>
      <c r="Q25" s="46">
        <v>4196.3999999999996</v>
      </c>
      <c r="R25" s="46">
        <v>4195.8</v>
      </c>
      <c r="S25" s="5">
        <v>3909</v>
      </c>
      <c r="T25" s="15">
        <v>4159</v>
      </c>
      <c r="V25" s="4" t="str">
        <f t="shared" si="7"/>
        <v>nrp-g4-30</v>
      </c>
      <c r="W25" s="26">
        <f t="shared" si="8"/>
        <v>0.6999999999998181</v>
      </c>
      <c r="X25" s="17">
        <f t="shared" si="9"/>
        <v>2.3999999999996362</v>
      </c>
      <c r="Y25" s="27">
        <f t="shared" si="10"/>
        <v>0.8000000000001819</v>
      </c>
      <c r="Z25" s="33">
        <f t="shared" si="11"/>
        <v>2.0577946320951822E-4</v>
      </c>
      <c r="AA25" s="18">
        <f t="shared" si="12"/>
        <v>5.7191878753208374E-4</v>
      </c>
      <c r="AB25" s="19">
        <f t="shared" si="13"/>
        <v>1.9066685733356735E-4</v>
      </c>
      <c r="AD25" s="36"/>
    </row>
    <row r="26" spans="1:30">
      <c r="A26" s="4" t="s">
        <v>35</v>
      </c>
      <c r="B26" s="11">
        <v>7556</v>
      </c>
      <c r="C26" s="5">
        <v>10577</v>
      </c>
      <c r="D26" s="15">
        <v>10602</v>
      </c>
      <c r="E26" s="5"/>
      <c r="F26" s="5" t="b">
        <f t="shared" si="0"/>
        <v>1</v>
      </c>
      <c r="G26" s="5" t="b">
        <f t="shared" si="1"/>
        <v>0</v>
      </c>
      <c r="H26" s="5" t="b">
        <f t="shared" si="2"/>
        <v>0</v>
      </c>
      <c r="I26" s="5" t="b">
        <f t="shared" si="3"/>
        <v>0</v>
      </c>
      <c r="J26" s="5" t="b">
        <f t="shared" si="4"/>
        <v>0</v>
      </c>
      <c r="K26" s="5"/>
      <c r="L26" s="5" t="b">
        <f t="shared" si="5"/>
        <v>1</v>
      </c>
      <c r="M26" s="5" t="b">
        <f t="shared" si="6"/>
        <v>1</v>
      </c>
      <c r="O26" s="4" t="s">
        <v>35</v>
      </c>
      <c r="P26" s="45">
        <v>7549</v>
      </c>
      <c r="Q26" s="46">
        <v>10575.4</v>
      </c>
      <c r="R26" s="46">
        <v>10586.3</v>
      </c>
      <c r="S26" s="5">
        <v>8188</v>
      </c>
      <c r="T26" s="15">
        <v>9889</v>
      </c>
      <c r="V26" s="4" t="str">
        <f t="shared" si="7"/>
        <v>nrp-m1-30</v>
      </c>
      <c r="W26" s="26">
        <f t="shared" si="8"/>
        <v>-7</v>
      </c>
      <c r="X26" s="17">
        <f t="shared" si="9"/>
        <v>-1.6000000000003638</v>
      </c>
      <c r="Y26" s="27">
        <f t="shared" si="10"/>
        <v>-15.700000000000728</v>
      </c>
      <c r="Z26" s="33">
        <f t="shared" si="11"/>
        <v>-9.2727513577957343E-4</v>
      </c>
      <c r="AA26" s="18">
        <f t="shared" si="12"/>
        <v>-1.5129451368273199E-4</v>
      </c>
      <c r="AB26" s="19">
        <f t="shared" si="13"/>
        <v>-1.4830488461502818E-3</v>
      </c>
      <c r="AD26" s="37"/>
    </row>
    <row r="27" spans="1:30">
      <c r="A27" s="4" t="s">
        <v>37</v>
      </c>
      <c r="B27" s="11">
        <v>6180</v>
      </c>
      <c r="C27" s="5">
        <v>8588</v>
      </c>
      <c r="D27" s="15">
        <v>8602</v>
      </c>
      <c r="E27" s="5"/>
      <c r="F27" s="5" t="b">
        <f t="shared" si="0"/>
        <v>1</v>
      </c>
      <c r="G27" s="5" t="b">
        <f t="shared" si="1"/>
        <v>0</v>
      </c>
      <c r="H27" s="5" t="b">
        <f t="shared" si="2"/>
        <v>0</v>
      </c>
      <c r="I27" s="5" t="b">
        <f t="shared" si="3"/>
        <v>0</v>
      </c>
      <c r="J27" s="5" t="b">
        <f t="shared" si="4"/>
        <v>0</v>
      </c>
      <c r="K27" s="5"/>
      <c r="L27" s="5" t="b">
        <f t="shared" si="5"/>
        <v>1</v>
      </c>
      <c r="M27" s="5" t="b">
        <f t="shared" si="6"/>
        <v>1</v>
      </c>
      <c r="O27" s="4" t="s">
        <v>37</v>
      </c>
      <c r="P27" s="45">
        <v>6172.1</v>
      </c>
      <c r="Q27" s="46">
        <v>8590.7000000000007</v>
      </c>
      <c r="R27" s="46">
        <v>8609.2999999999993</v>
      </c>
      <c r="S27" s="5">
        <v>6863</v>
      </c>
      <c r="T27" s="15">
        <v>8147</v>
      </c>
      <c r="V27" s="4" t="str">
        <f t="shared" si="7"/>
        <v>nrp-m2-30</v>
      </c>
      <c r="W27" s="26">
        <f t="shared" si="8"/>
        <v>-7.8999999999996362</v>
      </c>
      <c r="X27" s="17">
        <f t="shared" si="9"/>
        <v>2.7000000000007276</v>
      </c>
      <c r="Y27" s="27">
        <f t="shared" si="10"/>
        <v>7.2999999999992724</v>
      </c>
      <c r="Z27" s="33">
        <f t="shared" si="11"/>
        <v>-1.2799533384098825E-3</v>
      </c>
      <c r="AA27" s="18">
        <f t="shared" si="12"/>
        <v>3.1429336375391148E-4</v>
      </c>
      <c r="AB27" s="19">
        <f t="shared" si="13"/>
        <v>8.4792027226363042E-4</v>
      </c>
      <c r="AD27" s="37"/>
    </row>
    <row r="28" spans="1:30">
      <c r="A28" s="4" t="s">
        <v>39</v>
      </c>
      <c r="B28" s="11">
        <v>7262</v>
      </c>
      <c r="C28" s="5">
        <v>10200</v>
      </c>
      <c r="D28" s="15">
        <v>10204</v>
      </c>
      <c r="E28" s="5"/>
      <c r="F28" s="5" t="b">
        <f t="shared" si="0"/>
        <v>1</v>
      </c>
      <c r="G28" s="5" t="b">
        <f t="shared" si="1"/>
        <v>0</v>
      </c>
      <c r="H28" s="5" t="b">
        <f t="shared" si="2"/>
        <v>0</v>
      </c>
      <c r="I28" s="5" t="b">
        <f t="shared" si="3"/>
        <v>0</v>
      </c>
      <c r="J28" s="5" t="b">
        <f t="shared" si="4"/>
        <v>0</v>
      </c>
      <c r="K28" s="5"/>
      <c r="L28" s="5" t="b">
        <f t="shared" si="5"/>
        <v>1</v>
      </c>
      <c r="M28" s="5" t="b">
        <f t="shared" si="6"/>
        <v>1</v>
      </c>
      <c r="O28" s="4" t="s">
        <v>39</v>
      </c>
      <c r="P28" s="45">
        <v>7259.3</v>
      </c>
      <c r="Q28" s="46">
        <v>10204</v>
      </c>
      <c r="R28" s="46">
        <v>10193.6</v>
      </c>
      <c r="S28" s="5">
        <v>8016</v>
      </c>
      <c r="T28" s="15">
        <v>9499</v>
      </c>
      <c r="V28" s="4" t="str">
        <f t="shared" si="7"/>
        <v>nrp-m3-30</v>
      </c>
      <c r="W28" s="26">
        <f t="shared" si="8"/>
        <v>-2.6999999999998181</v>
      </c>
      <c r="X28" s="17">
        <f t="shared" si="9"/>
        <v>4</v>
      </c>
      <c r="Y28" s="27">
        <f t="shared" si="10"/>
        <v>-10.399999999999636</v>
      </c>
      <c r="Z28" s="33">
        <f t="shared" si="11"/>
        <v>-3.719366881103988E-4</v>
      </c>
      <c r="AA28" s="18">
        <f t="shared" si="12"/>
        <v>3.920031360250882E-4</v>
      </c>
      <c r="AB28" s="19">
        <f t="shared" si="13"/>
        <v>-1.0202479987442745E-3</v>
      </c>
      <c r="AD28" s="37"/>
    </row>
    <row r="29" spans="1:30">
      <c r="A29" s="4" t="s">
        <v>41</v>
      </c>
      <c r="B29" s="11">
        <v>5582</v>
      </c>
      <c r="C29" s="5">
        <v>7690</v>
      </c>
      <c r="D29" s="15">
        <v>7697</v>
      </c>
      <c r="E29" s="5"/>
      <c r="F29" s="5" t="b">
        <f t="shared" si="0"/>
        <v>1</v>
      </c>
      <c r="G29" s="5" t="b">
        <f t="shared" si="1"/>
        <v>0</v>
      </c>
      <c r="H29" s="5" t="b">
        <f t="shared" si="2"/>
        <v>0</v>
      </c>
      <c r="I29" s="5" t="b">
        <f t="shared" si="3"/>
        <v>0</v>
      </c>
      <c r="J29" s="5" t="b">
        <f t="shared" si="4"/>
        <v>0</v>
      </c>
      <c r="K29" s="5"/>
      <c r="L29" s="5" t="b">
        <f t="shared" si="5"/>
        <v>1</v>
      </c>
      <c r="M29" s="5" t="b">
        <f t="shared" si="6"/>
        <v>1</v>
      </c>
      <c r="O29" s="4" t="s">
        <v>41</v>
      </c>
      <c r="P29" s="45">
        <v>5565.2</v>
      </c>
      <c r="Q29" s="46">
        <v>7690.8</v>
      </c>
      <c r="R29" s="46">
        <v>7691.8</v>
      </c>
      <c r="S29" s="5">
        <v>6341</v>
      </c>
      <c r="T29" s="15">
        <v>7319</v>
      </c>
      <c r="V29" s="4" t="str">
        <f t="shared" si="7"/>
        <v>nrp-m4-30</v>
      </c>
      <c r="W29" s="26">
        <f t="shared" si="8"/>
        <v>-16.800000000000182</v>
      </c>
      <c r="X29" s="17">
        <f t="shared" si="9"/>
        <v>0.8000000000001819</v>
      </c>
      <c r="Y29" s="27">
        <f t="shared" si="10"/>
        <v>-5.1999999999998181</v>
      </c>
      <c r="Z29" s="33">
        <f t="shared" si="11"/>
        <v>-3.0187594336232629E-3</v>
      </c>
      <c r="AA29" s="18">
        <f t="shared" si="12"/>
        <v>1.0402038799607087E-4</v>
      </c>
      <c r="AB29" s="19">
        <f t="shared" si="13"/>
        <v>-6.760446189448267E-4</v>
      </c>
      <c r="AD29" s="37"/>
    </row>
    <row r="30" spans="1:30">
      <c r="A30" s="4" t="s">
        <v>20</v>
      </c>
      <c r="B30" s="11">
        <v>9312</v>
      </c>
      <c r="C30" s="5">
        <v>10982</v>
      </c>
      <c r="D30" s="15">
        <v>11000</v>
      </c>
      <c r="E30" s="5"/>
      <c r="F30" s="5" t="b">
        <f t="shared" si="0"/>
        <v>1</v>
      </c>
      <c r="G30" s="5" t="b">
        <f t="shared" si="1"/>
        <v>0</v>
      </c>
      <c r="H30" s="5" t="b">
        <f t="shared" si="2"/>
        <v>0</v>
      </c>
      <c r="I30" s="5" t="b">
        <f t="shared" si="3"/>
        <v>0</v>
      </c>
      <c r="J30" s="5" t="b">
        <f t="shared" si="4"/>
        <v>0</v>
      </c>
      <c r="K30" s="5"/>
      <c r="L30" s="5" t="b">
        <f t="shared" si="5"/>
        <v>1</v>
      </c>
      <c r="M30" s="5" t="b">
        <f t="shared" si="6"/>
        <v>1</v>
      </c>
      <c r="O30" s="4" t="s">
        <v>20</v>
      </c>
      <c r="P30" s="45">
        <v>9344.9</v>
      </c>
      <c r="Q30" s="46">
        <v>10982.6</v>
      </c>
      <c r="R30" s="46">
        <v>10995.7</v>
      </c>
      <c r="S30" s="5">
        <v>9756</v>
      </c>
      <c r="T30" s="15">
        <v>10589</v>
      </c>
      <c r="V30" s="4" t="str">
        <f t="shared" si="7"/>
        <v>nrp-e1-50</v>
      </c>
      <c r="W30" s="26">
        <f t="shared" si="8"/>
        <v>32.899999999999636</v>
      </c>
      <c r="X30" s="17">
        <f t="shared" si="9"/>
        <v>0.6000000000003638</v>
      </c>
      <c r="Y30" s="27">
        <f t="shared" si="10"/>
        <v>-4.2999999999992724</v>
      </c>
      <c r="Z30" s="33">
        <f t="shared" si="11"/>
        <v>3.5206369249536794E-3</v>
      </c>
      <c r="AA30" s="18">
        <f t="shared" si="12"/>
        <v>5.463187223429459E-5</v>
      </c>
      <c r="AB30" s="19">
        <f t="shared" si="13"/>
        <v>-3.9106196058452599E-4</v>
      </c>
      <c r="AD30" s="37"/>
    </row>
    <row r="31" spans="1:30">
      <c r="A31" s="4" t="s">
        <v>22</v>
      </c>
      <c r="B31" s="11">
        <v>8744</v>
      </c>
      <c r="C31" s="5">
        <v>10326</v>
      </c>
      <c r="D31" s="15">
        <v>10331</v>
      </c>
      <c r="E31" s="5"/>
      <c r="F31" s="5" t="b">
        <f t="shared" si="0"/>
        <v>1</v>
      </c>
      <c r="G31" s="5" t="b">
        <f t="shared" si="1"/>
        <v>0</v>
      </c>
      <c r="H31" s="5" t="b">
        <f t="shared" si="2"/>
        <v>0</v>
      </c>
      <c r="I31" s="5" t="b">
        <f t="shared" si="3"/>
        <v>0</v>
      </c>
      <c r="J31" s="5" t="b">
        <f t="shared" si="4"/>
        <v>0</v>
      </c>
      <c r="K31" s="5"/>
      <c r="L31" s="5" t="b">
        <f t="shared" si="5"/>
        <v>1</v>
      </c>
      <c r="M31" s="5" t="b">
        <f t="shared" si="6"/>
        <v>1</v>
      </c>
      <c r="O31" s="4" t="s">
        <v>22</v>
      </c>
      <c r="P31" s="45">
        <v>8751.7000000000007</v>
      </c>
      <c r="Q31" s="46">
        <v>10322.1</v>
      </c>
      <c r="R31" s="46">
        <v>10331.4</v>
      </c>
      <c r="S31" s="5">
        <v>9172</v>
      </c>
      <c r="T31" s="15">
        <v>9999</v>
      </c>
      <c r="V31" s="4" t="str">
        <f t="shared" si="7"/>
        <v>nrp-e2-50</v>
      </c>
      <c r="W31" s="26">
        <f t="shared" si="8"/>
        <v>7.7000000000007276</v>
      </c>
      <c r="X31" s="17">
        <f t="shared" si="9"/>
        <v>-3.8999999999996362</v>
      </c>
      <c r="Y31" s="27">
        <f t="shared" si="10"/>
        <v>0.3999999999996362</v>
      </c>
      <c r="Z31" s="33">
        <f t="shared" si="11"/>
        <v>8.7982906178236541E-4</v>
      </c>
      <c r="AA31" s="18">
        <f t="shared" si="12"/>
        <v>-3.7783009271365675E-4</v>
      </c>
      <c r="AB31" s="19">
        <f t="shared" si="13"/>
        <v>3.8716921230388543E-5</v>
      </c>
      <c r="AD31" s="37"/>
    </row>
    <row r="32" spans="1:30">
      <c r="A32" s="4" t="s">
        <v>24</v>
      </c>
      <c r="B32" s="11">
        <v>7952</v>
      </c>
      <c r="C32" s="5">
        <v>9316</v>
      </c>
      <c r="D32" s="15">
        <v>9318</v>
      </c>
      <c r="E32" s="5"/>
      <c r="F32" s="5" t="b">
        <f t="shared" si="0"/>
        <v>1</v>
      </c>
      <c r="G32" s="5" t="b">
        <f t="shared" si="1"/>
        <v>0</v>
      </c>
      <c r="H32" s="5" t="b">
        <f t="shared" si="2"/>
        <v>0</v>
      </c>
      <c r="I32" s="5" t="b">
        <f t="shared" si="3"/>
        <v>0</v>
      </c>
      <c r="J32" s="5" t="b">
        <f t="shared" si="4"/>
        <v>0</v>
      </c>
      <c r="K32" s="5"/>
      <c r="L32" s="5" t="b">
        <f t="shared" si="5"/>
        <v>1</v>
      </c>
      <c r="M32" s="5" t="b">
        <f t="shared" si="6"/>
        <v>1</v>
      </c>
      <c r="O32" s="4" t="s">
        <v>24</v>
      </c>
      <c r="P32" s="45">
        <v>7919.3</v>
      </c>
      <c r="Q32" s="46">
        <v>9317</v>
      </c>
      <c r="R32" s="46">
        <v>9316.2999999999993</v>
      </c>
      <c r="S32" s="5">
        <v>8391</v>
      </c>
      <c r="T32" s="15">
        <v>9100</v>
      </c>
      <c r="V32" s="4" t="str">
        <f t="shared" si="7"/>
        <v>nrp-e3-50</v>
      </c>
      <c r="W32" s="26">
        <f t="shared" si="8"/>
        <v>-32.699999999999818</v>
      </c>
      <c r="X32" s="17">
        <f t="shared" si="9"/>
        <v>1</v>
      </c>
      <c r="Y32" s="27">
        <f t="shared" si="10"/>
        <v>-1.7000000000007276</v>
      </c>
      <c r="Z32" s="33">
        <f t="shared" si="11"/>
        <v>-4.129152829164171E-3</v>
      </c>
      <c r="AA32" s="18">
        <f t="shared" si="12"/>
        <v>1.0733068584308254E-4</v>
      </c>
      <c r="AB32" s="19">
        <f t="shared" si="13"/>
        <v>-1.824758756159342E-4</v>
      </c>
      <c r="AD32" s="37"/>
    </row>
    <row r="33" spans="1:30">
      <c r="A33" s="4" t="s">
        <v>26</v>
      </c>
      <c r="B33" s="11">
        <v>6953</v>
      </c>
      <c r="C33" s="5">
        <v>8134</v>
      </c>
      <c r="D33" s="15">
        <v>8135</v>
      </c>
      <c r="E33" s="5"/>
      <c r="F33" s="5" t="b">
        <f t="shared" si="0"/>
        <v>1</v>
      </c>
      <c r="G33" s="5" t="b">
        <f t="shared" si="1"/>
        <v>0</v>
      </c>
      <c r="H33" s="5" t="b">
        <f t="shared" si="2"/>
        <v>0</v>
      </c>
      <c r="I33" s="5" t="b">
        <f t="shared" si="3"/>
        <v>0</v>
      </c>
      <c r="J33" s="5" t="b">
        <f t="shared" si="4"/>
        <v>0</v>
      </c>
      <c r="K33" s="5"/>
      <c r="L33" s="5" t="b">
        <f t="shared" si="5"/>
        <v>1</v>
      </c>
      <c r="M33" s="5" t="b">
        <f t="shared" si="6"/>
        <v>1</v>
      </c>
      <c r="O33" s="4" t="s">
        <v>26</v>
      </c>
      <c r="P33" s="45">
        <v>6955.6</v>
      </c>
      <c r="Q33" s="46">
        <v>8137.9</v>
      </c>
      <c r="R33" s="46">
        <v>8137.1</v>
      </c>
      <c r="S33" s="5">
        <v>7418</v>
      </c>
      <c r="T33" s="15">
        <v>7968</v>
      </c>
      <c r="V33" s="4" t="str">
        <f t="shared" si="7"/>
        <v>nrp-e4-50</v>
      </c>
      <c r="W33" s="26">
        <f t="shared" si="8"/>
        <v>2.6000000000003638</v>
      </c>
      <c r="X33" s="17">
        <f t="shared" si="9"/>
        <v>3.8999999999996362</v>
      </c>
      <c r="Y33" s="27">
        <f t="shared" si="10"/>
        <v>2.1000000000003638</v>
      </c>
      <c r="Z33" s="33">
        <f t="shared" si="11"/>
        <v>3.7379952843757025E-4</v>
      </c>
      <c r="AA33" s="18">
        <f t="shared" si="12"/>
        <v>4.7923911574234584E-4</v>
      </c>
      <c r="AB33" s="19">
        <f t="shared" si="13"/>
        <v>2.5807720195159992E-4</v>
      </c>
      <c r="AD33" s="37"/>
    </row>
    <row r="34" spans="1:30">
      <c r="A34" s="4" t="s">
        <v>28</v>
      </c>
      <c r="B34" s="11">
        <v>7636</v>
      </c>
      <c r="C34" s="5">
        <v>8849</v>
      </c>
      <c r="D34" s="15">
        <v>8849</v>
      </c>
      <c r="E34" s="5"/>
      <c r="F34" s="5" t="b">
        <f t="shared" si="0"/>
        <v>1</v>
      </c>
      <c r="G34" s="5" t="b">
        <f t="shared" si="1"/>
        <v>1</v>
      </c>
      <c r="H34" s="5" t="b">
        <f t="shared" si="2"/>
        <v>0</v>
      </c>
      <c r="I34" s="5" t="b">
        <f t="shared" si="3"/>
        <v>0</v>
      </c>
      <c r="J34" s="5" t="b">
        <f t="shared" si="4"/>
        <v>0</v>
      </c>
      <c r="K34" s="5"/>
      <c r="L34" s="5" t="b">
        <f t="shared" si="5"/>
        <v>1</v>
      </c>
      <c r="M34" s="5" t="b">
        <f t="shared" si="6"/>
        <v>1</v>
      </c>
      <c r="O34" s="4" t="s">
        <v>28</v>
      </c>
      <c r="P34" s="45">
        <v>7639.5</v>
      </c>
      <c r="Q34" s="46">
        <v>8846.2000000000007</v>
      </c>
      <c r="R34" s="46">
        <v>8851.7999999999993</v>
      </c>
      <c r="S34" s="5">
        <v>8151</v>
      </c>
      <c r="T34" s="15">
        <v>8660</v>
      </c>
      <c r="V34" s="4" t="str">
        <f t="shared" si="7"/>
        <v>nrp-g1-50</v>
      </c>
      <c r="W34" s="26">
        <f t="shared" si="8"/>
        <v>3.5</v>
      </c>
      <c r="X34" s="17">
        <f t="shared" si="9"/>
        <v>-2.7999999999992724</v>
      </c>
      <c r="Y34" s="27">
        <f t="shared" si="10"/>
        <v>2.7999999999992724</v>
      </c>
      <c r="Z34" s="33">
        <f t="shared" si="11"/>
        <v>4.5814516656849269E-4</v>
      </c>
      <c r="AA34" s="18">
        <f t="shared" si="12"/>
        <v>-3.1652008772119916E-4</v>
      </c>
      <c r="AB34" s="19">
        <f t="shared" si="13"/>
        <v>3.1631984455130852E-4</v>
      </c>
      <c r="AD34" s="37"/>
    </row>
    <row r="35" spans="1:30">
      <c r="A35" s="4" t="s">
        <v>30</v>
      </c>
      <c r="B35" s="11">
        <v>5741</v>
      </c>
      <c r="C35" s="5">
        <v>6532</v>
      </c>
      <c r="D35" s="15">
        <v>6532</v>
      </c>
      <c r="E35" s="5"/>
      <c r="F35" s="5" t="b">
        <f t="shared" si="0"/>
        <v>1</v>
      </c>
      <c r="G35" s="5" t="b">
        <f t="shared" si="1"/>
        <v>1</v>
      </c>
      <c r="H35" s="5" t="b">
        <f t="shared" si="2"/>
        <v>0</v>
      </c>
      <c r="I35" s="5" t="b">
        <f t="shared" si="3"/>
        <v>0</v>
      </c>
      <c r="J35" s="5" t="b">
        <f t="shared" si="4"/>
        <v>0</v>
      </c>
      <c r="K35" s="5"/>
      <c r="L35" s="5" t="b">
        <f t="shared" si="5"/>
        <v>1</v>
      </c>
      <c r="M35" s="5" t="b">
        <f t="shared" si="6"/>
        <v>1</v>
      </c>
      <c r="O35" s="4" t="s">
        <v>30</v>
      </c>
      <c r="P35" s="45">
        <v>5756.6</v>
      </c>
      <c r="Q35" s="46">
        <v>6532.3</v>
      </c>
      <c r="R35" s="46">
        <v>6536.3</v>
      </c>
      <c r="S35" s="5">
        <v>6138</v>
      </c>
      <c r="T35" s="15">
        <v>6470</v>
      </c>
      <c r="V35" s="4" t="str">
        <f t="shared" si="7"/>
        <v>nrp-g2-50</v>
      </c>
      <c r="W35" s="26">
        <f t="shared" si="8"/>
        <v>15.600000000000364</v>
      </c>
      <c r="X35" s="17">
        <f t="shared" si="9"/>
        <v>0.3000000000001819</v>
      </c>
      <c r="Y35" s="27">
        <f t="shared" si="10"/>
        <v>4.3000000000001819</v>
      </c>
      <c r="Z35" s="33">
        <f t="shared" si="11"/>
        <v>2.7099329465310015E-3</v>
      </c>
      <c r="AA35" s="18">
        <f t="shared" si="12"/>
        <v>4.5925631094741805E-5</v>
      </c>
      <c r="AB35" s="19">
        <f t="shared" si="13"/>
        <v>6.578645411012624E-4</v>
      </c>
      <c r="AD35" s="37"/>
    </row>
    <row r="36" spans="1:30">
      <c r="A36" s="4" t="s">
        <v>32</v>
      </c>
      <c r="B36" s="11">
        <v>7374</v>
      </c>
      <c r="C36" s="5">
        <v>8454</v>
      </c>
      <c r="D36" s="15">
        <v>8458</v>
      </c>
      <c r="E36" s="5"/>
      <c r="F36" s="5" t="b">
        <f t="shared" si="0"/>
        <v>1</v>
      </c>
      <c r="G36" s="5" t="b">
        <f t="shared" si="1"/>
        <v>0</v>
      </c>
      <c r="H36" s="5" t="b">
        <f t="shared" si="2"/>
        <v>0</v>
      </c>
      <c r="I36" s="5" t="b">
        <f t="shared" si="3"/>
        <v>0</v>
      </c>
      <c r="J36" s="5" t="b">
        <f t="shared" si="4"/>
        <v>0</v>
      </c>
      <c r="K36" s="5"/>
      <c r="L36" s="5" t="b">
        <f t="shared" si="5"/>
        <v>1</v>
      </c>
      <c r="M36" s="5" t="b">
        <f t="shared" si="6"/>
        <v>1</v>
      </c>
      <c r="O36" s="4" t="s">
        <v>32</v>
      </c>
      <c r="P36" s="45">
        <v>7358.3</v>
      </c>
      <c r="Q36" s="46">
        <v>8455.1</v>
      </c>
      <c r="R36" s="46">
        <v>8459.2999999999993</v>
      </c>
      <c r="S36" s="5">
        <v>7849</v>
      </c>
      <c r="T36" s="15">
        <v>8326</v>
      </c>
      <c r="V36" s="4" t="str">
        <f t="shared" si="7"/>
        <v>nrp-g3-50</v>
      </c>
      <c r="W36" s="26">
        <f t="shared" si="8"/>
        <v>-15.699999999999818</v>
      </c>
      <c r="X36" s="17">
        <f t="shared" si="9"/>
        <v>1.1000000000003638</v>
      </c>
      <c r="Y36" s="27">
        <f t="shared" si="10"/>
        <v>1.2999999999992724</v>
      </c>
      <c r="Z36" s="33">
        <f t="shared" si="11"/>
        <v>-2.1336449995243219E-3</v>
      </c>
      <c r="AA36" s="18">
        <f t="shared" si="12"/>
        <v>1.3009899350692052E-4</v>
      </c>
      <c r="AB36" s="19">
        <f t="shared" si="13"/>
        <v>1.536770181929087E-4</v>
      </c>
      <c r="AD36" s="37"/>
    </row>
    <row r="37" spans="1:30">
      <c r="A37" s="4" t="s">
        <v>34</v>
      </c>
      <c r="B37" s="11">
        <v>5307</v>
      </c>
      <c r="C37" s="5">
        <v>6043</v>
      </c>
      <c r="D37" s="15">
        <v>6043</v>
      </c>
      <c r="E37" s="5"/>
      <c r="F37" s="5" t="b">
        <f t="shared" si="0"/>
        <v>1</v>
      </c>
      <c r="G37" s="5" t="b">
        <f t="shared" si="1"/>
        <v>1</v>
      </c>
      <c r="H37" s="5" t="b">
        <f t="shared" si="2"/>
        <v>0</v>
      </c>
      <c r="I37" s="5" t="b">
        <f t="shared" si="3"/>
        <v>0</v>
      </c>
      <c r="J37" s="5" t="b">
        <f t="shared" si="4"/>
        <v>0</v>
      </c>
      <c r="K37" s="5"/>
      <c r="L37" s="5" t="b">
        <f t="shared" si="5"/>
        <v>1</v>
      </c>
      <c r="M37" s="5" t="b">
        <f t="shared" si="6"/>
        <v>1</v>
      </c>
      <c r="O37" s="4" t="s">
        <v>34</v>
      </c>
      <c r="P37" s="45">
        <v>5286.4</v>
      </c>
      <c r="Q37" s="46">
        <v>6041.9</v>
      </c>
      <c r="R37" s="46">
        <v>6044.5</v>
      </c>
      <c r="S37" s="5">
        <v>5721</v>
      </c>
      <c r="T37" s="15">
        <v>5986</v>
      </c>
      <c r="V37" s="4" t="str">
        <f t="shared" si="7"/>
        <v>nrp-g4-50</v>
      </c>
      <c r="W37" s="26">
        <f t="shared" si="8"/>
        <v>-20.600000000000364</v>
      </c>
      <c r="X37" s="17">
        <f t="shared" si="9"/>
        <v>-1.1000000000003638</v>
      </c>
      <c r="Y37" s="27">
        <f t="shared" si="10"/>
        <v>1.5</v>
      </c>
      <c r="Z37" s="33">
        <f t="shared" si="11"/>
        <v>-3.8967917675545487E-3</v>
      </c>
      <c r="AA37" s="18">
        <f t="shared" si="12"/>
        <v>-1.8206193415984439E-4</v>
      </c>
      <c r="AB37" s="19">
        <f t="shared" si="13"/>
        <v>2.4815948382827364E-4</v>
      </c>
      <c r="AD37" s="37"/>
    </row>
    <row r="38" spans="1:30">
      <c r="A38" s="4" t="s">
        <v>36</v>
      </c>
      <c r="B38" s="11">
        <v>12528</v>
      </c>
      <c r="C38" s="5">
        <v>15360</v>
      </c>
      <c r="D38" s="15">
        <v>15378</v>
      </c>
      <c r="E38" s="5"/>
      <c r="F38" s="5" t="b">
        <f t="shared" si="0"/>
        <v>1</v>
      </c>
      <c r="G38" s="5" t="b">
        <f t="shared" si="1"/>
        <v>0</v>
      </c>
      <c r="H38" s="5" t="b">
        <f t="shared" si="2"/>
        <v>0</v>
      </c>
      <c r="I38" s="5" t="b">
        <f t="shared" si="3"/>
        <v>0</v>
      </c>
      <c r="J38" s="5" t="b">
        <f t="shared" si="4"/>
        <v>0</v>
      </c>
      <c r="K38" s="5"/>
      <c r="L38" s="5" t="b">
        <f t="shared" si="5"/>
        <v>1</v>
      </c>
      <c r="M38" s="5" t="b">
        <f t="shared" si="6"/>
        <v>1</v>
      </c>
      <c r="O38" s="4" t="s">
        <v>36</v>
      </c>
      <c r="P38" s="45">
        <v>12459.7</v>
      </c>
      <c r="Q38" s="46">
        <v>15360.6</v>
      </c>
      <c r="R38" s="46">
        <v>15383.2</v>
      </c>
      <c r="S38" s="5">
        <v>13030</v>
      </c>
      <c r="T38" s="15">
        <v>14437</v>
      </c>
      <c r="V38" s="4" t="str">
        <f t="shared" si="7"/>
        <v>nrp-m1-50</v>
      </c>
      <c r="W38" s="26">
        <f t="shared" si="8"/>
        <v>-68.299999999999272</v>
      </c>
      <c r="X38" s="17">
        <f t="shared" si="9"/>
        <v>0.6000000000003638</v>
      </c>
      <c r="Y38" s="27">
        <f t="shared" si="10"/>
        <v>5.2000000000007276</v>
      </c>
      <c r="Z38" s="33">
        <f t="shared" si="11"/>
        <v>-5.4816729134729786E-3</v>
      </c>
      <c r="AA38" s="18">
        <f t="shared" si="12"/>
        <v>3.9060974180719751E-5</v>
      </c>
      <c r="AB38" s="19">
        <f t="shared" si="13"/>
        <v>3.380310988611425E-4</v>
      </c>
      <c r="AD38" s="37"/>
    </row>
    <row r="39" spans="1:30">
      <c r="A39" s="4" t="s">
        <v>38</v>
      </c>
      <c r="B39" s="11">
        <v>10205</v>
      </c>
      <c r="C39" s="5">
        <v>12484</v>
      </c>
      <c r="D39" s="15">
        <v>12497</v>
      </c>
      <c r="E39" s="5"/>
      <c r="F39" s="5" t="b">
        <f t="shared" si="0"/>
        <v>1</v>
      </c>
      <c r="G39" s="5" t="b">
        <f t="shared" si="1"/>
        <v>0</v>
      </c>
      <c r="H39" s="5" t="b">
        <f t="shared" si="2"/>
        <v>0</v>
      </c>
      <c r="I39" s="5" t="b">
        <f t="shared" si="3"/>
        <v>0</v>
      </c>
      <c r="J39" s="5" t="b">
        <f t="shared" si="4"/>
        <v>0</v>
      </c>
      <c r="K39" s="5"/>
      <c r="L39" s="5" t="b">
        <f t="shared" si="5"/>
        <v>1</v>
      </c>
      <c r="M39" s="5" t="b">
        <f t="shared" si="6"/>
        <v>1</v>
      </c>
      <c r="O39" s="4" t="s">
        <v>38</v>
      </c>
      <c r="P39" s="45">
        <v>10206.200000000001</v>
      </c>
      <c r="Q39" s="46">
        <v>12473.9</v>
      </c>
      <c r="R39" s="46">
        <v>12500.4</v>
      </c>
      <c r="S39" s="5">
        <v>10776</v>
      </c>
      <c r="T39" s="15">
        <v>11883</v>
      </c>
      <c r="V39" s="4" t="str">
        <f t="shared" si="7"/>
        <v>nrp-m2-50</v>
      </c>
      <c r="W39" s="26">
        <f t="shared" si="8"/>
        <v>1.2000000000007276</v>
      </c>
      <c r="X39" s="17">
        <f t="shared" si="9"/>
        <v>-10.100000000000364</v>
      </c>
      <c r="Y39" s="27">
        <f t="shared" si="10"/>
        <v>3.3999999999996362</v>
      </c>
      <c r="Z39" s="33">
        <f t="shared" si="11"/>
        <v>1.1757559130731589E-4</v>
      </c>
      <c r="AA39" s="18">
        <f t="shared" si="12"/>
        <v>-8.0969063404391281E-4</v>
      </c>
      <c r="AB39" s="19">
        <f t="shared" si="13"/>
        <v>2.7199129627848999E-4</v>
      </c>
      <c r="AD39" s="37"/>
    </row>
    <row r="40" spans="1:30">
      <c r="A40" s="4" t="s">
        <v>40</v>
      </c>
      <c r="B40" s="11">
        <v>12101</v>
      </c>
      <c r="C40" s="5">
        <v>14940</v>
      </c>
      <c r="D40" s="15">
        <v>14932</v>
      </c>
      <c r="E40" s="5"/>
      <c r="F40" s="5" t="b">
        <f t="shared" si="0"/>
        <v>0</v>
      </c>
      <c r="G40" s="5" t="b">
        <f t="shared" si="1"/>
        <v>1</v>
      </c>
      <c r="H40" s="5" t="b">
        <f t="shared" si="2"/>
        <v>0</v>
      </c>
      <c r="I40" s="5" t="b">
        <f t="shared" si="3"/>
        <v>0</v>
      </c>
      <c r="J40" s="5" t="b">
        <f t="shared" si="4"/>
        <v>0</v>
      </c>
      <c r="K40" s="5"/>
      <c r="L40" s="5" t="b">
        <f t="shared" si="5"/>
        <v>1</v>
      </c>
      <c r="M40" s="5" t="b">
        <f t="shared" si="6"/>
        <v>1</v>
      </c>
      <c r="O40" s="4" t="s">
        <v>40</v>
      </c>
      <c r="P40" s="45">
        <v>12140</v>
      </c>
      <c r="Q40" s="46">
        <v>14942.4</v>
      </c>
      <c r="R40" s="46">
        <v>14957.3</v>
      </c>
      <c r="S40" s="5">
        <v>12853</v>
      </c>
      <c r="T40" s="15">
        <v>14036</v>
      </c>
      <c r="V40" s="4" t="str">
        <f t="shared" si="7"/>
        <v>nrp-m3-50</v>
      </c>
      <c r="W40" s="26">
        <f t="shared" si="8"/>
        <v>39</v>
      </c>
      <c r="X40" s="17">
        <f t="shared" si="9"/>
        <v>2.3999999999996362</v>
      </c>
      <c r="Y40" s="27">
        <f t="shared" si="10"/>
        <v>25.299999999999272</v>
      </c>
      <c r="Z40" s="33">
        <f t="shared" si="11"/>
        <v>3.2125205930807247E-3</v>
      </c>
      <c r="AA40" s="18">
        <f t="shared" si="12"/>
        <v>1.6061676839059563E-4</v>
      </c>
      <c r="AB40" s="19">
        <f t="shared" si="13"/>
        <v>1.6914817513855624E-3</v>
      </c>
      <c r="AD40" s="37"/>
    </row>
    <row r="41" spans="1:30">
      <c r="A41" s="7" t="s">
        <v>42</v>
      </c>
      <c r="B41" s="12">
        <v>9242</v>
      </c>
      <c r="C41" s="8">
        <v>11287</v>
      </c>
      <c r="D41" s="16">
        <v>11297</v>
      </c>
      <c r="E41" s="5"/>
      <c r="F41" s="8" t="b">
        <f t="shared" si="0"/>
        <v>1</v>
      </c>
      <c r="G41" s="8" t="b">
        <f t="shared" si="1"/>
        <v>0</v>
      </c>
      <c r="H41" s="8" t="b">
        <f t="shared" si="2"/>
        <v>0</v>
      </c>
      <c r="I41" s="8" t="b">
        <f t="shared" si="3"/>
        <v>0</v>
      </c>
      <c r="J41" s="8" t="b">
        <f t="shared" si="4"/>
        <v>0</v>
      </c>
      <c r="K41" s="5"/>
      <c r="L41" s="8" t="b">
        <f t="shared" si="5"/>
        <v>1</v>
      </c>
      <c r="M41" s="8" t="b">
        <f t="shared" si="6"/>
        <v>1</v>
      </c>
      <c r="O41" s="7" t="s">
        <v>42</v>
      </c>
      <c r="P41" s="47">
        <v>9228.7000000000007</v>
      </c>
      <c r="Q41" s="48">
        <v>11289.9</v>
      </c>
      <c r="R41" s="48">
        <v>11299.3</v>
      </c>
      <c r="S41" s="8">
        <v>9923</v>
      </c>
      <c r="T41" s="16">
        <v>10790</v>
      </c>
      <c r="V41" s="7" t="str">
        <f t="shared" si="7"/>
        <v>nrp-m4-50</v>
      </c>
      <c r="W41" s="28">
        <f t="shared" si="8"/>
        <v>-13.299999999999272</v>
      </c>
      <c r="X41" s="20">
        <f t="shared" si="9"/>
        <v>2.8999999999996362</v>
      </c>
      <c r="Y41" s="29">
        <f t="shared" si="10"/>
        <v>2.2999999999992724</v>
      </c>
      <c r="Z41" s="34">
        <f t="shared" si="11"/>
        <v>-1.4411563925579194E-3</v>
      </c>
      <c r="AA41" s="21">
        <f t="shared" si="12"/>
        <v>2.5686675701287314E-4</v>
      </c>
      <c r="AB41" s="22">
        <f t="shared" si="13"/>
        <v>2.0355243245150342E-4</v>
      </c>
      <c r="AD41" s="37"/>
    </row>
    <row r="43" spans="1:30">
      <c r="Z43" s="35">
        <f t="shared" ref="Z43:AA43" si="14">AVERAGE(Z3:Z41)</f>
        <v>-7.8182267140201954E-4</v>
      </c>
      <c r="AA43" s="35">
        <f t="shared" si="14"/>
        <v>-8.9114878247492321E-4</v>
      </c>
      <c r="AB43" s="35">
        <f>AVERAGE(AB3:AB41)</f>
        <v>-1.0504928956022606E-3</v>
      </c>
    </row>
    <row r="46" spans="1:30">
      <c r="E46"/>
      <c r="F46" s="40">
        <f>COUNTIF(F3:F41,"="&amp;TRUE)</f>
        <v>32</v>
      </c>
      <c r="G46" s="40">
        <f>COUNTIF(G3:G41,"="&amp;TRUE)</f>
        <v>8</v>
      </c>
      <c r="H46" s="40">
        <f>COUNTIF(H3:H41,"="&amp;TRUE)</f>
        <v>0</v>
      </c>
      <c r="I46" s="40">
        <f t="shared" ref="I46:J46" si="15">COUNTIF(I3:I41,"="&amp;TRUE)</f>
        <v>0</v>
      </c>
      <c r="J46" s="40">
        <f t="shared" si="15"/>
        <v>3</v>
      </c>
      <c r="K46" s="40"/>
      <c r="L46" s="41">
        <f t="shared" ref="L46:M46" si="16">COUNTIF(L3:L41,"="&amp;TRUE)</f>
        <v>36</v>
      </c>
      <c r="M46" s="41">
        <f t="shared" si="16"/>
        <v>33</v>
      </c>
    </row>
  </sheetData>
  <conditionalFormatting sqref="Z3:AB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G42" sqref="G42"/>
    </sheetView>
  </sheetViews>
  <sheetFormatPr baseColWidth="10" defaultRowHeight="14" x14ac:dyDescent="0"/>
  <sheetData>
    <row r="1" spans="1:1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59</v>
      </c>
      <c r="G1" t="s">
        <v>60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2</v>
      </c>
      <c r="B2">
        <v>1183</v>
      </c>
      <c r="C2">
        <v>24.1</v>
      </c>
      <c r="D2" s="51">
        <v>1184</v>
      </c>
      <c r="E2">
        <v>25.3</v>
      </c>
      <c r="F2" s="50">
        <v>0.33</v>
      </c>
      <c r="G2" s="49">
        <v>0.56999999999999995</v>
      </c>
      <c r="I2" t="b">
        <f>D2&gt;=B2</f>
        <v>1</v>
      </c>
      <c r="J2" t="b">
        <f>B2&gt;D2</f>
        <v>0</v>
      </c>
      <c r="K2" t="b">
        <f>AND(D2&gt;B2,F2&lt;= 0.05)</f>
        <v>0</v>
      </c>
      <c r="L2" t="b">
        <f>AND(B2&gt;D2,F2&lt;= 0.05)</f>
        <v>0</v>
      </c>
    </row>
    <row r="3" spans="1:12">
      <c r="A3" t="s">
        <v>7</v>
      </c>
      <c r="B3">
        <v>4701</v>
      </c>
      <c r="C3">
        <v>77.599999999999994</v>
      </c>
      <c r="D3">
        <v>4746</v>
      </c>
      <c r="E3">
        <v>67.099999999999994</v>
      </c>
      <c r="F3" s="50">
        <v>2.1999999999999999E-2</v>
      </c>
      <c r="G3" s="49">
        <v>0.67</v>
      </c>
      <c r="I3" t="b">
        <f t="shared" ref="I3:I40" si="0">D3&gt;=B3</f>
        <v>1</v>
      </c>
      <c r="J3" t="b">
        <f t="shared" ref="J3:J40" si="1">B3&gt;D3</f>
        <v>0</v>
      </c>
      <c r="K3" t="b">
        <f t="shared" ref="K3:K40" si="2">AND(D3&gt;B3,F3&lt;= 0.05)</f>
        <v>1</v>
      </c>
      <c r="L3" t="b">
        <f t="shared" ref="L3:L40" si="3">AND(B3&gt;D3,F3&lt;= 0.05)</f>
        <v>0</v>
      </c>
    </row>
    <row r="4" spans="1:12">
      <c r="A4" t="s">
        <v>10</v>
      </c>
      <c r="B4">
        <v>7324</v>
      </c>
      <c r="C4">
        <v>47.6</v>
      </c>
      <c r="D4">
        <v>7344</v>
      </c>
      <c r="E4">
        <v>50.8</v>
      </c>
      <c r="F4" s="50">
        <v>4.8000000000000001E-2</v>
      </c>
      <c r="G4" s="49">
        <v>0.65</v>
      </c>
      <c r="I4" t="b">
        <f t="shared" si="0"/>
        <v>1</v>
      </c>
      <c r="J4" t="b">
        <f t="shared" si="1"/>
        <v>0</v>
      </c>
      <c r="K4" t="b">
        <f t="shared" si="2"/>
        <v>1</v>
      </c>
      <c r="L4" t="b">
        <f t="shared" si="3"/>
        <v>0</v>
      </c>
    </row>
    <row r="5" spans="1:12">
      <c r="A5" t="s">
        <v>13</v>
      </c>
      <c r="B5">
        <v>10344</v>
      </c>
      <c r="C5">
        <v>90.7</v>
      </c>
      <c r="D5">
        <v>10396</v>
      </c>
      <c r="E5">
        <v>49.5</v>
      </c>
      <c r="F5" s="50">
        <v>2.8000000000000001E-2</v>
      </c>
      <c r="G5" s="49">
        <v>0.67</v>
      </c>
      <c r="I5" t="b">
        <f t="shared" si="0"/>
        <v>1</v>
      </c>
      <c r="J5" t="b">
        <f t="shared" si="1"/>
        <v>0</v>
      </c>
      <c r="K5" t="b">
        <f t="shared" si="2"/>
        <v>1</v>
      </c>
      <c r="L5" t="b">
        <f t="shared" si="3"/>
        <v>0</v>
      </c>
    </row>
    <row r="6" spans="1:12">
      <c r="A6" t="s">
        <v>16</v>
      </c>
      <c r="B6">
        <v>16971</v>
      </c>
      <c r="C6">
        <v>434.9</v>
      </c>
      <c r="D6">
        <v>17672</v>
      </c>
      <c r="E6">
        <v>151.69999999999999</v>
      </c>
      <c r="F6" s="50">
        <v>1.1000000000000001E-11</v>
      </c>
      <c r="G6" s="49">
        <v>0.95</v>
      </c>
      <c r="I6" t="b">
        <f t="shared" si="0"/>
        <v>1</v>
      </c>
      <c r="J6" t="b">
        <f t="shared" si="1"/>
        <v>0</v>
      </c>
      <c r="K6" t="b">
        <f t="shared" si="2"/>
        <v>1</v>
      </c>
      <c r="L6" t="b">
        <f t="shared" si="3"/>
        <v>0</v>
      </c>
    </row>
    <row r="7" spans="1:12">
      <c r="A7" t="s">
        <v>3</v>
      </c>
      <c r="B7">
        <v>1809</v>
      </c>
      <c r="C7">
        <v>19.5</v>
      </c>
      <c r="D7">
        <v>1812</v>
      </c>
      <c r="E7">
        <v>20.8</v>
      </c>
      <c r="F7" s="50">
        <v>0.3</v>
      </c>
      <c r="G7" s="49">
        <v>0.57999999999999996</v>
      </c>
      <c r="I7" t="b">
        <f t="shared" si="0"/>
        <v>1</v>
      </c>
      <c r="J7" t="b">
        <f t="shared" si="1"/>
        <v>0</v>
      </c>
      <c r="K7" t="b">
        <f t="shared" si="2"/>
        <v>0</v>
      </c>
      <c r="L7" t="b">
        <f t="shared" si="3"/>
        <v>0</v>
      </c>
    </row>
    <row r="8" spans="1:12">
      <c r="A8" t="s">
        <v>8</v>
      </c>
      <c r="B8">
        <v>7687</v>
      </c>
      <c r="C8">
        <v>85.7</v>
      </c>
      <c r="D8">
        <v>7700</v>
      </c>
      <c r="E8">
        <v>113.9</v>
      </c>
      <c r="F8" s="50">
        <v>0.56999999999999995</v>
      </c>
      <c r="G8" s="49">
        <v>0.54</v>
      </c>
      <c r="I8" t="b">
        <f t="shared" si="0"/>
        <v>1</v>
      </c>
      <c r="J8" t="b">
        <f t="shared" si="1"/>
        <v>0</v>
      </c>
      <c r="K8" t="b">
        <f t="shared" si="2"/>
        <v>0</v>
      </c>
      <c r="L8" t="b">
        <f t="shared" si="3"/>
        <v>0</v>
      </c>
    </row>
    <row r="9" spans="1:12">
      <c r="A9" t="s">
        <v>11</v>
      </c>
      <c r="B9">
        <v>11032</v>
      </c>
      <c r="C9">
        <v>42.4</v>
      </c>
      <c r="D9">
        <v>11052</v>
      </c>
      <c r="E9">
        <v>37.4</v>
      </c>
      <c r="F9" s="50">
        <v>8.2000000000000003E-2</v>
      </c>
      <c r="G9" s="49">
        <v>0.63</v>
      </c>
      <c r="I9" t="b">
        <f t="shared" si="0"/>
        <v>1</v>
      </c>
      <c r="J9" t="b">
        <f t="shared" si="1"/>
        <v>0</v>
      </c>
      <c r="K9" t="b">
        <f t="shared" si="2"/>
        <v>0</v>
      </c>
      <c r="L9" t="b">
        <f t="shared" si="3"/>
        <v>0</v>
      </c>
    </row>
    <row r="10" spans="1:12">
      <c r="A10" t="s">
        <v>14</v>
      </c>
      <c r="B10">
        <v>15668</v>
      </c>
      <c r="C10">
        <v>72.099999999999994</v>
      </c>
      <c r="D10">
        <v>15724</v>
      </c>
      <c r="E10">
        <v>54.6</v>
      </c>
      <c r="F10" s="50">
        <v>3.8E-3</v>
      </c>
      <c r="G10" s="49">
        <v>0.72</v>
      </c>
      <c r="I10" t="b">
        <f t="shared" si="0"/>
        <v>1</v>
      </c>
      <c r="J10" t="b">
        <f t="shared" si="1"/>
        <v>0</v>
      </c>
      <c r="K10" t="b">
        <f t="shared" si="2"/>
        <v>1</v>
      </c>
      <c r="L10" t="b">
        <f t="shared" si="3"/>
        <v>0</v>
      </c>
    </row>
    <row r="11" spans="1:12">
      <c r="A11" t="s">
        <v>17</v>
      </c>
      <c r="B11">
        <v>24406</v>
      </c>
      <c r="C11">
        <v>109.1</v>
      </c>
      <c r="D11">
        <v>24458</v>
      </c>
      <c r="E11">
        <v>69.400000000000006</v>
      </c>
      <c r="F11" s="50">
        <v>5.6000000000000001E-2</v>
      </c>
      <c r="G11" s="49">
        <v>0.64</v>
      </c>
      <c r="I11" t="b">
        <f t="shared" si="0"/>
        <v>1</v>
      </c>
      <c r="J11" t="b">
        <f t="shared" si="1"/>
        <v>0</v>
      </c>
      <c r="K11" t="b">
        <f t="shared" si="2"/>
        <v>0</v>
      </c>
      <c r="L11" t="b">
        <f t="shared" si="3"/>
        <v>0</v>
      </c>
    </row>
    <row r="12" spans="1:12">
      <c r="A12" t="s">
        <v>4</v>
      </c>
      <c r="B12">
        <v>2505</v>
      </c>
      <c r="C12">
        <v>9.3000000000000007</v>
      </c>
      <c r="D12">
        <v>2505</v>
      </c>
      <c r="E12">
        <v>9.3000000000000007</v>
      </c>
      <c r="F12" s="50">
        <v>1</v>
      </c>
      <c r="G12" s="49">
        <v>0.5</v>
      </c>
      <c r="I12" t="b">
        <f t="shared" si="0"/>
        <v>1</v>
      </c>
      <c r="J12" t="b">
        <f t="shared" si="1"/>
        <v>0</v>
      </c>
      <c r="K12" t="b">
        <f t="shared" si="2"/>
        <v>0</v>
      </c>
      <c r="L12" t="b">
        <f t="shared" si="3"/>
        <v>0</v>
      </c>
    </row>
    <row r="13" spans="1:12">
      <c r="A13" t="s">
        <v>9</v>
      </c>
      <c r="B13">
        <v>11088</v>
      </c>
      <c r="C13">
        <v>74.099999999999994</v>
      </c>
      <c r="D13">
        <v>11100</v>
      </c>
      <c r="E13">
        <v>62.9</v>
      </c>
      <c r="F13" s="50">
        <v>0.6</v>
      </c>
      <c r="G13" s="49">
        <v>0.54</v>
      </c>
      <c r="I13" t="b">
        <f t="shared" si="0"/>
        <v>1</v>
      </c>
      <c r="J13" t="b">
        <f t="shared" si="1"/>
        <v>0</v>
      </c>
      <c r="K13" t="b">
        <f t="shared" si="2"/>
        <v>0</v>
      </c>
      <c r="L13" t="b">
        <f t="shared" si="3"/>
        <v>0</v>
      </c>
    </row>
    <row r="14" spans="1:12">
      <c r="A14" t="s">
        <v>12</v>
      </c>
      <c r="B14">
        <v>14156</v>
      </c>
      <c r="C14">
        <v>16.2</v>
      </c>
      <c r="D14">
        <v>14185</v>
      </c>
      <c r="E14">
        <v>6</v>
      </c>
      <c r="F14" s="50">
        <v>3.7E-9</v>
      </c>
      <c r="G14" s="49">
        <v>0.94</v>
      </c>
      <c r="I14" t="b">
        <f t="shared" si="0"/>
        <v>1</v>
      </c>
      <c r="J14" t="b">
        <f t="shared" si="1"/>
        <v>0</v>
      </c>
      <c r="K14" t="b">
        <f t="shared" si="2"/>
        <v>1</v>
      </c>
      <c r="L14" t="b">
        <f t="shared" si="3"/>
        <v>0</v>
      </c>
    </row>
    <row r="15" spans="1:12">
      <c r="A15" t="s">
        <v>15</v>
      </c>
      <c r="B15">
        <v>20767</v>
      </c>
      <c r="C15">
        <v>65.5</v>
      </c>
      <c r="D15">
        <v>20854</v>
      </c>
      <c r="E15">
        <v>23.5</v>
      </c>
      <c r="F15" s="50">
        <v>1.1000000000000001E-6</v>
      </c>
      <c r="G15" s="49">
        <v>0.87</v>
      </c>
      <c r="I15" t="b">
        <f t="shared" si="0"/>
        <v>1</v>
      </c>
      <c r="J15" t="b">
        <f t="shared" si="1"/>
        <v>0</v>
      </c>
      <c r="K15" t="b">
        <f t="shared" si="2"/>
        <v>1</v>
      </c>
      <c r="L15" t="b">
        <f t="shared" si="3"/>
        <v>0</v>
      </c>
    </row>
    <row r="16" spans="1:12">
      <c r="A16" t="s">
        <v>18</v>
      </c>
      <c r="B16">
        <v>28836</v>
      </c>
      <c r="C16">
        <v>33.9</v>
      </c>
      <c r="D16">
        <v>28889</v>
      </c>
      <c r="E16">
        <v>9.9</v>
      </c>
      <c r="F16" s="50">
        <v>2.1000000000000002E-9</v>
      </c>
      <c r="G16" s="49">
        <v>0.95</v>
      </c>
      <c r="I16" t="b">
        <f t="shared" si="0"/>
        <v>1</v>
      </c>
      <c r="J16" t="b">
        <f t="shared" si="1"/>
        <v>0</v>
      </c>
      <c r="K16" t="b">
        <f t="shared" si="2"/>
        <v>1</v>
      </c>
      <c r="L16" t="b">
        <f t="shared" si="3"/>
        <v>0</v>
      </c>
    </row>
    <row r="17" spans="1:12">
      <c r="A17" t="s">
        <v>19</v>
      </c>
      <c r="B17">
        <v>7826</v>
      </c>
      <c r="C17">
        <v>31.5</v>
      </c>
      <c r="D17">
        <v>7824</v>
      </c>
      <c r="E17">
        <v>21.9</v>
      </c>
      <c r="F17" s="50">
        <v>0.77</v>
      </c>
      <c r="G17" s="49">
        <v>0.48</v>
      </c>
      <c r="I17" t="b">
        <f t="shared" si="0"/>
        <v>0</v>
      </c>
      <c r="J17" t="b">
        <f t="shared" si="1"/>
        <v>1</v>
      </c>
      <c r="K17" t="b">
        <f t="shared" si="2"/>
        <v>0</v>
      </c>
      <c r="L17" t="b">
        <f t="shared" si="3"/>
        <v>0</v>
      </c>
    </row>
    <row r="18" spans="1:12">
      <c r="A18" t="s">
        <v>21</v>
      </c>
      <c r="B18">
        <v>7383</v>
      </c>
      <c r="C18">
        <v>18.2</v>
      </c>
      <c r="D18">
        <v>7384</v>
      </c>
      <c r="E18">
        <v>15</v>
      </c>
      <c r="F18" s="50">
        <v>0.88</v>
      </c>
      <c r="G18" s="49">
        <v>0.51</v>
      </c>
      <c r="I18" t="b">
        <f t="shared" si="0"/>
        <v>1</v>
      </c>
      <c r="J18" t="b">
        <f t="shared" si="1"/>
        <v>0</v>
      </c>
      <c r="K18" t="b">
        <f t="shared" si="2"/>
        <v>0</v>
      </c>
      <c r="L18" t="b">
        <f t="shared" si="3"/>
        <v>0</v>
      </c>
    </row>
    <row r="19" spans="1:12">
      <c r="A19" t="s">
        <v>23</v>
      </c>
      <c r="B19">
        <v>6606</v>
      </c>
      <c r="C19">
        <v>22.4</v>
      </c>
      <c r="D19">
        <v>6606</v>
      </c>
      <c r="E19">
        <v>17.8</v>
      </c>
      <c r="F19" s="50">
        <v>0.88</v>
      </c>
      <c r="G19" s="49">
        <v>0.49</v>
      </c>
      <c r="I19" t="b">
        <f t="shared" si="0"/>
        <v>1</v>
      </c>
      <c r="J19" t="b">
        <f t="shared" si="1"/>
        <v>0</v>
      </c>
      <c r="K19" t="b">
        <f t="shared" si="2"/>
        <v>0</v>
      </c>
      <c r="L19" t="b">
        <f t="shared" si="3"/>
        <v>0</v>
      </c>
    </row>
    <row r="20" spans="1:12">
      <c r="A20" t="s">
        <v>25</v>
      </c>
      <c r="B20">
        <v>5762</v>
      </c>
      <c r="C20">
        <v>13.7</v>
      </c>
      <c r="D20">
        <v>5763</v>
      </c>
      <c r="E20">
        <v>19.2</v>
      </c>
      <c r="F20" s="50">
        <v>0.63</v>
      </c>
      <c r="G20" s="49">
        <v>0.54</v>
      </c>
      <c r="I20" t="b">
        <f t="shared" si="0"/>
        <v>1</v>
      </c>
      <c r="J20" t="b">
        <f t="shared" si="1"/>
        <v>0</v>
      </c>
      <c r="K20" t="b">
        <f t="shared" si="2"/>
        <v>0</v>
      </c>
      <c r="L20" t="b">
        <f t="shared" si="3"/>
        <v>0</v>
      </c>
    </row>
    <row r="21" spans="1:12">
      <c r="A21" t="s">
        <v>27</v>
      </c>
      <c r="B21">
        <v>6074</v>
      </c>
      <c r="C21">
        <v>14.7</v>
      </c>
      <c r="D21">
        <v>6070</v>
      </c>
      <c r="E21">
        <v>19.5</v>
      </c>
      <c r="F21" s="50">
        <v>0.46</v>
      </c>
      <c r="G21" s="49">
        <v>0.44</v>
      </c>
      <c r="I21" t="b">
        <f t="shared" si="0"/>
        <v>0</v>
      </c>
      <c r="J21" t="b">
        <f t="shared" si="1"/>
        <v>1</v>
      </c>
      <c r="K21" t="b">
        <f t="shared" si="2"/>
        <v>0</v>
      </c>
      <c r="L21" t="b">
        <f t="shared" si="3"/>
        <v>0</v>
      </c>
    </row>
    <row r="22" spans="1:12">
      <c r="A22" t="s">
        <v>29</v>
      </c>
      <c r="B22">
        <v>4556</v>
      </c>
      <c r="C22">
        <v>8.6999999999999993</v>
      </c>
      <c r="D22">
        <v>4554</v>
      </c>
      <c r="E22">
        <v>8.6</v>
      </c>
      <c r="F22" s="50">
        <v>0.28999999999999998</v>
      </c>
      <c r="G22" s="49">
        <v>0.42</v>
      </c>
      <c r="I22" t="b">
        <f t="shared" si="0"/>
        <v>0</v>
      </c>
      <c r="J22" t="b">
        <f t="shared" si="1"/>
        <v>1</v>
      </c>
      <c r="K22" t="b">
        <f t="shared" si="2"/>
        <v>0</v>
      </c>
      <c r="L22" t="b">
        <f t="shared" si="3"/>
        <v>0</v>
      </c>
    </row>
    <row r="23" spans="1:12">
      <c r="A23" t="s">
        <v>31</v>
      </c>
      <c r="B23">
        <v>5887</v>
      </c>
      <c r="C23">
        <v>13.5</v>
      </c>
      <c r="D23">
        <v>5891</v>
      </c>
      <c r="E23">
        <v>13.4</v>
      </c>
      <c r="F23" s="50">
        <v>0.38</v>
      </c>
      <c r="G23" s="49">
        <v>0.56999999999999995</v>
      </c>
      <c r="I23" t="b">
        <f t="shared" si="0"/>
        <v>1</v>
      </c>
      <c r="J23" t="b">
        <f t="shared" si="1"/>
        <v>0</v>
      </c>
      <c r="K23" t="b">
        <f t="shared" si="2"/>
        <v>0</v>
      </c>
      <c r="L23" t="b">
        <f t="shared" si="3"/>
        <v>0</v>
      </c>
    </row>
    <row r="24" spans="1:12">
      <c r="A24" t="s">
        <v>33</v>
      </c>
      <c r="B24">
        <v>4194</v>
      </c>
      <c r="C24">
        <v>8.1999999999999993</v>
      </c>
      <c r="D24">
        <v>4195</v>
      </c>
      <c r="E24">
        <v>10.6</v>
      </c>
      <c r="F24" s="50">
        <v>0.85</v>
      </c>
      <c r="G24" s="49">
        <v>0.52</v>
      </c>
      <c r="I24" t="b">
        <f t="shared" si="0"/>
        <v>1</v>
      </c>
      <c r="J24" t="b">
        <f t="shared" si="1"/>
        <v>0</v>
      </c>
      <c r="K24" t="b">
        <f t="shared" si="2"/>
        <v>0</v>
      </c>
      <c r="L24" t="b">
        <f t="shared" si="3"/>
        <v>0</v>
      </c>
    </row>
    <row r="25" spans="1:12">
      <c r="A25" t="s">
        <v>35</v>
      </c>
      <c r="B25">
        <v>10577</v>
      </c>
      <c r="C25">
        <v>39.6</v>
      </c>
      <c r="D25">
        <v>10602</v>
      </c>
      <c r="E25">
        <v>38.1</v>
      </c>
      <c r="F25" s="50">
        <v>0.02</v>
      </c>
      <c r="G25" s="49">
        <v>0.68</v>
      </c>
      <c r="I25" t="b">
        <f t="shared" si="0"/>
        <v>1</v>
      </c>
      <c r="J25" t="b">
        <f t="shared" si="1"/>
        <v>0</v>
      </c>
      <c r="K25" t="b">
        <f t="shared" si="2"/>
        <v>1</v>
      </c>
      <c r="L25" t="b">
        <f t="shared" si="3"/>
        <v>0</v>
      </c>
    </row>
    <row r="26" spans="1:12">
      <c r="A26" t="s">
        <v>37</v>
      </c>
      <c r="B26">
        <v>8588</v>
      </c>
      <c r="C26">
        <v>25.1</v>
      </c>
      <c r="D26">
        <v>8602</v>
      </c>
      <c r="E26">
        <v>26.2</v>
      </c>
      <c r="F26" s="50">
        <v>6.9000000000000006E-2</v>
      </c>
      <c r="G26" s="49">
        <v>0.64</v>
      </c>
      <c r="I26" t="b">
        <f t="shared" si="0"/>
        <v>1</v>
      </c>
      <c r="J26" t="b">
        <f t="shared" si="1"/>
        <v>0</v>
      </c>
      <c r="K26" t="b">
        <f t="shared" si="2"/>
        <v>0</v>
      </c>
      <c r="L26" t="b">
        <f t="shared" si="3"/>
        <v>0</v>
      </c>
    </row>
    <row r="27" spans="1:12">
      <c r="A27" t="s">
        <v>39</v>
      </c>
      <c r="B27">
        <v>10200</v>
      </c>
      <c r="C27">
        <v>42.5</v>
      </c>
      <c r="D27">
        <v>10204</v>
      </c>
      <c r="E27">
        <v>38</v>
      </c>
      <c r="F27" s="50">
        <v>0.34</v>
      </c>
      <c r="G27" s="49">
        <v>0.56999999999999995</v>
      </c>
      <c r="I27" t="b">
        <f t="shared" si="0"/>
        <v>1</v>
      </c>
      <c r="J27" t="b">
        <f t="shared" si="1"/>
        <v>0</v>
      </c>
      <c r="K27" t="b">
        <f t="shared" si="2"/>
        <v>0</v>
      </c>
      <c r="L27" t="b">
        <f t="shared" si="3"/>
        <v>0</v>
      </c>
    </row>
    <row r="28" spans="1:12">
      <c r="A28" t="s">
        <v>41</v>
      </c>
      <c r="B28">
        <v>7690</v>
      </c>
      <c r="C28">
        <v>22.6</v>
      </c>
      <c r="D28">
        <v>7697</v>
      </c>
      <c r="E28">
        <v>18.600000000000001</v>
      </c>
      <c r="F28" s="50">
        <v>0.23</v>
      </c>
      <c r="G28" s="49">
        <v>0.59</v>
      </c>
      <c r="I28" t="b">
        <f t="shared" si="0"/>
        <v>1</v>
      </c>
      <c r="J28" t="b">
        <f t="shared" si="1"/>
        <v>0</v>
      </c>
      <c r="K28" t="b">
        <f t="shared" si="2"/>
        <v>0</v>
      </c>
      <c r="L28" t="b">
        <f t="shared" si="3"/>
        <v>0</v>
      </c>
    </row>
    <row r="29" spans="1:12">
      <c r="A29" t="s">
        <v>20</v>
      </c>
      <c r="B29">
        <v>10982</v>
      </c>
      <c r="C29">
        <v>26.2</v>
      </c>
      <c r="D29">
        <v>11000</v>
      </c>
      <c r="E29">
        <v>20.9</v>
      </c>
      <c r="F29" s="50">
        <v>1.4E-2</v>
      </c>
      <c r="G29" s="49">
        <v>0.68</v>
      </c>
      <c r="I29" t="b">
        <f t="shared" si="0"/>
        <v>1</v>
      </c>
      <c r="J29" t="b">
        <f t="shared" si="1"/>
        <v>0</v>
      </c>
      <c r="K29" t="b">
        <f t="shared" si="2"/>
        <v>1</v>
      </c>
      <c r="L29" t="b">
        <f t="shared" si="3"/>
        <v>0</v>
      </c>
    </row>
    <row r="30" spans="1:12">
      <c r="A30" t="s">
        <v>22</v>
      </c>
      <c r="B30">
        <v>10326</v>
      </c>
      <c r="C30">
        <v>11.5</v>
      </c>
      <c r="D30">
        <v>10331</v>
      </c>
      <c r="E30">
        <v>15.1</v>
      </c>
      <c r="F30" s="50">
        <v>0.3</v>
      </c>
      <c r="G30" s="49">
        <v>0.57999999999999996</v>
      </c>
      <c r="I30" t="b">
        <f t="shared" si="0"/>
        <v>1</v>
      </c>
      <c r="J30" t="b">
        <f t="shared" si="1"/>
        <v>0</v>
      </c>
      <c r="K30" t="b">
        <f t="shared" si="2"/>
        <v>0</v>
      </c>
      <c r="L30" t="b">
        <f t="shared" si="3"/>
        <v>0</v>
      </c>
    </row>
    <row r="31" spans="1:12">
      <c r="A31" t="s">
        <v>24</v>
      </c>
      <c r="B31">
        <v>9316</v>
      </c>
      <c r="C31">
        <v>13</v>
      </c>
      <c r="D31">
        <v>9318</v>
      </c>
      <c r="E31">
        <v>13.9</v>
      </c>
      <c r="F31" s="50">
        <v>0.44</v>
      </c>
      <c r="G31" s="49">
        <v>0.56000000000000005</v>
      </c>
      <c r="I31" t="b">
        <f t="shared" si="0"/>
        <v>1</v>
      </c>
      <c r="J31" t="b">
        <f t="shared" si="1"/>
        <v>0</v>
      </c>
      <c r="K31" t="b">
        <f t="shared" si="2"/>
        <v>0</v>
      </c>
      <c r="L31" t="b">
        <f t="shared" si="3"/>
        <v>0</v>
      </c>
    </row>
    <row r="32" spans="1:12">
      <c r="A32" t="s">
        <v>26</v>
      </c>
      <c r="B32">
        <v>8134</v>
      </c>
      <c r="C32">
        <v>16.600000000000001</v>
      </c>
      <c r="D32">
        <v>8135</v>
      </c>
      <c r="E32">
        <v>14.3</v>
      </c>
      <c r="F32" s="50">
        <v>0.82</v>
      </c>
      <c r="G32" s="49">
        <v>0.52</v>
      </c>
      <c r="I32" t="b">
        <f t="shared" si="0"/>
        <v>1</v>
      </c>
      <c r="J32" t="b">
        <f t="shared" si="1"/>
        <v>0</v>
      </c>
      <c r="K32" t="b">
        <f t="shared" si="2"/>
        <v>0</v>
      </c>
      <c r="L32" t="b">
        <f t="shared" si="3"/>
        <v>0</v>
      </c>
    </row>
    <row r="33" spans="1:12">
      <c r="A33" t="s">
        <v>28</v>
      </c>
      <c r="B33">
        <v>8849</v>
      </c>
      <c r="C33">
        <v>15.4</v>
      </c>
      <c r="D33">
        <v>8849</v>
      </c>
      <c r="E33">
        <v>15.5</v>
      </c>
      <c r="F33" s="50">
        <v>0.96</v>
      </c>
      <c r="G33" s="49">
        <v>0.5</v>
      </c>
      <c r="I33" t="b">
        <f t="shared" si="0"/>
        <v>1</v>
      </c>
      <c r="J33" t="b">
        <f t="shared" si="1"/>
        <v>0</v>
      </c>
      <c r="K33" t="b">
        <f t="shared" si="2"/>
        <v>0</v>
      </c>
      <c r="L33" t="b">
        <f t="shared" si="3"/>
        <v>0</v>
      </c>
    </row>
    <row r="34" spans="1:12">
      <c r="A34" t="s">
        <v>30</v>
      </c>
      <c r="B34">
        <v>6532</v>
      </c>
      <c r="C34">
        <v>7.8</v>
      </c>
      <c r="D34">
        <v>6532</v>
      </c>
      <c r="E34">
        <v>8.4</v>
      </c>
      <c r="F34" s="50">
        <v>0.76</v>
      </c>
      <c r="G34" s="49">
        <v>0.48</v>
      </c>
      <c r="I34" t="b">
        <f t="shared" si="0"/>
        <v>1</v>
      </c>
      <c r="J34" t="b">
        <f t="shared" si="1"/>
        <v>0</v>
      </c>
      <c r="K34" t="b">
        <f t="shared" si="2"/>
        <v>0</v>
      </c>
      <c r="L34" t="b">
        <f t="shared" si="3"/>
        <v>0</v>
      </c>
    </row>
    <row r="35" spans="1:12">
      <c r="A35" t="s">
        <v>32</v>
      </c>
      <c r="B35">
        <v>8454</v>
      </c>
      <c r="C35">
        <v>12.5</v>
      </c>
      <c r="D35">
        <v>8458</v>
      </c>
      <c r="E35">
        <v>17.3</v>
      </c>
      <c r="F35" s="50">
        <v>0.18</v>
      </c>
      <c r="G35" s="49">
        <v>0.6</v>
      </c>
      <c r="I35" t="b">
        <f t="shared" si="0"/>
        <v>1</v>
      </c>
      <c r="J35" t="b">
        <f t="shared" si="1"/>
        <v>0</v>
      </c>
      <c r="K35" t="b">
        <f t="shared" si="2"/>
        <v>0</v>
      </c>
      <c r="L35" t="b">
        <f t="shared" si="3"/>
        <v>0</v>
      </c>
    </row>
    <row r="36" spans="1:12">
      <c r="A36" t="s">
        <v>34</v>
      </c>
      <c r="B36">
        <v>6043</v>
      </c>
      <c r="C36">
        <v>8.1999999999999993</v>
      </c>
      <c r="D36">
        <v>6043</v>
      </c>
      <c r="E36">
        <v>9</v>
      </c>
      <c r="F36" s="50">
        <v>0.94</v>
      </c>
      <c r="G36" s="49">
        <v>0.51</v>
      </c>
      <c r="I36" t="b">
        <f t="shared" si="0"/>
        <v>1</v>
      </c>
      <c r="J36" t="b">
        <f t="shared" si="1"/>
        <v>0</v>
      </c>
      <c r="K36" t="b">
        <f t="shared" si="2"/>
        <v>0</v>
      </c>
      <c r="L36" t="b">
        <f t="shared" si="3"/>
        <v>0</v>
      </c>
    </row>
    <row r="37" spans="1:12">
      <c r="A37" t="s">
        <v>36</v>
      </c>
      <c r="B37">
        <v>15360</v>
      </c>
      <c r="C37">
        <v>46.2</v>
      </c>
      <c r="D37">
        <v>15378</v>
      </c>
      <c r="E37">
        <v>34.299999999999997</v>
      </c>
      <c r="F37" s="50">
        <v>0.11</v>
      </c>
      <c r="G37" s="49">
        <v>0.62</v>
      </c>
      <c r="I37" t="b">
        <f t="shared" si="0"/>
        <v>1</v>
      </c>
      <c r="J37" t="b">
        <f t="shared" si="1"/>
        <v>0</v>
      </c>
      <c r="K37" t="b">
        <f t="shared" si="2"/>
        <v>0</v>
      </c>
      <c r="L37" t="b">
        <f t="shared" si="3"/>
        <v>0</v>
      </c>
    </row>
    <row r="38" spans="1:12">
      <c r="A38" t="s">
        <v>38</v>
      </c>
      <c r="B38">
        <v>12484</v>
      </c>
      <c r="C38">
        <v>29.8</v>
      </c>
      <c r="D38">
        <v>12497</v>
      </c>
      <c r="E38">
        <v>17.7</v>
      </c>
      <c r="F38" s="50">
        <v>4.9000000000000002E-2</v>
      </c>
      <c r="G38" s="49">
        <v>0.65</v>
      </c>
      <c r="I38" t="b">
        <f t="shared" si="0"/>
        <v>1</v>
      </c>
      <c r="J38" t="b">
        <f t="shared" si="1"/>
        <v>0</v>
      </c>
      <c r="K38" t="b">
        <f t="shared" si="2"/>
        <v>1</v>
      </c>
      <c r="L38" t="b">
        <f t="shared" si="3"/>
        <v>0</v>
      </c>
    </row>
    <row r="39" spans="1:12">
      <c r="A39" t="s">
        <v>40</v>
      </c>
      <c r="B39">
        <v>14940</v>
      </c>
      <c r="C39">
        <v>44.2</v>
      </c>
      <c r="D39">
        <v>14932</v>
      </c>
      <c r="E39">
        <v>35.799999999999997</v>
      </c>
      <c r="F39" s="50">
        <v>0.56999999999999995</v>
      </c>
      <c r="G39" s="49">
        <v>0.46</v>
      </c>
      <c r="I39" t="b">
        <f t="shared" si="0"/>
        <v>0</v>
      </c>
      <c r="J39" t="b">
        <f t="shared" si="1"/>
        <v>1</v>
      </c>
      <c r="K39" t="b">
        <f t="shared" si="2"/>
        <v>0</v>
      </c>
      <c r="L39" t="b">
        <f t="shared" si="3"/>
        <v>0</v>
      </c>
    </row>
    <row r="40" spans="1:12">
      <c r="A40" t="s">
        <v>42</v>
      </c>
      <c r="B40">
        <v>11287</v>
      </c>
      <c r="C40">
        <v>21.3</v>
      </c>
      <c r="D40">
        <v>11297</v>
      </c>
      <c r="E40">
        <v>18.100000000000001</v>
      </c>
      <c r="F40" s="50">
        <v>5.3999999999999999E-2</v>
      </c>
      <c r="G40" s="49">
        <v>0.65</v>
      </c>
      <c r="I40" t="b">
        <f t="shared" si="0"/>
        <v>1</v>
      </c>
      <c r="J40" t="b">
        <f t="shared" si="1"/>
        <v>0</v>
      </c>
      <c r="K40" t="b">
        <f t="shared" si="2"/>
        <v>0</v>
      </c>
      <c r="L40" t="b">
        <f t="shared" si="3"/>
        <v>0</v>
      </c>
    </row>
    <row r="42" spans="1:12">
      <c r="G42" s="53">
        <f>AVERAGE(G2:G40)</f>
        <v>0.60717948717948711</v>
      </c>
      <c r="I42" s="38">
        <f>COUNTIF(I2:I40,"="&amp;TRUE)</f>
        <v>35</v>
      </c>
      <c r="J42" s="38">
        <f>COUNTIF(J2:J40,"="&amp;TRUE)</f>
        <v>4</v>
      </c>
      <c r="K42" s="38">
        <f>COUNTIF(K2:K40,"="&amp;TRUE)</f>
        <v>11</v>
      </c>
      <c r="L42" s="38">
        <f>COUNTIF(L2:L40,"="&amp;TRUE)</f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F2" sqref="F2"/>
    </sheetView>
  </sheetViews>
  <sheetFormatPr baseColWidth="10" defaultRowHeight="14" x14ac:dyDescent="0"/>
  <cols>
    <col min="2" max="5" width="11.33203125" customWidth="1"/>
    <col min="6" max="8" width="11.33203125" style="57" customWidth="1"/>
    <col min="9" max="9" width="11.33203125" customWidth="1"/>
  </cols>
  <sheetData>
    <row r="1" spans="1:12">
      <c r="A1" t="s">
        <v>72</v>
      </c>
      <c r="B1" t="s">
        <v>6</v>
      </c>
      <c r="C1" t="s">
        <v>5</v>
      </c>
      <c r="D1" t="s">
        <v>73</v>
      </c>
    </row>
    <row r="2" spans="1:12">
      <c r="A2" s="4" t="s">
        <v>2</v>
      </c>
      <c r="B2" s="10">
        <v>1178</v>
      </c>
      <c r="C2" s="2">
        <v>1204</v>
      </c>
      <c r="D2" s="14">
        <v>1204</v>
      </c>
      <c r="F2" s="57">
        <v>1161</v>
      </c>
      <c r="G2" s="57">
        <v>1204</v>
      </c>
      <c r="H2" s="57">
        <v>1204</v>
      </c>
      <c r="J2" t="b">
        <f>F2&gt;=B2</f>
        <v>0</v>
      </c>
      <c r="K2" t="b">
        <f t="shared" ref="K2:L2" si="0">G2&gt;=C2</f>
        <v>1</v>
      </c>
      <c r="L2" t="b">
        <f t="shared" si="0"/>
        <v>1</v>
      </c>
    </row>
    <row r="3" spans="1:12">
      <c r="A3" s="4" t="s">
        <v>7</v>
      </c>
      <c r="B3" s="11">
        <v>4443</v>
      </c>
      <c r="C3" s="5">
        <v>4840</v>
      </c>
      <c r="D3" s="15">
        <v>4875</v>
      </c>
      <c r="F3" s="57">
        <v>4447</v>
      </c>
      <c r="G3" s="57">
        <v>4852</v>
      </c>
      <c r="H3" s="57">
        <v>4876</v>
      </c>
      <c r="J3" t="b">
        <f t="shared" ref="J3:J14" si="1">F3&gt;=B3</f>
        <v>1</v>
      </c>
      <c r="K3" t="b">
        <f t="shared" ref="K3:K14" si="2">G3&gt;=C3</f>
        <v>1</v>
      </c>
      <c r="L3" t="b">
        <f t="shared" ref="L3:L14" si="3">H3&gt;=D3</f>
        <v>1</v>
      </c>
    </row>
    <row r="4" spans="1:12">
      <c r="A4" s="4" t="s">
        <v>10</v>
      </c>
      <c r="B4" s="11">
        <v>5972</v>
      </c>
      <c r="C4" s="5">
        <v>7425</v>
      </c>
      <c r="D4" s="15">
        <v>7420</v>
      </c>
      <c r="F4" s="57">
        <v>5896</v>
      </c>
      <c r="G4" s="57">
        <v>7410</v>
      </c>
      <c r="H4" s="57">
        <v>7418</v>
      </c>
      <c r="J4" t="b">
        <f t="shared" si="1"/>
        <v>0</v>
      </c>
      <c r="K4" t="b">
        <f t="shared" si="2"/>
        <v>0</v>
      </c>
      <c r="L4" t="b">
        <f t="shared" si="3"/>
        <v>0</v>
      </c>
    </row>
    <row r="5" spans="1:12">
      <c r="A5" s="4" t="s">
        <v>13</v>
      </c>
      <c r="B5" s="11">
        <v>7767</v>
      </c>
      <c r="C5" s="5">
        <v>10475</v>
      </c>
      <c r="D5" s="15">
        <v>10487</v>
      </c>
      <c r="F5" s="57">
        <v>7936</v>
      </c>
      <c r="G5" s="57">
        <v>10499</v>
      </c>
      <c r="H5" s="57">
        <v>10553</v>
      </c>
      <c r="J5" t="b">
        <f t="shared" si="1"/>
        <v>1</v>
      </c>
      <c r="K5" t="b">
        <f t="shared" si="2"/>
        <v>1</v>
      </c>
      <c r="L5" t="b">
        <f t="shared" si="3"/>
        <v>1</v>
      </c>
    </row>
    <row r="6" spans="1:12">
      <c r="A6" s="4" t="s">
        <v>16</v>
      </c>
      <c r="B6" s="11">
        <v>15964</v>
      </c>
      <c r="C6" s="5">
        <v>17833</v>
      </c>
      <c r="D6" s="15">
        <v>17904</v>
      </c>
    </row>
    <row r="7" spans="1:12">
      <c r="A7" s="4" t="s">
        <v>3</v>
      </c>
      <c r="B7" s="11">
        <v>1762</v>
      </c>
      <c r="C7" s="5">
        <v>1836</v>
      </c>
      <c r="D7" s="15">
        <v>1836</v>
      </c>
      <c r="F7" s="57">
        <v>1769</v>
      </c>
      <c r="G7" s="57">
        <v>1836</v>
      </c>
      <c r="H7" s="57">
        <v>1836</v>
      </c>
      <c r="J7" t="b">
        <f t="shared" si="1"/>
        <v>1</v>
      </c>
      <c r="K7" t="b">
        <f t="shared" si="2"/>
        <v>1</v>
      </c>
      <c r="L7" t="b">
        <f t="shared" si="3"/>
        <v>1</v>
      </c>
    </row>
    <row r="8" spans="1:12">
      <c r="A8" s="4" t="s">
        <v>8</v>
      </c>
      <c r="B8" s="11">
        <v>7445</v>
      </c>
      <c r="C8" s="5">
        <v>7818</v>
      </c>
      <c r="D8" s="15">
        <v>7886</v>
      </c>
      <c r="F8" s="57">
        <v>7413</v>
      </c>
      <c r="G8" s="57">
        <v>7794</v>
      </c>
      <c r="H8" s="57">
        <v>7822</v>
      </c>
      <c r="J8" t="b">
        <f t="shared" si="1"/>
        <v>0</v>
      </c>
      <c r="K8" t="b">
        <f t="shared" si="2"/>
        <v>0</v>
      </c>
      <c r="L8" t="b">
        <f t="shared" si="3"/>
        <v>0</v>
      </c>
    </row>
    <row r="9" spans="1:12">
      <c r="A9" s="4" t="s">
        <v>11</v>
      </c>
      <c r="B9" s="11">
        <v>9842</v>
      </c>
      <c r="C9" s="5">
        <v>11097</v>
      </c>
      <c r="D9" s="15">
        <v>11112</v>
      </c>
      <c r="F9" s="57">
        <v>9781</v>
      </c>
      <c r="G9" s="57">
        <v>11074</v>
      </c>
      <c r="H9" s="57">
        <v>11127</v>
      </c>
      <c r="J9" t="b">
        <f t="shared" si="1"/>
        <v>0</v>
      </c>
      <c r="K9" t="b">
        <f t="shared" si="2"/>
        <v>0</v>
      </c>
      <c r="L9" t="b">
        <f t="shared" si="3"/>
        <v>1</v>
      </c>
    </row>
    <row r="10" spans="1:12">
      <c r="A10" s="4" t="s">
        <v>14</v>
      </c>
      <c r="B10" s="11">
        <v>13558</v>
      </c>
      <c r="C10" s="5">
        <v>15795</v>
      </c>
      <c r="D10" s="15">
        <v>15829</v>
      </c>
      <c r="F10" s="57">
        <v>13367</v>
      </c>
      <c r="G10" s="57">
        <v>15788</v>
      </c>
      <c r="J10" t="b">
        <f t="shared" si="1"/>
        <v>0</v>
      </c>
      <c r="K10" t="b">
        <f t="shared" si="2"/>
        <v>0</v>
      </c>
    </row>
    <row r="11" spans="1:12">
      <c r="A11" s="4" t="s">
        <v>17</v>
      </c>
      <c r="B11" s="11">
        <v>22989</v>
      </c>
      <c r="C11" s="5">
        <v>24610</v>
      </c>
      <c r="D11" s="15">
        <v>24568</v>
      </c>
    </row>
    <row r="12" spans="1:12">
      <c r="A12" s="4" t="s">
        <v>4</v>
      </c>
      <c r="B12" s="11">
        <v>2499</v>
      </c>
      <c r="C12" s="5">
        <v>2507</v>
      </c>
      <c r="D12" s="15">
        <v>2507</v>
      </c>
      <c r="F12" s="57">
        <v>2472</v>
      </c>
      <c r="G12" s="57">
        <v>2507</v>
      </c>
      <c r="H12" s="57">
        <v>2507</v>
      </c>
      <c r="J12" t="b">
        <f t="shared" si="1"/>
        <v>0</v>
      </c>
      <c r="K12" t="b">
        <f t="shared" si="2"/>
        <v>1</v>
      </c>
      <c r="L12" t="b">
        <f t="shared" si="3"/>
        <v>1</v>
      </c>
    </row>
    <row r="13" spans="1:12">
      <c r="A13" s="4" t="s">
        <v>9</v>
      </c>
      <c r="B13" s="11">
        <v>10904</v>
      </c>
      <c r="C13" s="5">
        <v>11164</v>
      </c>
      <c r="D13" s="15">
        <v>11223</v>
      </c>
      <c r="F13" s="57">
        <v>10888</v>
      </c>
      <c r="G13" s="57">
        <v>11172</v>
      </c>
      <c r="H13" s="57">
        <v>11184</v>
      </c>
      <c r="J13" t="b">
        <f t="shared" si="1"/>
        <v>0</v>
      </c>
      <c r="K13" t="b">
        <f t="shared" si="2"/>
        <v>1</v>
      </c>
      <c r="L13" t="b">
        <f t="shared" si="3"/>
        <v>0</v>
      </c>
    </row>
    <row r="14" spans="1:12">
      <c r="A14" s="4" t="s">
        <v>12</v>
      </c>
      <c r="B14" s="11">
        <v>13821</v>
      </c>
      <c r="C14" s="5">
        <v>14190</v>
      </c>
      <c r="D14" s="15">
        <v>14195</v>
      </c>
      <c r="F14" s="57">
        <v>13892</v>
      </c>
      <c r="G14" s="57">
        <v>14169</v>
      </c>
      <c r="H14" s="57">
        <v>14192</v>
      </c>
      <c r="J14" t="b">
        <f t="shared" si="1"/>
        <v>1</v>
      </c>
      <c r="K14" t="b">
        <f t="shared" si="2"/>
        <v>0</v>
      </c>
      <c r="L14" t="b">
        <f t="shared" si="3"/>
        <v>0</v>
      </c>
    </row>
    <row r="15" spans="1:12">
      <c r="A15" s="4" t="s">
        <v>15</v>
      </c>
      <c r="B15" s="11">
        <v>20115</v>
      </c>
      <c r="C15" s="5">
        <v>20879</v>
      </c>
      <c r="D15" s="15">
        <v>20890</v>
      </c>
    </row>
    <row r="16" spans="1:12">
      <c r="A16" s="4" t="s">
        <v>18</v>
      </c>
      <c r="B16" s="11">
        <v>28751</v>
      </c>
      <c r="C16" s="5">
        <v>28904</v>
      </c>
      <c r="D16" s="15">
        <v>28905</v>
      </c>
    </row>
    <row r="19" spans="1:12">
      <c r="A19" t="s">
        <v>74</v>
      </c>
      <c r="B19" t="s">
        <v>6</v>
      </c>
      <c r="C19" t="s">
        <v>5</v>
      </c>
      <c r="D19" t="s">
        <v>73</v>
      </c>
    </row>
    <row r="20" spans="1:12">
      <c r="A20" s="4" t="s">
        <v>2</v>
      </c>
      <c r="B20" s="10">
        <v>1138</v>
      </c>
      <c r="C20" s="2">
        <v>1183</v>
      </c>
      <c r="D20" s="14">
        <v>1184</v>
      </c>
      <c r="F20" s="57">
        <v>1136.4332999999999</v>
      </c>
      <c r="G20" s="57">
        <v>1185.5</v>
      </c>
      <c r="H20" s="57">
        <v>1188.2666999999999</v>
      </c>
      <c r="J20" t="b">
        <f>ROUND(F20,0)&gt;=B20</f>
        <v>0</v>
      </c>
      <c r="K20" t="b">
        <f t="shared" ref="K20:L20" si="4">ROUND(G20,0)&gt;=C20</f>
        <v>1</v>
      </c>
      <c r="L20" t="b">
        <f t="shared" si="4"/>
        <v>1</v>
      </c>
    </row>
    <row r="21" spans="1:12">
      <c r="A21" s="4" t="s">
        <v>7</v>
      </c>
      <c r="B21" s="11">
        <v>4304</v>
      </c>
      <c r="C21" s="5">
        <v>4701</v>
      </c>
      <c r="D21" s="15">
        <v>4746</v>
      </c>
      <c r="F21" s="57">
        <v>4315.2</v>
      </c>
      <c r="G21" s="57">
        <v>4706.2</v>
      </c>
      <c r="H21" s="57">
        <v>4756.4332999999997</v>
      </c>
      <c r="J21" t="b">
        <f t="shared" ref="J21:K32" si="5">ROUND(F21,0)&gt;=B21</f>
        <v>1</v>
      </c>
      <c r="K21" t="b">
        <f t="shared" ref="K21:K32" si="6">ROUND(G21,0)&gt;=C21</f>
        <v>1</v>
      </c>
      <c r="L21" t="b">
        <f t="shared" ref="L21:L32" si="7">ROUND(H21,0)&gt;=D21</f>
        <v>1</v>
      </c>
    </row>
    <row r="22" spans="1:12">
      <c r="A22" s="4" t="s">
        <v>10</v>
      </c>
      <c r="B22" s="11">
        <v>5664</v>
      </c>
      <c r="C22" s="5">
        <v>7324</v>
      </c>
      <c r="D22" s="15">
        <v>7344</v>
      </c>
      <c r="F22" s="57">
        <v>5641.4332999999997</v>
      </c>
      <c r="G22" s="57">
        <v>7318.1666999999998</v>
      </c>
      <c r="H22" s="57">
        <v>7348.9332999999997</v>
      </c>
      <c r="J22" t="b">
        <f t="shared" si="5"/>
        <v>0</v>
      </c>
      <c r="K22" t="b">
        <f t="shared" si="6"/>
        <v>0</v>
      </c>
      <c r="L22" t="b">
        <f t="shared" si="7"/>
        <v>1</v>
      </c>
    </row>
    <row r="23" spans="1:12">
      <c r="A23" s="4" t="s">
        <v>13</v>
      </c>
      <c r="B23" s="11">
        <v>7526</v>
      </c>
      <c r="C23" s="5">
        <v>10344</v>
      </c>
      <c r="D23" s="15">
        <v>10396</v>
      </c>
      <c r="F23" s="57">
        <v>7580.6</v>
      </c>
      <c r="G23" s="57">
        <v>10330.7667</v>
      </c>
      <c r="H23" s="57">
        <v>10384.3333</v>
      </c>
      <c r="J23" t="b">
        <f t="shared" si="5"/>
        <v>1</v>
      </c>
      <c r="K23" t="b">
        <f t="shared" si="6"/>
        <v>0</v>
      </c>
      <c r="L23" t="b">
        <f t="shared" si="7"/>
        <v>0</v>
      </c>
    </row>
    <row r="24" spans="1:12">
      <c r="A24" s="4" t="s">
        <v>16</v>
      </c>
      <c r="B24" s="11">
        <v>15697</v>
      </c>
      <c r="C24" s="5">
        <v>16971</v>
      </c>
      <c r="D24" s="15">
        <v>17672</v>
      </c>
    </row>
    <row r="25" spans="1:12">
      <c r="A25" s="4" t="s">
        <v>3</v>
      </c>
      <c r="B25" s="11">
        <v>1725</v>
      </c>
      <c r="C25" s="5">
        <v>1809</v>
      </c>
      <c r="D25" s="15">
        <v>1812</v>
      </c>
      <c r="F25" s="57">
        <v>1720.1</v>
      </c>
      <c r="G25" s="57">
        <v>1805.7</v>
      </c>
      <c r="H25" s="57">
        <v>1807.1333</v>
      </c>
      <c r="J25" t="b">
        <f t="shared" ref="J25" si="8">ROUND(F25,0)&gt;=B25</f>
        <v>0</v>
      </c>
      <c r="K25" t="b">
        <f t="shared" ref="K25" si="9">ROUND(G25,0)&gt;=C25</f>
        <v>0</v>
      </c>
      <c r="L25" t="b">
        <f>ROUND(H25,0)&gt;=D25</f>
        <v>0</v>
      </c>
    </row>
    <row r="26" spans="1:12">
      <c r="A26" s="4" t="s">
        <v>8</v>
      </c>
      <c r="B26" s="11">
        <v>7340</v>
      </c>
      <c r="C26" s="5">
        <v>7687</v>
      </c>
      <c r="D26" s="15">
        <v>7700</v>
      </c>
      <c r="F26" s="57">
        <v>7299.9666999999999</v>
      </c>
      <c r="G26" s="57">
        <v>7654.8333000000002</v>
      </c>
      <c r="H26" s="57">
        <v>7701.4</v>
      </c>
      <c r="J26" t="b">
        <f t="shared" si="5"/>
        <v>0</v>
      </c>
      <c r="K26" t="b">
        <f t="shared" si="6"/>
        <v>0</v>
      </c>
      <c r="L26" t="b">
        <f>ROUND(H26,0)&gt;=D26</f>
        <v>1</v>
      </c>
    </row>
    <row r="27" spans="1:12">
      <c r="A27" s="4" t="s">
        <v>11</v>
      </c>
      <c r="B27" s="11">
        <v>9594</v>
      </c>
      <c r="C27" s="5">
        <v>11032</v>
      </c>
      <c r="D27" s="15">
        <v>11052</v>
      </c>
      <c r="F27" s="57">
        <v>9581.7000000000007</v>
      </c>
      <c r="G27" s="57">
        <v>11015.7667</v>
      </c>
      <c r="H27" s="57">
        <v>11052.066699999999</v>
      </c>
      <c r="J27" t="b">
        <f t="shared" si="5"/>
        <v>0</v>
      </c>
      <c r="K27" t="b">
        <f t="shared" si="6"/>
        <v>0</v>
      </c>
      <c r="L27" t="b">
        <f t="shared" si="7"/>
        <v>1</v>
      </c>
    </row>
    <row r="28" spans="1:12">
      <c r="A28" s="4" t="s">
        <v>14</v>
      </c>
      <c r="B28" s="11">
        <v>13172</v>
      </c>
      <c r="C28" s="5">
        <v>15668</v>
      </c>
      <c r="D28" s="15">
        <v>15724</v>
      </c>
      <c r="F28" s="57">
        <v>13170.533299999999</v>
      </c>
      <c r="G28" s="57">
        <v>15683.2333</v>
      </c>
      <c r="J28" t="b">
        <f t="shared" si="5"/>
        <v>0</v>
      </c>
      <c r="K28" t="b">
        <f t="shared" si="5"/>
        <v>1</v>
      </c>
    </row>
    <row r="29" spans="1:12">
      <c r="A29" s="4" t="s">
        <v>17</v>
      </c>
      <c r="B29" s="11">
        <v>22719</v>
      </c>
      <c r="C29" s="5">
        <v>24406</v>
      </c>
      <c r="D29" s="15">
        <v>24458</v>
      </c>
    </row>
    <row r="30" spans="1:12">
      <c r="A30" s="4" t="s">
        <v>4</v>
      </c>
      <c r="B30" s="11">
        <v>2432</v>
      </c>
      <c r="C30" s="5">
        <v>2505</v>
      </c>
      <c r="D30" s="15">
        <v>2505</v>
      </c>
      <c r="F30" s="57">
        <v>2434.4666999999999</v>
      </c>
      <c r="G30" s="57">
        <v>2504.8667</v>
      </c>
      <c r="H30" s="57">
        <v>2504.6667000000002</v>
      </c>
      <c r="J30" t="b">
        <f t="shared" si="5"/>
        <v>1</v>
      </c>
      <c r="K30" t="b">
        <f t="shared" si="6"/>
        <v>1</v>
      </c>
      <c r="L30" t="b">
        <f t="shared" si="7"/>
        <v>1</v>
      </c>
    </row>
    <row r="31" spans="1:12">
      <c r="A31" s="4" t="s">
        <v>9</v>
      </c>
      <c r="B31" s="11">
        <v>10839</v>
      </c>
      <c r="C31" s="5">
        <v>11088</v>
      </c>
      <c r="D31" s="15">
        <v>11100</v>
      </c>
      <c r="F31" s="57">
        <v>10836.6667</v>
      </c>
      <c r="G31" s="57">
        <v>11092.6667</v>
      </c>
      <c r="H31" s="57">
        <v>11116.7333</v>
      </c>
      <c r="J31" t="b">
        <f t="shared" si="5"/>
        <v>0</v>
      </c>
      <c r="K31" t="b">
        <f t="shared" si="6"/>
        <v>1</v>
      </c>
      <c r="L31" t="b">
        <f t="shared" si="7"/>
        <v>1</v>
      </c>
    </row>
    <row r="32" spans="1:12">
      <c r="A32" s="4" t="s">
        <v>12</v>
      </c>
      <c r="B32" s="11">
        <v>13760</v>
      </c>
      <c r="C32" s="5">
        <v>14156</v>
      </c>
      <c r="D32" s="15">
        <v>14185</v>
      </c>
      <c r="F32" s="57">
        <v>13753.6333</v>
      </c>
      <c r="G32" s="57">
        <v>14148.1667</v>
      </c>
      <c r="H32" s="57">
        <v>14182.533299999999</v>
      </c>
      <c r="J32" t="b">
        <f t="shared" si="5"/>
        <v>0</v>
      </c>
      <c r="K32" t="b">
        <f t="shared" si="6"/>
        <v>0</v>
      </c>
      <c r="L32" t="b">
        <f t="shared" si="7"/>
        <v>0</v>
      </c>
    </row>
    <row r="33" spans="1:4">
      <c r="A33" s="4" t="s">
        <v>15</v>
      </c>
      <c r="B33" s="11">
        <v>19828</v>
      </c>
      <c r="C33" s="5">
        <v>20767</v>
      </c>
      <c r="D33" s="15">
        <v>20854</v>
      </c>
    </row>
    <row r="34" spans="1:4">
      <c r="A34" s="4" t="s">
        <v>18</v>
      </c>
      <c r="B34" s="11">
        <v>28683</v>
      </c>
      <c r="C34" s="5">
        <v>28836</v>
      </c>
      <c r="D34" s="15">
        <v>28889</v>
      </c>
    </row>
  </sheetData>
  <conditionalFormatting sqref="J2:L34">
    <cfRule type="containsText" dxfId="0" priority="1" operator="containsText" text="TRUE">
      <formula>NOT(ISERROR(SEARCH("TRUE",J2)))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Diferencas Maximo</vt:lpstr>
      <vt:lpstr>Diferencas Media</vt:lpstr>
      <vt:lpstr>Comparacao ILS x VISILS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Fulano</cp:lastModifiedBy>
  <dcterms:created xsi:type="dcterms:W3CDTF">2016-03-19T21:59:41Z</dcterms:created>
  <dcterms:modified xsi:type="dcterms:W3CDTF">2017-01-18T21:23:00Z</dcterms:modified>
</cp:coreProperties>
</file>