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15320" yWindow="1540" windowWidth="22060" windowHeight="17640" tabRatio="908"/>
  </bookViews>
  <sheets>
    <sheet name="Diferencas Maximo" sheetId="1" r:id="rId1"/>
    <sheet name="Diferencas Media" sheetId="2" r:id="rId2"/>
    <sheet name="Comparacao ILS x VISIL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9" i="1" l="1"/>
  <c r="O52" i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2" i="8"/>
  <c r="L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50" i="1"/>
  <c r="O4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8" i="1"/>
  <c r="M47" i="1"/>
  <c r="L47" i="1"/>
  <c r="M46" i="1"/>
  <c r="L46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6" i="2"/>
  <c r="G42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2" i="8"/>
  <c r="I2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2" i="8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6" i="2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J3" i="1"/>
  <c r="I3" i="1"/>
  <c r="H3" i="1"/>
  <c r="G3" i="1"/>
  <c r="F3" i="1"/>
  <c r="I46" i="1"/>
  <c r="J46" i="1"/>
  <c r="H46" i="1"/>
  <c r="G46" i="1"/>
  <c r="F46" i="1"/>
</calcChain>
</file>

<file path=xl/sharedStrings.xml><?xml version="1.0" encoding="utf-8"?>
<sst xmlns="http://schemas.openxmlformats.org/spreadsheetml/2006/main" count="256" uniqueCount="67">
  <si>
    <t>instance</t>
  </si>
  <si>
    <t>VISILS</t>
  </si>
  <si>
    <t>nrp1-30</t>
  </si>
  <si>
    <t>nrp1-50</t>
  </si>
  <si>
    <t>nrp1-70</t>
  </si>
  <si>
    <t>ILS</t>
  </si>
  <si>
    <t>HC</t>
  </si>
  <si>
    <t>nrp2-30</t>
  </si>
  <si>
    <t>nrp2-50</t>
  </si>
  <si>
    <t>nrp2-70</t>
  </si>
  <si>
    <t>nrp3-30</t>
  </si>
  <si>
    <t>nrp3-50</t>
  </si>
  <si>
    <t>nrp3-70</t>
  </si>
  <si>
    <t>nrp4-30</t>
  </si>
  <si>
    <t>nrp4-50</t>
  </si>
  <si>
    <t>nrp4-70</t>
  </si>
  <si>
    <t>nrp5-30</t>
  </si>
  <si>
    <t>nrp5-50</t>
  </si>
  <si>
    <t>nrp5-70</t>
  </si>
  <si>
    <t>nrp-e1-30</t>
  </si>
  <si>
    <t>nrp-e1-50</t>
  </si>
  <si>
    <t>nrp-e2-30</t>
  </si>
  <si>
    <t>nrp-e2-50</t>
  </si>
  <si>
    <t>nrp-e3-30</t>
  </si>
  <si>
    <t>nrp-e3-50</t>
  </si>
  <si>
    <t>nrp-e4-30</t>
  </si>
  <si>
    <t>nrp-e4-50</t>
  </si>
  <si>
    <t>nrp-g1-30</t>
  </si>
  <si>
    <t>nrp-g1-50</t>
  </si>
  <si>
    <t>nrp-g2-30</t>
  </si>
  <si>
    <t>nrp-g2-50</t>
  </si>
  <si>
    <t>nrp-g3-30</t>
  </si>
  <si>
    <t>nrp-g3-50</t>
  </si>
  <si>
    <t>nrp-g4-30</t>
  </si>
  <si>
    <t>nrp-g4-50</t>
  </si>
  <si>
    <t>nrp-m1-30</t>
  </si>
  <si>
    <t>nrp-m1-50</t>
  </si>
  <si>
    <t>nrp-m2-30</t>
  </si>
  <si>
    <t>nrp-m2-50</t>
  </si>
  <si>
    <t>nrp-m3-30</t>
  </si>
  <si>
    <t>nrp-m3-50</t>
  </si>
  <si>
    <t>nrp-m4-30</t>
  </si>
  <si>
    <t>nrp-m4-50</t>
  </si>
  <si>
    <t>CALC</t>
  </si>
  <si>
    <t>GA</t>
  </si>
  <si>
    <t>BMA</t>
  </si>
  <si>
    <t>Optimal</t>
  </si>
  <si>
    <t>PAPER - MAX</t>
  </si>
  <si>
    <t>PAPER</t>
  </si>
  <si>
    <t>VISILS &gt;= ALL</t>
  </si>
  <si>
    <t>ILS &gt;= ALL</t>
  </si>
  <si>
    <t>HC &gt;= ALL</t>
  </si>
  <si>
    <t>GA &gt;= ALL</t>
  </si>
  <si>
    <t>BMA &gt;= ALL</t>
  </si>
  <si>
    <t>pvalue</t>
  </si>
  <si>
    <t>es</t>
  </si>
  <si>
    <t>U_ILS</t>
  </si>
  <si>
    <t>SD_ILS</t>
  </si>
  <si>
    <t>U_VIS</t>
  </si>
  <si>
    <t>SD_VIS</t>
  </si>
  <si>
    <t>VIS &gt; ILS</t>
  </si>
  <si>
    <t>ILS &gt; VIS</t>
  </si>
  <si>
    <t>VIS &gt;&gt; ILS</t>
  </si>
  <si>
    <t>ILS &gt;&gt; VIS</t>
  </si>
  <si>
    <t>VIS &gt;= BMA</t>
  </si>
  <si>
    <t>ILS &gt;= BMA</t>
  </si>
  <si>
    <t>OPT &gt;= 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</si>
</sst>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  <numFmt numFmtId="167" formatCode="_-* #,##0.000_-;\-* #,##0.000_-;_-* &quot;-&quot;??_-;_-@_-"/>
    <numFmt numFmtId="168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 tint="-0.249977111117893"/>
      <name val="Calibri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2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164" fontId="0" fillId="0" borderId="0" xfId="1" applyNumberFormat="1" applyFont="1"/>
    <xf numFmtId="164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64" fontId="0" fillId="0" borderId="0" xfId="1" applyNumberFormat="1" applyFont="1" applyBorder="1"/>
    <xf numFmtId="0" fontId="0" fillId="0" borderId="6" xfId="0" applyBorder="1"/>
    <xf numFmtId="0" fontId="0" fillId="0" borderId="7" xfId="0" applyBorder="1"/>
    <xf numFmtId="164" fontId="0" fillId="0" borderId="8" xfId="1" applyNumberFormat="1" applyFont="1" applyBorder="1"/>
    <xf numFmtId="0" fontId="0" fillId="0" borderId="9" xfId="0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0" fontId="0" fillId="0" borderId="1" xfId="0" applyBorder="1"/>
    <xf numFmtId="164" fontId="0" fillId="0" borderId="4" xfId="1" applyNumberFormat="1" applyFont="1" applyBorder="1"/>
    <xf numFmtId="164" fontId="0" fillId="0" borderId="6" xfId="1" applyNumberFormat="1" applyFont="1" applyBorder="1"/>
    <xf numFmtId="164" fontId="0" fillId="0" borderId="9" xfId="1" applyNumberFormat="1" applyFont="1" applyBorder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/>
    <xf numFmtId="164" fontId="0" fillId="0" borderId="10" xfId="1" applyNumberFormat="1" applyFont="1" applyBorder="1"/>
    <xf numFmtId="164" fontId="4" fillId="0" borderId="2" xfId="1" applyNumberFormat="1" applyFont="1" applyBorder="1"/>
    <xf numFmtId="164" fontId="4" fillId="0" borderId="3" xfId="1" applyNumberFormat="1" applyFont="1" applyBorder="1"/>
    <xf numFmtId="164" fontId="4" fillId="0" borderId="5" xfId="1" applyNumberFormat="1" applyFont="1" applyBorder="1"/>
    <xf numFmtId="164" fontId="4" fillId="0" borderId="0" xfId="1" applyNumberFormat="1" applyFont="1" applyBorder="1"/>
    <xf numFmtId="164" fontId="4" fillId="0" borderId="7" xfId="1" applyNumberFormat="1" applyFont="1" applyBorder="1"/>
    <xf numFmtId="164" fontId="4" fillId="0" borderId="8" xfId="1" applyNumberFormat="1" applyFont="1" applyBorder="1"/>
    <xf numFmtId="165" fontId="0" fillId="0" borderId="0" xfId="2" applyNumberFormat="1" applyFont="1"/>
    <xf numFmtId="9" fontId="0" fillId="0" borderId="0" xfId="2" applyNumberFormat="1" applyFont="1"/>
    <xf numFmtId="10" fontId="0" fillId="0" borderId="0" xfId="2" applyNumberFormat="1" applyFont="1" applyBorder="1" applyAlignment="1">
      <alignment horizontal="center"/>
    </xf>
    <xf numFmtId="10" fontId="0" fillId="0" borderId="0" xfId="2" applyNumberFormat="1" applyFont="1"/>
    <xf numFmtId="10" fontId="0" fillId="0" borderId="8" xfId="2" applyNumberFormat="1" applyFon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168" fontId="0" fillId="0" borderId="0" xfId="1" applyNumberFormat="1" applyFont="1"/>
    <xf numFmtId="0" fontId="0" fillId="0" borderId="0" xfId="0" applyFill="1"/>
    <xf numFmtId="0" fontId="5" fillId="2" borderId="0" xfId="0" applyFont="1" applyFill="1"/>
    <xf numFmtId="167" fontId="0" fillId="0" borderId="0" xfId="1" applyNumberFormat="1" applyFont="1" applyFill="1"/>
    <xf numFmtId="43" fontId="0" fillId="0" borderId="0" xfId="1" applyNumberFormat="1" applyFont="1" applyFill="1"/>
    <xf numFmtId="164" fontId="0" fillId="0" borderId="0" xfId="1" applyNumberFormat="1" applyFont="1" applyFill="1"/>
  </cellXfs>
  <cellStyles count="32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zoomScale="85" zoomScaleNormal="85" zoomScalePageLayoutView="85" workbookViewId="0">
      <selection activeCell="A2" sqref="A2"/>
    </sheetView>
  </sheetViews>
  <sheetFormatPr baseColWidth="10" defaultColWidth="8.83203125" defaultRowHeight="14" x14ac:dyDescent="0"/>
  <cols>
    <col min="1" max="1" width="11.5" customWidth="1"/>
    <col min="2" max="5" width="11.5" style="1" customWidth="1"/>
    <col min="6" max="10" width="10.5" style="1" customWidth="1"/>
    <col min="11" max="15" width="11.5" style="1" customWidth="1"/>
    <col min="16" max="23" width="11.5" customWidth="1"/>
  </cols>
  <sheetData>
    <row r="1" spans="1:23">
      <c r="A1" t="s">
        <v>43</v>
      </c>
      <c r="Q1" t="s">
        <v>47</v>
      </c>
    </row>
    <row r="2" spans="1:23">
      <c r="A2" s="13" t="s">
        <v>0</v>
      </c>
      <c r="B2" s="2" t="s">
        <v>6</v>
      </c>
      <c r="C2" s="2" t="s">
        <v>5</v>
      </c>
      <c r="D2" s="14" t="s">
        <v>1</v>
      </c>
      <c r="E2" s="5"/>
      <c r="F2" s="20" t="s">
        <v>49</v>
      </c>
      <c r="G2" s="20" t="s">
        <v>50</v>
      </c>
      <c r="H2" s="20" t="s">
        <v>51</v>
      </c>
      <c r="I2" s="20" t="s">
        <v>52</v>
      </c>
      <c r="J2" s="20" t="s">
        <v>53</v>
      </c>
      <c r="K2" s="5"/>
      <c r="L2" s="20" t="s">
        <v>64</v>
      </c>
      <c r="M2" s="20" t="s">
        <v>65</v>
      </c>
      <c r="N2" s="5"/>
      <c r="O2" s="20" t="s">
        <v>66</v>
      </c>
      <c r="Q2" s="13" t="s">
        <v>0</v>
      </c>
      <c r="R2" s="2" t="s">
        <v>6</v>
      </c>
      <c r="S2" s="2" t="s">
        <v>5</v>
      </c>
      <c r="T2" s="2" t="s">
        <v>1</v>
      </c>
      <c r="U2" s="2" t="s">
        <v>44</v>
      </c>
      <c r="V2" s="2" t="s">
        <v>45</v>
      </c>
      <c r="W2" s="3" t="s">
        <v>46</v>
      </c>
    </row>
    <row r="3" spans="1:23">
      <c r="A3" s="4" t="s">
        <v>2</v>
      </c>
      <c r="B3" s="10">
        <v>1161</v>
      </c>
      <c r="C3" s="2">
        <v>1204</v>
      </c>
      <c r="D3" s="14">
        <v>1204</v>
      </c>
      <c r="E3" s="5"/>
      <c r="F3" s="5" t="b">
        <f t="shared" ref="F3:F41" si="0">AND($D3&gt;=MAX($B3,$C3,$U3,$V3))</f>
        <v>1</v>
      </c>
      <c r="G3" s="5" t="b">
        <f t="shared" ref="G3:G41" si="1">AND($C3&gt;=MAX($B3,$D3,$U3,$V3))</f>
        <v>1</v>
      </c>
      <c r="H3" s="5" t="b">
        <f t="shared" ref="H3:H41" si="2">AND($B3&gt;=MAX($C3,$D3,$U3,$V3))</f>
        <v>0</v>
      </c>
      <c r="I3" s="5" t="b">
        <f t="shared" ref="I3:I41" si="3">AND($U3&gt;=MAX($B3,$C3,$D3,$V3))</f>
        <v>0</v>
      </c>
      <c r="J3" s="5" t="b">
        <f t="shared" ref="J3:J41" si="4">AND($V3&gt;=MAX($B3,$C3,$D3,$U3))</f>
        <v>0</v>
      </c>
      <c r="K3" s="5"/>
      <c r="L3" s="29">
        <f>(D3-V3)/D3</f>
        <v>2.4916943521594683E-3</v>
      </c>
      <c r="M3" s="29">
        <f t="shared" ref="M3:M41" si="5">(C3-V3)/C3</f>
        <v>2.4916943521594683E-3</v>
      </c>
      <c r="N3" s="29"/>
      <c r="O3" s="29">
        <f t="shared" ref="O3:O41" si="6">(W3-D3)/W3</f>
        <v>0</v>
      </c>
      <c r="Q3" s="4" t="s">
        <v>2</v>
      </c>
      <c r="R3" s="21">
        <v>1180</v>
      </c>
      <c r="S3" s="22">
        <v>1204</v>
      </c>
      <c r="T3" s="22">
        <v>1204</v>
      </c>
      <c r="U3" s="2">
        <v>1187</v>
      </c>
      <c r="V3" s="2">
        <v>1201</v>
      </c>
      <c r="W3" s="3">
        <v>1204</v>
      </c>
    </row>
    <row r="4" spans="1:23">
      <c r="A4" s="4" t="s">
        <v>7</v>
      </c>
      <c r="B4" s="11">
        <v>4447</v>
      </c>
      <c r="C4" s="5">
        <v>4852</v>
      </c>
      <c r="D4" s="15">
        <v>4876</v>
      </c>
      <c r="E4" s="5"/>
      <c r="F4" s="5" t="b">
        <f t="shared" si="0"/>
        <v>1</v>
      </c>
      <c r="G4" s="5" t="b">
        <f t="shared" si="1"/>
        <v>0</v>
      </c>
      <c r="H4" s="5" t="b">
        <f t="shared" si="2"/>
        <v>0</v>
      </c>
      <c r="I4" s="5" t="b">
        <f t="shared" si="3"/>
        <v>0</v>
      </c>
      <c r="J4" s="5" t="b">
        <f t="shared" si="4"/>
        <v>0</v>
      </c>
      <c r="K4" s="5"/>
      <c r="L4" s="29">
        <f t="shared" ref="L4:L41" si="7">(D4-V4)/D4</f>
        <v>3.0762920426579164E-2</v>
      </c>
      <c r="M4" s="29">
        <f t="shared" si="5"/>
        <v>2.5968672712283595E-2</v>
      </c>
      <c r="N4" s="29"/>
      <c r="O4" s="29">
        <f t="shared" si="6"/>
        <v>1.8913480885311872E-2</v>
      </c>
      <c r="Q4" s="4" t="s">
        <v>7</v>
      </c>
      <c r="R4" s="23">
        <v>4414</v>
      </c>
      <c r="S4" s="24">
        <v>4873</v>
      </c>
      <c r="T4" s="24">
        <v>4830</v>
      </c>
      <c r="U4" s="5">
        <v>2794</v>
      </c>
      <c r="V4" s="5">
        <v>4726</v>
      </c>
      <c r="W4" s="6">
        <v>4970</v>
      </c>
    </row>
    <row r="5" spans="1:23">
      <c r="A5" s="4" t="s">
        <v>10</v>
      </c>
      <c r="B5" s="11">
        <v>5896</v>
      </c>
      <c r="C5" s="5">
        <v>7410</v>
      </c>
      <c r="D5" s="15">
        <v>7418</v>
      </c>
      <c r="E5" s="5"/>
      <c r="F5" s="5" t="b">
        <f t="shared" si="0"/>
        <v>1</v>
      </c>
      <c r="G5" s="5" t="b">
        <f t="shared" si="1"/>
        <v>0</v>
      </c>
      <c r="H5" s="5" t="b">
        <f t="shared" si="2"/>
        <v>0</v>
      </c>
      <c r="I5" s="5" t="b">
        <f t="shared" si="3"/>
        <v>0</v>
      </c>
      <c r="J5" s="5" t="b">
        <f t="shared" si="4"/>
        <v>0</v>
      </c>
      <c r="K5" s="5"/>
      <c r="L5" s="29">
        <f t="shared" si="7"/>
        <v>3.9768131571852251E-2</v>
      </c>
      <c r="M5" s="29">
        <f t="shared" si="5"/>
        <v>3.8731443994601891E-2</v>
      </c>
      <c r="N5" s="29"/>
      <c r="O5" s="29">
        <f t="shared" si="6"/>
        <v>9.348290598290598E-3</v>
      </c>
      <c r="Q5" s="4" t="s">
        <v>10</v>
      </c>
      <c r="R5" s="23">
        <v>5878</v>
      </c>
      <c r="S5" s="24">
        <v>7409</v>
      </c>
      <c r="T5" s="24">
        <v>7401</v>
      </c>
      <c r="U5" s="5">
        <v>5851</v>
      </c>
      <c r="V5" s="5">
        <v>7123</v>
      </c>
      <c r="W5" s="6">
        <v>7488</v>
      </c>
    </row>
    <row r="6" spans="1:23">
      <c r="A6" s="4" t="s">
        <v>13</v>
      </c>
      <c r="B6" s="11">
        <v>7936</v>
      </c>
      <c r="C6" s="5">
        <v>10499</v>
      </c>
      <c r="D6" s="15">
        <v>10553</v>
      </c>
      <c r="E6" s="5"/>
      <c r="F6" s="5" t="b">
        <f t="shared" si="0"/>
        <v>1</v>
      </c>
      <c r="G6" s="5" t="b">
        <f t="shared" si="1"/>
        <v>0</v>
      </c>
      <c r="H6" s="5" t="b">
        <f t="shared" si="2"/>
        <v>0</v>
      </c>
      <c r="I6" s="5" t="b">
        <f t="shared" si="3"/>
        <v>0</v>
      </c>
      <c r="J6" s="5" t="b">
        <f t="shared" si="4"/>
        <v>0</v>
      </c>
      <c r="K6" s="5"/>
      <c r="L6" s="29">
        <f t="shared" si="7"/>
        <v>6.9648441201554057E-2</v>
      </c>
      <c r="M6" s="29">
        <f t="shared" si="5"/>
        <v>6.4863320316220593E-2</v>
      </c>
      <c r="N6" s="29"/>
      <c r="O6" s="29">
        <f t="shared" si="6"/>
        <v>1.2815715622076708E-2</v>
      </c>
      <c r="Q6" s="4" t="s">
        <v>13</v>
      </c>
      <c r="R6" s="23">
        <v>8057</v>
      </c>
      <c r="S6" s="24">
        <v>10450</v>
      </c>
      <c r="T6" s="24">
        <v>10470</v>
      </c>
      <c r="U6" s="5">
        <v>6675</v>
      </c>
      <c r="V6" s="5">
        <v>9818</v>
      </c>
      <c r="W6" s="6">
        <v>10690</v>
      </c>
    </row>
    <row r="7" spans="1:23">
      <c r="A7" s="4" t="s">
        <v>16</v>
      </c>
      <c r="B7" s="11">
        <v>15898</v>
      </c>
      <c r="C7" s="5">
        <v>17926</v>
      </c>
      <c r="D7" s="15">
        <v>18032</v>
      </c>
      <c r="E7" s="5"/>
      <c r="F7" s="5" t="b">
        <f t="shared" si="0"/>
        <v>1</v>
      </c>
      <c r="G7" s="5" t="b">
        <f t="shared" si="1"/>
        <v>0</v>
      </c>
      <c r="H7" s="5" t="b">
        <f t="shared" si="2"/>
        <v>0</v>
      </c>
      <c r="I7" s="5" t="b">
        <f t="shared" si="3"/>
        <v>0</v>
      </c>
      <c r="J7" s="5" t="b">
        <f t="shared" si="4"/>
        <v>0</v>
      </c>
      <c r="K7" s="5"/>
      <c r="L7" s="29">
        <f t="shared" si="7"/>
        <v>4.6140195208518191E-2</v>
      </c>
      <c r="M7" s="29">
        <f t="shared" si="5"/>
        <v>4.0499832645319644E-2</v>
      </c>
      <c r="N7" s="29"/>
      <c r="O7" s="29">
        <f t="shared" si="6"/>
        <v>2.5823878984332794E-2</v>
      </c>
      <c r="Q7" s="4" t="s">
        <v>16</v>
      </c>
      <c r="R7" s="23">
        <v>16090</v>
      </c>
      <c r="S7" s="24">
        <v>17381</v>
      </c>
      <c r="T7" s="24">
        <v>17854</v>
      </c>
      <c r="U7" s="5">
        <v>10689</v>
      </c>
      <c r="V7" s="5">
        <v>17200</v>
      </c>
      <c r="W7" s="6">
        <v>18510</v>
      </c>
    </row>
    <row r="8" spans="1:23">
      <c r="A8" s="4" t="s">
        <v>3</v>
      </c>
      <c r="B8" s="11">
        <v>1769</v>
      </c>
      <c r="C8" s="5">
        <v>1836</v>
      </c>
      <c r="D8" s="15">
        <v>1836</v>
      </c>
      <c r="E8" s="5"/>
      <c r="F8" s="5" t="b">
        <f t="shared" si="0"/>
        <v>1</v>
      </c>
      <c r="G8" s="5" t="b">
        <f t="shared" si="1"/>
        <v>1</v>
      </c>
      <c r="H8" s="5" t="b">
        <f t="shared" si="2"/>
        <v>0</v>
      </c>
      <c r="I8" s="5" t="b">
        <f t="shared" si="3"/>
        <v>0</v>
      </c>
      <c r="J8" s="5" t="b">
        <f t="shared" si="4"/>
        <v>0</v>
      </c>
      <c r="K8" s="5"/>
      <c r="L8" s="29">
        <f t="shared" si="7"/>
        <v>6.5359477124183009E-3</v>
      </c>
      <c r="M8" s="29">
        <f t="shared" si="5"/>
        <v>6.5359477124183009E-3</v>
      </c>
      <c r="N8" s="29"/>
      <c r="O8" s="29">
        <f t="shared" si="6"/>
        <v>2.1739130434782609E-3</v>
      </c>
      <c r="Q8" s="4" t="s">
        <v>3</v>
      </c>
      <c r="R8" s="23">
        <v>1764</v>
      </c>
      <c r="S8" s="24">
        <v>1836</v>
      </c>
      <c r="T8" s="24">
        <v>1836</v>
      </c>
      <c r="U8" s="5">
        <v>1820</v>
      </c>
      <c r="V8" s="5">
        <v>1824</v>
      </c>
      <c r="W8" s="6">
        <v>1840</v>
      </c>
    </row>
    <row r="9" spans="1:23">
      <c r="A9" s="4" t="s">
        <v>8</v>
      </c>
      <c r="B9" s="11">
        <v>7413</v>
      </c>
      <c r="C9" s="5">
        <v>7794</v>
      </c>
      <c r="D9" s="15">
        <v>7822</v>
      </c>
      <c r="E9" s="5"/>
      <c r="F9" s="5" t="b">
        <f t="shared" si="0"/>
        <v>1</v>
      </c>
      <c r="G9" s="5" t="b">
        <f t="shared" si="1"/>
        <v>0</v>
      </c>
      <c r="H9" s="5" t="b">
        <f t="shared" si="2"/>
        <v>0</v>
      </c>
      <c r="I9" s="5" t="b">
        <f t="shared" si="3"/>
        <v>0</v>
      </c>
      <c r="J9" s="5" t="b">
        <f t="shared" si="4"/>
        <v>0</v>
      </c>
      <c r="K9" s="5"/>
      <c r="L9" s="29">
        <f t="shared" si="7"/>
        <v>3.2728202505753007E-2</v>
      </c>
      <c r="M9" s="29">
        <f t="shared" si="5"/>
        <v>2.9253271747498075E-2</v>
      </c>
      <c r="N9" s="29"/>
      <c r="O9" s="29">
        <f t="shared" si="6"/>
        <v>3.0130192188468692E-2</v>
      </c>
      <c r="Q9" s="4" t="s">
        <v>8</v>
      </c>
      <c r="R9" s="23">
        <v>7533</v>
      </c>
      <c r="S9" s="24">
        <v>7778</v>
      </c>
      <c r="T9" s="24">
        <v>7842</v>
      </c>
      <c r="U9" s="5">
        <v>5363</v>
      </c>
      <c r="V9" s="5">
        <v>7566</v>
      </c>
      <c r="W9" s="6">
        <v>8065</v>
      </c>
    </row>
    <row r="10" spans="1:23">
      <c r="A10" s="4" t="s">
        <v>11</v>
      </c>
      <c r="B10" s="11">
        <v>9781</v>
      </c>
      <c r="C10" s="5">
        <v>11074</v>
      </c>
      <c r="D10" s="15">
        <v>11127</v>
      </c>
      <c r="E10" s="5"/>
      <c r="F10" s="5" t="b">
        <f t="shared" si="0"/>
        <v>1</v>
      </c>
      <c r="G10" s="5" t="b">
        <f t="shared" si="1"/>
        <v>0</v>
      </c>
      <c r="H10" s="5" t="b">
        <f t="shared" si="2"/>
        <v>0</v>
      </c>
      <c r="I10" s="5" t="b">
        <f t="shared" si="3"/>
        <v>0</v>
      </c>
      <c r="J10" s="5" t="b">
        <f t="shared" si="4"/>
        <v>0</v>
      </c>
      <c r="K10" s="5"/>
      <c r="L10" s="29">
        <f t="shared" si="7"/>
        <v>2.0670441268985353E-2</v>
      </c>
      <c r="M10" s="29">
        <f t="shared" si="5"/>
        <v>1.5983384504244174E-2</v>
      </c>
      <c r="N10" s="29"/>
      <c r="O10" s="29">
        <f t="shared" si="6"/>
        <v>2.867640469576127E-3</v>
      </c>
      <c r="Q10" s="4" t="s">
        <v>11</v>
      </c>
      <c r="R10" s="23">
        <v>9729</v>
      </c>
      <c r="S10" s="24">
        <v>11083</v>
      </c>
      <c r="T10" s="24">
        <v>11100</v>
      </c>
      <c r="U10" s="5">
        <v>9639</v>
      </c>
      <c r="V10" s="5">
        <v>10897</v>
      </c>
      <c r="W10" s="6">
        <v>11159</v>
      </c>
    </row>
    <row r="11" spans="1:23">
      <c r="A11" s="4" t="s">
        <v>14</v>
      </c>
      <c r="B11" s="11">
        <v>13367</v>
      </c>
      <c r="C11" s="5">
        <v>15788</v>
      </c>
      <c r="D11" s="15">
        <v>15856</v>
      </c>
      <c r="E11" s="5"/>
      <c r="F11" s="5" t="b">
        <f t="shared" si="0"/>
        <v>1</v>
      </c>
      <c r="G11" s="5" t="b">
        <f t="shared" si="1"/>
        <v>0</v>
      </c>
      <c r="H11" s="5" t="b">
        <f t="shared" si="2"/>
        <v>0</v>
      </c>
      <c r="I11" s="5" t="b">
        <f t="shared" si="3"/>
        <v>0</v>
      </c>
      <c r="J11" s="5" t="b">
        <f t="shared" si="4"/>
        <v>0</v>
      </c>
      <c r="K11" s="5"/>
      <c r="L11" s="29">
        <f t="shared" si="7"/>
        <v>5.2409182643794149E-2</v>
      </c>
      <c r="M11" s="29">
        <f t="shared" si="5"/>
        <v>4.832784393210033E-2</v>
      </c>
      <c r="N11" s="29"/>
      <c r="O11" s="29">
        <f t="shared" si="6"/>
        <v>8.0700656865811699E-3</v>
      </c>
      <c r="Q11" s="4" t="s">
        <v>14</v>
      </c>
      <c r="R11" s="23">
        <v>13459</v>
      </c>
      <c r="S11" s="24">
        <v>15775</v>
      </c>
      <c r="T11" s="24">
        <v>15839</v>
      </c>
      <c r="U11" s="5">
        <v>12781</v>
      </c>
      <c r="V11" s="5">
        <v>15025</v>
      </c>
      <c r="W11" s="6">
        <v>15985</v>
      </c>
    </row>
    <row r="12" spans="1:23">
      <c r="A12" s="4" t="s">
        <v>17</v>
      </c>
      <c r="B12" s="11">
        <v>23011</v>
      </c>
      <c r="C12" s="5">
        <v>24473</v>
      </c>
      <c r="D12" s="15">
        <v>24598</v>
      </c>
      <c r="E12" s="5"/>
      <c r="F12" s="5" t="b">
        <f t="shared" si="0"/>
        <v>1</v>
      </c>
      <c r="G12" s="5" t="b">
        <f t="shared" si="1"/>
        <v>0</v>
      </c>
      <c r="H12" s="5" t="b">
        <f t="shared" si="2"/>
        <v>0</v>
      </c>
      <c r="I12" s="5" t="b">
        <f t="shared" si="3"/>
        <v>0</v>
      </c>
      <c r="J12" s="5" t="b">
        <f t="shared" si="4"/>
        <v>0</v>
      </c>
      <c r="K12" s="5"/>
      <c r="L12" s="29">
        <f t="shared" si="7"/>
        <v>1.4554028782827872E-2</v>
      </c>
      <c r="M12" s="29">
        <f t="shared" si="5"/>
        <v>9.5206962775303394E-3</v>
      </c>
      <c r="N12" s="29"/>
      <c r="O12" s="29">
        <f t="shared" si="6"/>
        <v>4.1698716651147726E-3</v>
      </c>
      <c r="Q12" s="4" t="s">
        <v>17</v>
      </c>
      <c r="R12" s="23">
        <v>22928</v>
      </c>
      <c r="S12" s="24">
        <v>24482</v>
      </c>
      <c r="T12" s="24">
        <v>24589</v>
      </c>
      <c r="U12" s="5">
        <v>18950</v>
      </c>
      <c r="V12" s="5">
        <v>24240</v>
      </c>
      <c r="W12" s="6">
        <v>24701</v>
      </c>
    </row>
    <row r="13" spans="1:23">
      <c r="A13" s="4" t="s">
        <v>4</v>
      </c>
      <c r="B13" s="11">
        <v>2472</v>
      </c>
      <c r="C13" s="5">
        <v>2507</v>
      </c>
      <c r="D13" s="15">
        <v>2507</v>
      </c>
      <c r="E13" s="5"/>
      <c r="F13" s="5" t="b">
        <f t="shared" si="0"/>
        <v>1</v>
      </c>
      <c r="G13" s="5" t="b">
        <f t="shared" si="1"/>
        <v>1</v>
      </c>
      <c r="H13" s="5" t="b">
        <f t="shared" si="2"/>
        <v>0</v>
      </c>
      <c r="I13" s="5" t="b">
        <f t="shared" si="3"/>
        <v>1</v>
      </c>
      <c r="J13" s="5" t="b">
        <f t="shared" si="4"/>
        <v>1</v>
      </c>
      <c r="K13" s="5"/>
      <c r="L13" s="29">
        <f t="shared" si="7"/>
        <v>0</v>
      </c>
      <c r="M13" s="29">
        <f t="shared" si="5"/>
        <v>0</v>
      </c>
      <c r="N13" s="29"/>
      <c r="O13" s="29">
        <f t="shared" si="6"/>
        <v>0</v>
      </c>
      <c r="Q13" s="4" t="s">
        <v>4</v>
      </c>
      <c r="R13" s="23">
        <v>2477</v>
      </c>
      <c r="S13" s="24">
        <v>2507</v>
      </c>
      <c r="T13" s="24">
        <v>2507</v>
      </c>
      <c r="U13" s="5">
        <v>2507</v>
      </c>
      <c r="V13" s="5">
        <v>2507</v>
      </c>
      <c r="W13" s="6">
        <v>2507</v>
      </c>
    </row>
    <row r="14" spans="1:23">
      <c r="A14" s="4" t="s">
        <v>9</v>
      </c>
      <c r="B14" s="11">
        <v>10888</v>
      </c>
      <c r="C14" s="5">
        <v>11172</v>
      </c>
      <c r="D14" s="15">
        <v>11184</v>
      </c>
      <c r="E14" s="5"/>
      <c r="F14" s="5" t="b">
        <f t="shared" si="0"/>
        <v>1</v>
      </c>
      <c r="G14" s="5" t="b">
        <f t="shared" si="1"/>
        <v>0</v>
      </c>
      <c r="H14" s="5" t="b">
        <f t="shared" si="2"/>
        <v>0</v>
      </c>
      <c r="I14" s="5" t="b">
        <f t="shared" si="3"/>
        <v>0</v>
      </c>
      <c r="J14" s="5" t="b">
        <f t="shared" si="4"/>
        <v>0</v>
      </c>
      <c r="K14" s="5"/>
      <c r="L14" s="29">
        <f t="shared" si="7"/>
        <v>1.7614449213161659E-2</v>
      </c>
      <c r="M14" s="29">
        <f t="shared" si="5"/>
        <v>1.6559255281059792E-2</v>
      </c>
      <c r="N14" s="29"/>
      <c r="O14" s="29">
        <f t="shared" si="6"/>
        <v>1.166489925768823E-2</v>
      </c>
      <c r="Q14" s="4" t="s">
        <v>9</v>
      </c>
      <c r="R14" s="23">
        <v>10892</v>
      </c>
      <c r="S14" s="24">
        <v>11187</v>
      </c>
      <c r="T14" s="24">
        <v>11202</v>
      </c>
      <c r="U14" s="5">
        <v>9018</v>
      </c>
      <c r="V14" s="5">
        <v>10987</v>
      </c>
      <c r="W14" s="6">
        <v>11316</v>
      </c>
    </row>
    <row r="15" spans="1:23">
      <c r="A15" s="4" t="s">
        <v>12</v>
      </c>
      <c r="B15" s="11">
        <v>13892</v>
      </c>
      <c r="C15" s="5">
        <v>14169</v>
      </c>
      <c r="D15" s="15">
        <v>14192</v>
      </c>
      <c r="E15" s="5"/>
      <c r="F15" s="5" t="b">
        <f t="shared" si="0"/>
        <v>1</v>
      </c>
      <c r="G15" s="5" t="b">
        <f t="shared" si="1"/>
        <v>0</v>
      </c>
      <c r="H15" s="5" t="b">
        <f t="shared" si="2"/>
        <v>0</v>
      </c>
      <c r="I15" s="5" t="b">
        <f t="shared" si="3"/>
        <v>0</v>
      </c>
      <c r="J15" s="5" t="b">
        <f t="shared" si="4"/>
        <v>0</v>
      </c>
      <c r="K15" s="5"/>
      <c r="L15" s="29">
        <f t="shared" si="7"/>
        <v>8.4554678692220966E-4</v>
      </c>
      <c r="M15" s="32">
        <f t="shared" si="5"/>
        <v>-7.7634272002258448E-4</v>
      </c>
      <c r="N15" s="29"/>
      <c r="O15" s="29">
        <f t="shared" si="6"/>
        <v>2.8176951253874329E-4</v>
      </c>
      <c r="Q15" s="4" t="s">
        <v>12</v>
      </c>
      <c r="R15" s="23">
        <v>13859</v>
      </c>
      <c r="S15" s="24">
        <v>14178</v>
      </c>
      <c r="T15" s="24">
        <v>14195</v>
      </c>
      <c r="U15" s="5">
        <v>12454</v>
      </c>
      <c r="V15" s="5">
        <v>14180</v>
      </c>
      <c r="W15" s="6">
        <v>14196</v>
      </c>
    </row>
    <row r="16" spans="1:23">
      <c r="A16" s="4" t="s">
        <v>15</v>
      </c>
      <c r="B16" s="11">
        <v>19968</v>
      </c>
      <c r="C16" s="5">
        <v>20872</v>
      </c>
      <c r="D16" s="15">
        <v>20900</v>
      </c>
      <c r="E16" s="5"/>
      <c r="F16" s="5" t="b">
        <f t="shared" si="0"/>
        <v>1</v>
      </c>
      <c r="G16" s="5" t="b">
        <f t="shared" si="1"/>
        <v>0</v>
      </c>
      <c r="H16" s="5" t="b">
        <f t="shared" si="2"/>
        <v>0</v>
      </c>
      <c r="I16" s="5" t="b">
        <f t="shared" si="3"/>
        <v>0</v>
      </c>
      <c r="J16" s="5" t="b">
        <f t="shared" si="4"/>
        <v>0</v>
      </c>
      <c r="K16" s="5"/>
      <c r="L16" s="29">
        <f t="shared" si="7"/>
        <v>2.2488038277511963E-3</v>
      </c>
      <c r="M16" s="29">
        <f t="shared" si="5"/>
        <v>9.1031046377922575E-4</v>
      </c>
      <c r="N16" s="29"/>
      <c r="O16" s="29">
        <f t="shared" si="6"/>
        <v>6.2162291397695212E-4</v>
      </c>
      <c r="Q16" s="4" t="s">
        <v>15</v>
      </c>
      <c r="R16" s="23">
        <v>20035</v>
      </c>
      <c r="S16" s="24">
        <v>20873</v>
      </c>
      <c r="T16" s="24">
        <v>20892</v>
      </c>
      <c r="U16" s="5">
        <v>17327</v>
      </c>
      <c r="V16" s="5">
        <v>20853</v>
      </c>
      <c r="W16" s="6">
        <v>20913</v>
      </c>
    </row>
    <row r="17" spans="1:23">
      <c r="A17" s="4" t="s">
        <v>18</v>
      </c>
      <c r="B17" s="11">
        <v>28777</v>
      </c>
      <c r="C17" s="5">
        <v>28887</v>
      </c>
      <c r="D17" s="15">
        <v>28908</v>
      </c>
      <c r="E17" s="5"/>
      <c r="F17" s="5" t="b">
        <f t="shared" si="0"/>
        <v>0</v>
      </c>
      <c r="G17" s="5" t="b">
        <f t="shared" si="1"/>
        <v>0</v>
      </c>
      <c r="H17" s="5" t="b">
        <f t="shared" si="2"/>
        <v>0</v>
      </c>
      <c r="I17" s="5" t="b">
        <f t="shared" si="3"/>
        <v>0</v>
      </c>
      <c r="J17" s="5" t="b">
        <f t="shared" si="4"/>
        <v>1</v>
      </c>
      <c r="K17" s="5"/>
      <c r="L17" s="32">
        <f t="shared" si="7"/>
        <v>-3.4592500345925001E-5</v>
      </c>
      <c r="M17" s="32">
        <f t="shared" si="5"/>
        <v>-7.6158825769377225E-4</v>
      </c>
      <c r="N17" s="29"/>
      <c r="O17" s="29">
        <f t="shared" si="6"/>
        <v>1.383508577753182E-4</v>
      </c>
      <c r="Q17" s="4" t="s">
        <v>18</v>
      </c>
      <c r="R17" s="23">
        <v>28735</v>
      </c>
      <c r="S17" s="24">
        <v>28883</v>
      </c>
      <c r="T17" s="24">
        <v>28904</v>
      </c>
      <c r="U17" s="5">
        <v>22174</v>
      </c>
      <c r="V17" s="5">
        <v>28909</v>
      </c>
      <c r="W17" s="6">
        <v>28912</v>
      </c>
    </row>
    <row r="18" spans="1:23">
      <c r="A18" s="4" t="s">
        <v>19</v>
      </c>
      <c r="B18" s="11">
        <v>6092</v>
      </c>
      <c r="C18" s="5">
        <v>7873</v>
      </c>
      <c r="D18" s="15">
        <v>7885</v>
      </c>
      <c r="E18" s="5"/>
      <c r="F18" s="5" t="b">
        <f t="shared" si="0"/>
        <v>1</v>
      </c>
      <c r="G18" s="5" t="b">
        <f t="shared" si="1"/>
        <v>0</v>
      </c>
      <c r="H18" s="5" t="b">
        <f t="shared" si="2"/>
        <v>0</v>
      </c>
      <c r="I18" s="5" t="b">
        <f t="shared" si="3"/>
        <v>0</v>
      </c>
      <c r="J18" s="5" t="b">
        <f t="shared" si="4"/>
        <v>0</v>
      </c>
      <c r="K18" s="5"/>
      <c r="L18" s="29">
        <f t="shared" si="7"/>
        <v>3.969562460367787E-2</v>
      </c>
      <c r="M18" s="29">
        <f t="shared" si="5"/>
        <v>3.8231931919217581E-2</v>
      </c>
      <c r="N18" s="29"/>
      <c r="O18" s="29">
        <f t="shared" si="6"/>
        <v>4.293471397903776E-3</v>
      </c>
      <c r="Q18" s="4" t="s">
        <v>19</v>
      </c>
      <c r="R18" s="23">
        <v>6091</v>
      </c>
      <c r="S18" s="24">
        <v>7867</v>
      </c>
      <c r="T18" s="24">
        <v>7875</v>
      </c>
      <c r="U18" s="5">
        <v>6662</v>
      </c>
      <c r="V18" s="5">
        <v>7572</v>
      </c>
      <c r="W18" s="6">
        <v>7919</v>
      </c>
    </row>
    <row r="19" spans="1:23">
      <c r="A19" s="4" t="s">
        <v>21</v>
      </c>
      <c r="B19" s="11">
        <v>5752</v>
      </c>
      <c r="C19" s="5">
        <v>7411</v>
      </c>
      <c r="D19" s="15">
        <v>7418</v>
      </c>
      <c r="E19" s="5"/>
      <c r="F19" s="5" t="b">
        <f t="shared" si="0"/>
        <v>1</v>
      </c>
      <c r="G19" s="5" t="b">
        <f t="shared" si="1"/>
        <v>0</v>
      </c>
      <c r="H19" s="5" t="b">
        <f t="shared" si="2"/>
        <v>0</v>
      </c>
      <c r="I19" s="5" t="b">
        <f t="shared" si="3"/>
        <v>0</v>
      </c>
      <c r="J19" s="5" t="b">
        <f t="shared" si="4"/>
        <v>0</v>
      </c>
      <c r="K19" s="5"/>
      <c r="L19" s="29">
        <f t="shared" si="7"/>
        <v>3.3566999191156646E-2</v>
      </c>
      <c r="M19" s="29">
        <f t="shared" si="5"/>
        <v>3.265416273107543E-2</v>
      </c>
      <c r="N19" s="29"/>
      <c r="O19" s="29">
        <f t="shared" si="6"/>
        <v>3.7604082728982004E-3</v>
      </c>
      <c r="Q19" s="4" t="s">
        <v>21</v>
      </c>
      <c r="R19" s="23">
        <v>5736</v>
      </c>
      <c r="S19" s="24">
        <v>7417</v>
      </c>
      <c r="T19" s="24">
        <v>7417</v>
      </c>
      <c r="U19" s="5">
        <v>6275</v>
      </c>
      <c r="V19" s="5">
        <v>7169</v>
      </c>
      <c r="W19" s="6">
        <v>7446</v>
      </c>
    </row>
    <row r="20" spans="1:23">
      <c r="A20" s="4" t="s">
        <v>23</v>
      </c>
      <c r="B20" s="11">
        <v>5177</v>
      </c>
      <c r="C20" s="5">
        <v>6642</v>
      </c>
      <c r="D20" s="15">
        <v>6655</v>
      </c>
      <c r="E20" s="5"/>
      <c r="F20" s="5" t="b">
        <f t="shared" si="0"/>
        <v>1</v>
      </c>
      <c r="G20" s="5" t="b">
        <f t="shared" si="1"/>
        <v>0</v>
      </c>
      <c r="H20" s="5" t="b">
        <f t="shared" si="2"/>
        <v>0</v>
      </c>
      <c r="I20" s="5" t="b">
        <f t="shared" si="3"/>
        <v>0</v>
      </c>
      <c r="J20" s="5" t="b">
        <f t="shared" si="4"/>
        <v>0</v>
      </c>
      <c r="K20" s="5"/>
      <c r="L20" s="29">
        <f t="shared" si="7"/>
        <v>2.9151014274981218E-2</v>
      </c>
      <c r="M20" s="29">
        <f t="shared" si="5"/>
        <v>2.7250828063836195E-2</v>
      </c>
      <c r="N20" s="29"/>
      <c r="O20" s="29">
        <f t="shared" si="6"/>
        <v>1.6501650165016502E-3</v>
      </c>
      <c r="Q20" s="4" t="s">
        <v>23</v>
      </c>
      <c r="R20" s="23">
        <v>5188</v>
      </c>
      <c r="S20" s="24">
        <v>6643</v>
      </c>
      <c r="T20" s="24">
        <v>6636</v>
      </c>
      <c r="U20" s="5">
        <v>5795</v>
      </c>
      <c r="V20" s="5">
        <v>6461</v>
      </c>
      <c r="W20" s="6">
        <v>6666</v>
      </c>
    </row>
    <row r="21" spans="1:23">
      <c r="A21" s="4" t="s">
        <v>25</v>
      </c>
      <c r="B21" s="11">
        <v>4554</v>
      </c>
      <c r="C21" s="5">
        <v>5789</v>
      </c>
      <c r="D21" s="15">
        <v>5794</v>
      </c>
      <c r="E21" s="5"/>
      <c r="F21" s="5" t="b">
        <f t="shared" si="0"/>
        <v>1</v>
      </c>
      <c r="G21" s="5" t="b">
        <f t="shared" si="1"/>
        <v>0</v>
      </c>
      <c r="H21" s="5" t="b">
        <f t="shared" si="2"/>
        <v>0</v>
      </c>
      <c r="I21" s="5" t="b">
        <f t="shared" si="3"/>
        <v>0</v>
      </c>
      <c r="J21" s="5" t="b">
        <f t="shared" si="4"/>
        <v>0</v>
      </c>
      <c r="K21" s="5"/>
      <c r="L21" s="29">
        <f t="shared" si="7"/>
        <v>1.7604418363824648E-2</v>
      </c>
      <c r="M21" s="29">
        <f t="shared" si="5"/>
        <v>1.6755916393159442E-2</v>
      </c>
      <c r="N21" s="29"/>
      <c r="O21" s="29">
        <f t="shared" si="6"/>
        <v>1.6465795280937022E-2</v>
      </c>
      <c r="Q21" s="4" t="s">
        <v>25</v>
      </c>
      <c r="R21" s="23">
        <v>4590</v>
      </c>
      <c r="S21" s="24">
        <v>5789</v>
      </c>
      <c r="T21" s="24">
        <v>5787</v>
      </c>
      <c r="U21" s="5">
        <v>5065</v>
      </c>
      <c r="V21" s="5">
        <v>5692</v>
      </c>
      <c r="W21" s="6">
        <v>5891</v>
      </c>
    </row>
    <row r="22" spans="1:23">
      <c r="A22" s="4" t="s">
        <v>27</v>
      </c>
      <c r="B22" s="11">
        <v>4939</v>
      </c>
      <c r="C22" s="5">
        <v>6105</v>
      </c>
      <c r="D22" s="15">
        <v>6113</v>
      </c>
      <c r="E22" s="5"/>
      <c r="F22" s="5" t="b">
        <f t="shared" si="0"/>
        <v>1</v>
      </c>
      <c r="G22" s="5" t="b">
        <f t="shared" si="1"/>
        <v>0</v>
      </c>
      <c r="H22" s="5" t="b">
        <f t="shared" si="2"/>
        <v>0</v>
      </c>
      <c r="I22" s="5" t="b">
        <f t="shared" si="3"/>
        <v>0</v>
      </c>
      <c r="J22" s="5" t="b">
        <f t="shared" si="4"/>
        <v>0</v>
      </c>
      <c r="K22" s="5"/>
      <c r="L22" s="29">
        <f t="shared" si="7"/>
        <v>2.8627515131686571E-2</v>
      </c>
      <c r="M22" s="29">
        <f t="shared" si="5"/>
        <v>2.7354627354627355E-2</v>
      </c>
      <c r="N22" s="29"/>
      <c r="O22" s="29">
        <f t="shared" si="6"/>
        <v>2.7732463295269166E-3</v>
      </c>
      <c r="Q22" s="4" t="s">
        <v>27</v>
      </c>
      <c r="R22" s="23">
        <v>4955</v>
      </c>
      <c r="S22" s="24">
        <v>6099</v>
      </c>
      <c r="T22" s="24">
        <v>6103</v>
      </c>
      <c r="U22" s="5">
        <v>5494</v>
      </c>
      <c r="V22" s="5">
        <v>5938</v>
      </c>
      <c r="W22" s="6">
        <v>6130</v>
      </c>
    </row>
    <row r="23" spans="1:23">
      <c r="A23" s="4" t="s">
        <v>29</v>
      </c>
      <c r="B23" s="11">
        <v>3775</v>
      </c>
      <c r="C23" s="5">
        <v>4567</v>
      </c>
      <c r="D23" s="15">
        <v>4572</v>
      </c>
      <c r="E23" s="5"/>
      <c r="F23" s="5" t="b">
        <f t="shared" si="0"/>
        <v>1</v>
      </c>
      <c r="G23" s="5" t="b">
        <f t="shared" si="1"/>
        <v>0</v>
      </c>
      <c r="H23" s="5" t="b">
        <f t="shared" si="2"/>
        <v>0</v>
      </c>
      <c r="I23" s="5" t="b">
        <f t="shared" si="3"/>
        <v>0</v>
      </c>
      <c r="J23" s="5" t="b">
        <f t="shared" si="4"/>
        <v>0</v>
      </c>
      <c r="K23" s="5"/>
      <c r="L23" s="29">
        <f t="shared" si="7"/>
        <v>1.0061242344706912E-2</v>
      </c>
      <c r="M23" s="29">
        <f t="shared" si="5"/>
        <v>8.9774469016860089E-3</v>
      </c>
      <c r="N23" s="29"/>
      <c r="O23" s="29">
        <f t="shared" si="6"/>
        <v>1.7467248908296944E-3</v>
      </c>
      <c r="Q23" s="4" t="s">
        <v>29</v>
      </c>
      <c r="R23" s="23">
        <v>3759</v>
      </c>
      <c r="S23" s="24">
        <v>4574</v>
      </c>
      <c r="T23" s="24">
        <v>4568</v>
      </c>
      <c r="U23" s="5">
        <v>4256</v>
      </c>
      <c r="V23" s="5">
        <v>4526</v>
      </c>
      <c r="W23" s="6">
        <v>4580</v>
      </c>
    </row>
    <row r="24" spans="1:23">
      <c r="A24" s="4" t="s">
        <v>31</v>
      </c>
      <c r="B24" s="11">
        <v>4842</v>
      </c>
      <c r="C24" s="5">
        <v>5917</v>
      </c>
      <c r="D24" s="15">
        <v>5913</v>
      </c>
      <c r="E24" s="5"/>
      <c r="F24" s="5" t="b">
        <f t="shared" si="0"/>
        <v>0</v>
      </c>
      <c r="G24" s="5" t="b">
        <f t="shared" si="1"/>
        <v>1</v>
      </c>
      <c r="H24" s="5" t="b">
        <f t="shared" si="2"/>
        <v>0</v>
      </c>
      <c r="I24" s="5" t="b">
        <f t="shared" si="3"/>
        <v>0</v>
      </c>
      <c r="J24" s="5" t="b">
        <f t="shared" si="4"/>
        <v>0</v>
      </c>
      <c r="K24" s="5"/>
      <c r="L24" s="29">
        <f t="shared" si="7"/>
        <v>1.8772196854388634E-2</v>
      </c>
      <c r="M24" s="29">
        <f t="shared" si="5"/>
        <v>1.9435524759168498E-2</v>
      </c>
      <c r="N24" s="29"/>
      <c r="O24" s="29">
        <f t="shared" si="6"/>
        <v>3.2029669588671613E-3</v>
      </c>
      <c r="Q24" s="4" t="s">
        <v>31</v>
      </c>
      <c r="R24" s="23">
        <v>4834</v>
      </c>
      <c r="S24" s="24">
        <v>5905</v>
      </c>
      <c r="T24" s="24">
        <v>5914</v>
      </c>
      <c r="U24" s="5">
        <v>5351</v>
      </c>
      <c r="V24" s="5">
        <v>5802</v>
      </c>
      <c r="W24" s="6">
        <v>5932</v>
      </c>
    </row>
    <row r="25" spans="1:23">
      <c r="A25" s="4" t="s">
        <v>33</v>
      </c>
      <c r="B25" s="11">
        <v>3463</v>
      </c>
      <c r="C25" s="5">
        <v>4213</v>
      </c>
      <c r="D25" s="15">
        <v>4210</v>
      </c>
      <c r="E25" s="5"/>
      <c r="F25" s="5" t="b">
        <f t="shared" si="0"/>
        <v>0</v>
      </c>
      <c r="G25" s="5" t="b">
        <f t="shared" si="1"/>
        <v>1</v>
      </c>
      <c r="H25" s="5" t="b">
        <f t="shared" si="2"/>
        <v>0</v>
      </c>
      <c r="I25" s="5" t="b">
        <f t="shared" si="3"/>
        <v>0</v>
      </c>
      <c r="J25" s="5" t="b">
        <f t="shared" si="4"/>
        <v>0</v>
      </c>
      <c r="K25" s="5"/>
      <c r="L25" s="29">
        <f t="shared" si="7"/>
        <v>4.7505938242280287E-3</v>
      </c>
      <c r="M25" s="29">
        <f t="shared" si="5"/>
        <v>5.4592926655589839E-3</v>
      </c>
      <c r="N25" s="29"/>
      <c r="O25" s="29">
        <f t="shared" si="6"/>
        <v>1.896633475580844E-3</v>
      </c>
      <c r="Q25" s="4" t="s">
        <v>33</v>
      </c>
      <c r="R25" s="23">
        <v>3483</v>
      </c>
      <c r="S25" s="24">
        <v>4214</v>
      </c>
      <c r="T25" s="24">
        <v>4216</v>
      </c>
      <c r="U25" s="5">
        <v>3951</v>
      </c>
      <c r="V25" s="5">
        <v>4190</v>
      </c>
      <c r="W25" s="6">
        <v>4218</v>
      </c>
    </row>
    <row r="26" spans="1:23">
      <c r="A26" s="4" t="s">
        <v>35</v>
      </c>
      <c r="B26" s="11">
        <v>7720</v>
      </c>
      <c r="C26" s="5">
        <v>10683</v>
      </c>
      <c r="D26" s="15">
        <v>10702</v>
      </c>
      <c r="E26" s="5"/>
      <c r="F26" s="5" t="b">
        <f t="shared" si="0"/>
        <v>1</v>
      </c>
      <c r="G26" s="5" t="b">
        <f t="shared" si="1"/>
        <v>0</v>
      </c>
      <c r="H26" s="5" t="b">
        <f t="shared" si="2"/>
        <v>0</v>
      </c>
      <c r="I26" s="5" t="b">
        <f t="shared" si="3"/>
        <v>0</v>
      </c>
      <c r="J26" s="5" t="b">
        <f t="shared" si="4"/>
        <v>0</v>
      </c>
      <c r="K26" s="5"/>
      <c r="L26" s="29">
        <f t="shared" si="7"/>
        <v>6.4847692020183145E-2</v>
      </c>
      <c r="M26" s="29">
        <f t="shared" si="5"/>
        <v>6.3184498736310019E-2</v>
      </c>
      <c r="N26" s="29"/>
      <c r="O26" s="29">
        <f t="shared" si="6"/>
        <v>6.3138347260909937E-3</v>
      </c>
      <c r="Q26" s="4" t="s">
        <v>35</v>
      </c>
      <c r="R26" s="23">
        <v>7749</v>
      </c>
      <c r="S26" s="24">
        <v>10664</v>
      </c>
      <c r="T26" s="24">
        <v>10642</v>
      </c>
      <c r="U26" s="5">
        <v>8268</v>
      </c>
      <c r="V26" s="5">
        <v>10008</v>
      </c>
      <c r="W26" s="6">
        <v>10770</v>
      </c>
    </row>
    <row r="27" spans="1:23">
      <c r="A27" s="4" t="s">
        <v>37</v>
      </c>
      <c r="B27" s="11">
        <v>6521</v>
      </c>
      <c r="C27" s="5">
        <v>8647</v>
      </c>
      <c r="D27" s="15">
        <v>8658</v>
      </c>
      <c r="E27" s="5"/>
      <c r="F27" s="5" t="b">
        <f t="shared" si="0"/>
        <v>1</v>
      </c>
      <c r="G27" s="5" t="b">
        <f t="shared" si="1"/>
        <v>0</v>
      </c>
      <c r="H27" s="5" t="b">
        <f t="shared" si="2"/>
        <v>0</v>
      </c>
      <c r="I27" s="5" t="b">
        <f t="shared" si="3"/>
        <v>0</v>
      </c>
      <c r="J27" s="5" t="b">
        <f t="shared" si="4"/>
        <v>0</v>
      </c>
      <c r="K27" s="5"/>
      <c r="L27" s="29">
        <f t="shared" si="7"/>
        <v>4.458304458304458E-2</v>
      </c>
      <c r="M27" s="29">
        <f t="shared" si="5"/>
        <v>4.3367641956748006E-2</v>
      </c>
      <c r="N27" s="29"/>
      <c r="O27" s="29">
        <f t="shared" si="6"/>
        <v>5.6276559090387042E-3</v>
      </c>
      <c r="Q27" s="4" t="s">
        <v>37</v>
      </c>
      <c r="R27" s="23">
        <v>6403</v>
      </c>
      <c r="S27" s="24">
        <v>8643</v>
      </c>
      <c r="T27" s="24">
        <v>8657</v>
      </c>
      <c r="U27" s="5">
        <v>6928</v>
      </c>
      <c r="V27" s="5">
        <v>8272</v>
      </c>
      <c r="W27" s="6">
        <v>8707</v>
      </c>
    </row>
    <row r="28" spans="1:23">
      <c r="A28" s="4" t="s">
        <v>39</v>
      </c>
      <c r="B28" s="11">
        <v>7397</v>
      </c>
      <c r="C28" s="5">
        <v>10271</v>
      </c>
      <c r="D28" s="15">
        <v>10272</v>
      </c>
      <c r="E28" s="5"/>
      <c r="F28" s="5" t="b">
        <f t="shared" si="0"/>
        <v>1</v>
      </c>
      <c r="G28" s="5" t="b">
        <f t="shared" si="1"/>
        <v>0</v>
      </c>
      <c r="H28" s="5" t="b">
        <f t="shared" si="2"/>
        <v>0</v>
      </c>
      <c r="I28" s="5" t="b">
        <f t="shared" si="3"/>
        <v>0</v>
      </c>
      <c r="J28" s="5" t="b">
        <f t="shared" si="4"/>
        <v>0</v>
      </c>
      <c r="K28" s="5"/>
      <c r="L28" s="29">
        <f t="shared" si="7"/>
        <v>6.9411993769470409E-2</v>
      </c>
      <c r="M28" s="29">
        <f t="shared" si="5"/>
        <v>6.9321390322266571E-2</v>
      </c>
      <c r="N28" s="29"/>
      <c r="O28" s="29">
        <f t="shared" si="6"/>
        <v>1.1452218265806948E-2</v>
      </c>
      <c r="Q28" s="4" t="s">
        <v>39</v>
      </c>
      <c r="R28" s="23">
        <v>7474</v>
      </c>
      <c r="S28" s="24">
        <v>10260</v>
      </c>
      <c r="T28" s="24">
        <v>10252</v>
      </c>
      <c r="U28" s="5">
        <v>8091</v>
      </c>
      <c r="V28" s="5">
        <v>9559</v>
      </c>
      <c r="W28" s="6">
        <v>10391</v>
      </c>
    </row>
    <row r="29" spans="1:23">
      <c r="A29" s="4" t="s">
        <v>41</v>
      </c>
      <c r="B29" s="11">
        <v>5724</v>
      </c>
      <c r="C29" s="5">
        <v>7730</v>
      </c>
      <c r="D29" s="15">
        <v>7743</v>
      </c>
      <c r="E29" s="5"/>
      <c r="F29" s="5" t="b">
        <f t="shared" si="0"/>
        <v>1</v>
      </c>
      <c r="G29" s="5" t="b">
        <f t="shared" si="1"/>
        <v>0</v>
      </c>
      <c r="H29" s="5" t="b">
        <f t="shared" si="2"/>
        <v>0</v>
      </c>
      <c r="I29" s="5" t="b">
        <f t="shared" si="3"/>
        <v>0</v>
      </c>
      <c r="J29" s="5" t="b">
        <f t="shared" si="4"/>
        <v>0</v>
      </c>
      <c r="K29" s="5"/>
      <c r="L29" s="29">
        <f t="shared" si="7"/>
        <v>4.3264884411726719E-2</v>
      </c>
      <c r="M29" s="29">
        <f t="shared" si="5"/>
        <v>4.1655886157826651E-2</v>
      </c>
      <c r="N29" s="29"/>
      <c r="O29" s="29">
        <f t="shared" si="6"/>
        <v>4.3718657580043719E-3</v>
      </c>
      <c r="Q29" s="4" t="s">
        <v>41</v>
      </c>
      <c r="R29" s="23">
        <v>5722</v>
      </c>
      <c r="S29" s="24">
        <v>7716</v>
      </c>
      <c r="T29" s="24">
        <v>7731</v>
      </c>
      <c r="U29" s="5">
        <v>6413</v>
      </c>
      <c r="V29" s="5">
        <v>7408</v>
      </c>
      <c r="W29" s="6">
        <v>7777</v>
      </c>
    </row>
    <row r="30" spans="1:23">
      <c r="A30" s="4" t="s">
        <v>20</v>
      </c>
      <c r="B30" s="11">
        <v>9521</v>
      </c>
      <c r="C30" s="5">
        <v>11028</v>
      </c>
      <c r="D30" s="15">
        <v>11040</v>
      </c>
      <c r="E30" s="5"/>
      <c r="F30" s="5" t="b">
        <f t="shared" si="0"/>
        <v>1</v>
      </c>
      <c r="G30" s="5" t="b">
        <f t="shared" si="1"/>
        <v>0</v>
      </c>
      <c r="H30" s="5" t="b">
        <f t="shared" si="2"/>
        <v>0</v>
      </c>
      <c r="I30" s="5" t="b">
        <f t="shared" si="3"/>
        <v>0</v>
      </c>
      <c r="J30" s="5" t="b">
        <f t="shared" si="4"/>
        <v>0</v>
      </c>
      <c r="K30" s="5"/>
      <c r="L30" s="29">
        <f t="shared" si="7"/>
        <v>3.4057971014492754E-2</v>
      </c>
      <c r="M30" s="29">
        <f t="shared" si="5"/>
        <v>3.300689154878491E-2</v>
      </c>
      <c r="N30" s="29"/>
      <c r="O30" s="29">
        <f t="shared" si="6"/>
        <v>2.7100271002710027E-3</v>
      </c>
      <c r="Q30" s="4" t="s">
        <v>20</v>
      </c>
      <c r="R30" s="23">
        <v>9559</v>
      </c>
      <c r="S30" s="24">
        <v>11024</v>
      </c>
      <c r="T30" s="24">
        <v>11034</v>
      </c>
      <c r="U30" s="5">
        <v>9801</v>
      </c>
      <c r="V30" s="5">
        <v>10664</v>
      </c>
      <c r="W30" s="6">
        <v>11070</v>
      </c>
    </row>
    <row r="31" spans="1:23">
      <c r="A31" s="4" t="s">
        <v>22</v>
      </c>
      <c r="B31" s="11">
        <v>8961</v>
      </c>
      <c r="C31" s="5">
        <v>10350</v>
      </c>
      <c r="D31" s="15">
        <v>10359</v>
      </c>
      <c r="E31" s="5"/>
      <c r="F31" s="5" t="b">
        <f t="shared" si="0"/>
        <v>1</v>
      </c>
      <c r="G31" s="5" t="b">
        <f t="shared" si="1"/>
        <v>0</v>
      </c>
      <c r="H31" s="5" t="b">
        <f t="shared" si="2"/>
        <v>0</v>
      </c>
      <c r="I31" s="5" t="b">
        <f t="shared" si="3"/>
        <v>0</v>
      </c>
      <c r="J31" s="5" t="b">
        <f t="shared" si="4"/>
        <v>0</v>
      </c>
      <c r="K31" s="5"/>
      <c r="L31" s="29">
        <f t="shared" si="7"/>
        <v>2.5195482189400521E-2</v>
      </c>
      <c r="M31" s="29">
        <f t="shared" si="5"/>
        <v>2.4347826086956521E-2</v>
      </c>
      <c r="N31" s="29"/>
      <c r="O31" s="29">
        <f t="shared" si="6"/>
        <v>2.1192563336865427E-3</v>
      </c>
      <c r="Q31" s="4" t="s">
        <v>22</v>
      </c>
      <c r="R31" s="23">
        <v>8980</v>
      </c>
      <c r="S31" s="24">
        <v>10348</v>
      </c>
      <c r="T31" s="24">
        <v>10354</v>
      </c>
      <c r="U31" s="5">
        <v>9203</v>
      </c>
      <c r="V31" s="5">
        <v>10098</v>
      </c>
      <c r="W31" s="6">
        <v>10381</v>
      </c>
    </row>
    <row r="32" spans="1:23">
      <c r="A32" s="4" t="s">
        <v>24</v>
      </c>
      <c r="B32" s="11">
        <v>8154</v>
      </c>
      <c r="C32" s="5">
        <v>9336</v>
      </c>
      <c r="D32" s="15">
        <v>9341</v>
      </c>
      <c r="E32" s="5"/>
      <c r="F32" s="5" t="b">
        <f t="shared" si="0"/>
        <v>1</v>
      </c>
      <c r="G32" s="5" t="b">
        <f t="shared" si="1"/>
        <v>0</v>
      </c>
      <c r="H32" s="5" t="b">
        <f t="shared" si="2"/>
        <v>0</v>
      </c>
      <c r="I32" s="5" t="b">
        <f t="shared" si="3"/>
        <v>0</v>
      </c>
      <c r="J32" s="5" t="b">
        <f t="shared" si="4"/>
        <v>0</v>
      </c>
      <c r="K32" s="5"/>
      <c r="L32" s="29">
        <f t="shared" si="7"/>
        <v>1.777111658280698E-2</v>
      </c>
      <c r="M32" s="29">
        <f t="shared" si="5"/>
        <v>1.7245072836332476E-2</v>
      </c>
      <c r="N32" s="29"/>
      <c r="O32" s="29">
        <f t="shared" si="6"/>
        <v>2.2431104464857936E-3</v>
      </c>
      <c r="Q32" s="4" t="s">
        <v>24</v>
      </c>
      <c r="R32" s="23">
        <v>8111</v>
      </c>
      <c r="S32" s="24">
        <v>9337</v>
      </c>
      <c r="T32" s="24">
        <v>9339</v>
      </c>
      <c r="U32" s="5">
        <v>8491</v>
      </c>
      <c r="V32" s="5">
        <v>9175</v>
      </c>
      <c r="W32" s="6">
        <v>9362</v>
      </c>
    </row>
    <row r="33" spans="1:23">
      <c r="A33" s="4" t="s">
        <v>26</v>
      </c>
      <c r="B33" s="11">
        <v>7139</v>
      </c>
      <c r="C33" s="5">
        <v>8165</v>
      </c>
      <c r="D33" s="15">
        <v>8163</v>
      </c>
      <c r="E33" s="5"/>
      <c r="F33" s="5" t="b">
        <f t="shared" si="0"/>
        <v>0</v>
      </c>
      <c r="G33" s="5" t="b">
        <f t="shared" si="1"/>
        <v>1</v>
      </c>
      <c r="H33" s="5" t="b">
        <f t="shared" si="2"/>
        <v>0</v>
      </c>
      <c r="I33" s="5" t="b">
        <f t="shared" si="3"/>
        <v>0</v>
      </c>
      <c r="J33" s="5" t="b">
        <f t="shared" si="4"/>
        <v>0</v>
      </c>
      <c r="K33" s="5"/>
      <c r="L33" s="29">
        <f t="shared" si="7"/>
        <v>1.4700477765527379E-2</v>
      </c>
      <c r="M33" s="29">
        <f t="shared" si="5"/>
        <v>1.4941824862216778E-2</v>
      </c>
      <c r="N33" s="29"/>
      <c r="O33" s="29">
        <f t="shared" si="6"/>
        <v>1.3457303645705897E-3</v>
      </c>
      <c r="Q33" s="4" t="s">
        <v>26</v>
      </c>
      <c r="R33" s="23">
        <v>7134</v>
      </c>
      <c r="S33" s="24">
        <v>8159</v>
      </c>
      <c r="T33" s="24">
        <v>8163</v>
      </c>
      <c r="U33" s="5">
        <v>7487</v>
      </c>
      <c r="V33" s="5">
        <v>8043</v>
      </c>
      <c r="W33" s="6">
        <v>8174</v>
      </c>
    </row>
    <row r="34" spans="1:23">
      <c r="A34" s="4" t="s">
        <v>28</v>
      </c>
      <c r="B34" s="11">
        <v>7784</v>
      </c>
      <c r="C34" s="5">
        <v>8879</v>
      </c>
      <c r="D34" s="15">
        <v>8872</v>
      </c>
      <c r="E34" s="5"/>
      <c r="F34" s="5" t="b">
        <f t="shared" si="0"/>
        <v>0</v>
      </c>
      <c r="G34" s="5" t="b">
        <f t="shared" si="1"/>
        <v>1</v>
      </c>
      <c r="H34" s="5" t="b">
        <f t="shared" si="2"/>
        <v>0</v>
      </c>
      <c r="I34" s="5" t="b">
        <f t="shared" si="3"/>
        <v>0</v>
      </c>
      <c r="J34" s="5" t="b">
        <f t="shared" si="4"/>
        <v>0</v>
      </c>
      <c r="K34" s="5"/>
      <c r="L34" s="29">
        <f t="shared" si="7"/>
        <v>1.7808836789900813E-2</v>
      </c>
      <c r="M34" s="29">
        <f t="shared" si="5"/>
        <v>1.8583173780831175E-2</v>
      </c>
      <c r="N34" s="29"/>
      <c r="O34" s="29">
        <f t="shared" si="6"/>
        <v>2.8099359334607171E-3</v>
      </c>
      <c r="Q34" s="4" t="s">
        <v>28</v>
      </c>
      <c r="R34" s="23">
        <v>7813</v>
      </c>
      <c r="S34" s="24">
        <v>8867</v>
      </c>
      <c r="T34" s="24">
        <v>8880</v>
      </c>
      <c r="U34" s="5">
        <v>8223</v>
      </c>
      <c r="V34" s="5">
        <v>8714</v>
      </c>
      <c r="W34" s="6">
        <v>8897</v>
      </c>
    </row>
    <row r="35" spans="1:23">
      <c r="A35" s="4" t="s">
        <v>30</v>
      </c>
      <c r="B35" s="11">
        <v>5886</v>
      </c>
      <c r="C35" s="5">
        <v>6544</v>
      </c>
      <c r="D35" s="15">
        <v>6546</v>
      </c>
      <c r="E35" s="5"/>
      <c r="F35" s="5" t="b">
        <f t="shared" si="0"/>
        <v>1</v>
      </c>
      <c r="G35" s="5" t="b">
        <f t="shared" si="1"/>
        <v>0</v>
      </c>
      <c r="H35" s="5" t="b">
        <f t="shared" si="2"/>
        <v>0</v>
      </c>
      <c r="I35" s="5" t="b">
        <f t="shared" si="3"/>
        <v>0</v>
      </c>
      <c r="J35" s="5" t="b">
        <f t="shared" si="4"/>
        <v>0</v>
      </c>
      <c r="K35" s="5"/>
      <c r="L35" s="29">
        <f t="shared" si="7"/>
        <v>6.7216620837152463E-3</v>
      </c>
      <c r="M35" s="29">
        <f t="shared" si="5"/>
        <v>6.4180929095354524E-3</v>
      </c>
      <c r="N35" s="29"/>
      <c r="O35" s="29">
        <f t="shared" si="6"/>
        <v>1.0682130321989928E-3</v>
      </c>
      <c r="Q35" s="4" t="s">
        <v>30</v>
      </c>
      <c r="R35" s="23">
        <v>5884</v>
      </c>
      <c r="S35" s="24">
        <v>6544</v>
      </c>
      <c r="T35" s="24">
        <v>6550</v>
      </c>
      <c r="U35" s="5">
        <v>6219</v>
      </c>
      <c r="V35" s="5">
        <v>6502</v>
      </c>
      <c r="W35" s="6">
        <v>6553</v>
      </c>
    </row>
    <row r="36" spans="1:23">
      <c r="A36" s="4" t="s">
        <v>32</v>
      </c>
      <c r="B36" s="11">
        <v>7505</v>
      </c>
      <c r="C36" s="5">
        <v>8483</v>
      </c>
      <c r="D36" s="15">
        <v>8484</v>
      </c>
      <c r="E36" s="5"/>
      <c r="F36" s="5" t="b">
        <f t="shared" si="0"/>
        <v>1</v>
      </c>
      <c r="G36" s="5" t="b">
        <f t="shared" si="1"/>
        <v>0</v>
      </c>
      <c r="H36" s="5" t="b">
        <f t="shared" si="2"/>
        <v>0</v>
      </c>
      <c r="I36" s="5" t="b">
        <f t="shared" si="3"/>
        <v>0</v>
      </c>
      <c r="J36" s="5" t="b">
        <f t="shared" si="4"/>
        <v>0</v>
      </c>
      <c r="K36" s="5"/>
      <c r="L36" s="29">
        <f t="shared" si="7"/>
        <v>9.6652522395096648E-3</v>
      </c>
      <c r="M36" s="29">
        <f t="shared" si="5"/>
        <v>9.5485087822704227E-3</v>
      </c>
      <c r="N36" s="29"/>
      <c r="O36" s="29">
        <f t="shared" si="6"/>
        <v>1.9997647335607575E-3</v>
      </c>
      <c r="Q36" s="4" t="s">
        <v>32</v>
      </c>
      <c r="R36" s="23">
        <v>7537</v>
      </c>
      <c r="S36" s="24">
        <v>8492</v>
      </c>
      <c r="T36" s="24">
        <v>8486</v>
      </c>
      <c r="U36" s="5">
        <v>7903</v>
      </c>
      <c r="V36" s="5">
        <v>8402</v>
      </c>
      <c r="W36" s="6">
        <v>8501</v>
      </c>
    </row>
    <row r="37" spans="1:23">
      <c r="A37" s="4" t="s">
        <v>34</v>
      </c>
      <c r="B37" s="11">
        <v>5422</v>
      </c>
      <c r="C37" s="5">
        <v>6058</v>
      </c>
      <c r="D37" s="15">
        <v>6056</v>
      </c>
      <c r="E37" s="5"/>
      <c r="F37" s="5" t="b">
        <f t="shared" si="0"/>
        <v>0</v>
      </c>
      <c r="G37" s="5" t="b">
        <f t="shared" si="1"/>
        <v>1</v>
      </c>
      <c r="H37" s="5" t="b">
        <f t="shared" si="2"/>
        <v>0</v>
      </c>
      <c r="I37" s="5" t="b">
        <f t="shared" si="3"/>
        <v>0</v>
      </c>
      <c r="J37" s="5" t="b">
        <f t="shared" si="4"/>
        <v>0</v>
      </c>
      <c r="K37" s="5"/>
      <c r="L37" s="29">
        <f t="shared" si="7"/>
        <v>4.2932628797886395E-3</v>
      </c>
      <c r="M37" s="29">
        <f t="shared" si="5"/>
        <v>4.6219874546054801E-3</v>
      </c>
      <c r="N37" s="29"/>
      <c r="O37" s="29">
        <f t="shared" si="6"/>
        <v>1.1545439551377205E-3</v>
      </c>
      <c r="Q37" s="4" t="s">
        <v>34</v>
      </c>
      <c r="R37" s="23">
        <v>5401</v>
      </c>
      <c r="S37" s="24">
        <v>6055</v>
      </c>
      <c r="T37" s="24">
        <v>6057</v>
      </c>
      <c r="U37" s="5">
        <v>5751</v>
      </c>
      <c r="V37" s="5">
        <v>6030</v>
      </c>
      <c r="W37" s="6">
        <v>6063</v>
      </c>
    </row>
    <row r="38" spans="1:23">
      <c r="A38" s="4" t="s">
        <v>36</v>
      </c>
      <c r="B38" s="11">
        <v>12743</v>
      </c>
      <c r="C38" s="5">
        <v>15454</v>
      </c>
      <c r="D38" s="15">
        <v>15476</v>
      </c>
      <c r="E38" s="5"/>
      <c r="F38" s="5" t="b">
        <f t="shared" si="0"/>
        <v>1</v>
      </c>
      <c r="G38" s="5" t="b">
        <f t="shared" si="1"/>
        <v>0</v>
      </c>
      <c r="H38" s="5" t="b">
        <f t="shared" si="2"/>
        <v>0</v>
      </c>
      <c r="I38" s="5" t="b">
        <f t="shared" si="3"/>
        <v>0</v>
      </c>
      <c r="J38" s="5" t="b">
        <f t="shared" si="4"/>
        <v>0</v>
      </c>
      <c r="K38" s="5"/>
      <c r="L38" s="29">
        <f t="shared" si="7"/>
        <v>5.7379167743603E-2</v>
      </c>
      <c r="M38" s="29">
        <f t="shared" si="5"/>
        <v>5.6037271903714249E-2</v>
      </c>
      <c r="N38" s="29"/>
      <c r="O38" s="29">
        <f t="shared" si="6"/>
        <v>4.1184041184041181E-3</v>
      </c>
      <c r="Q38" s="4" t="s">
        <v>36</v>
      </c>
      <c r="R38" s="23">
        <v>12647</v>
      </c>
      <c r="S38" s="24">
        <v>15454</v>
      </c>
      <c r="T38" s="24">
        <v>15469</v>
      </c>
      <c r="U38" s="5">
        <v>13287</v>
      </c>
      <c r="V38" s="5">
        <v>14588</v>
      </c>
      <c r="W38" s="6">
        <v>15540</v>
      </c>
    </row>
    <row r="39" spans="1:23">
      <c r="A39" s="4" t="s">
        <v>38</v>
      </c>
      <c r="B39" s="11">
        <v>10461</v>
      </c>
      <c r="C39" s="5">
        <v>12548</v>
      </c>
      <c r="D39" s="15">
        <v>12545</v>
      </c>
      <c r="E39" s="5"/>
      <c r="F39" s="5" t="b">
        <f t="shared" si="0"/>
        <v>0</v>
      </c>
      <c r="G39" s="5" t="b">
        <f t="shared" si="1"/>
        <v>1</v>
      </c>
      <c r="H39" s="5" t="b">
        <f t="shared" si="2"/>
        <v>0</v>
      </c>
      <c r="I39" s="5" t="b">
        <f t="shared" si="3"/>
        <v>0</v>
      </c>
      <c r="J39" s="5" t="b">
        <f t="shared" si="4"/>
        <v>0</v>
      </c>
      <c r="K39" s="5"/>
      <c r="L39" s="29">
        <f t="shared" si="7"/>
        <v>4.5436428856117976E-2</v>
      </c>
      <c r="M39" s="29">
        <f t="shared" si="5"/>
        <v>4.5664647752629899E-2</v>
      </c>
      <c r="N39" s="29"/>
      <c r="O39" s="29">
        <f t="shared" si="6"/>
        <v>3.1783869686134287E-3</v>
      </c>
      <c r="Q39" s="4" t="s">
        <v>38</v>
      </c>
      <c r="R39" s="23">
        <v>10436</v>
      </c>
      <c r="S39" s="24">
        <v>12511</v>
      </c>
      <c r="T39" s="24">
        <v>12539</v>
      </c>
      <c r="U39" s="5">
        <v>10873</v>
      </c>
      <c r="V39" s="5">
        <v>11975</v>
      </c>
      <c r="W39" s="6">
        <v>12585</v>
      </c>
    </row>
    <row r="40" spans="1:23">
      <c r="A40" s="4" t="s">
        <v>40</v>
      </c>
      <c r="B40" s="11">
        <v>12309</v>
      </c>
      <c r="C40" s="5">
        <v>14979</v>
      </c>
      <c r="D40" s="15">
        <v>15021</v>
      </c>
      <c r="E40" s="5"/>
      <c r="F40" s="5" t="b">
        <f t="shared" si="0"/>
        <v>1</v>
      </c>
      <c r="G40" s="5" t="b">
        <f t="shared" si="1"/>
        <v>0</v>
      </c>
      <c r="H40" s="5" t="b">
        <f t="shared" si="2"/>
        <v>0</v>
      </c>
      <c r="I40" s="5" t="b">
        <f t="shared" si="3"/>
        <v>0</v>
      </c>
      <c r="J40" s="5" t="b">
        <f t="shared" si="4"/>
        <v>0</v>
      </c>
      <c r="K40" s="5"/>
      <c r="L40" s="29">
        <f t="shared" si="7"/>
        <v>5.8784368550695694E-2</v>
      </c>
      <c r="M40" s="29">
        <f t="shared" si="5"/>
        <v>5.6145270044729287E-2</v>
      </c>
      <c r="N40" s="29"/>
      <c r="O40" s="29">
        <f t="shared" si="6"/>
        <v>4.9682034976152624E-3</v>
      </c>
      <c r="Q40" s="4" t="s">
        <v>40</v>
      </c>
      <c r="R40" s="23">
        <v>12390</v>
      </c>
      <c r="S40" s="24">
        <v>15021</v>
      </c>
      <c r="T40" s="24">
        <v>15019</v>
      </c>
      <c r="U40" s="5">
        <v>12969</v>
      </c>
      <c r="V40" s="5">
        <v>14138</v>
      </c>
      <c r="W40" s="6">
        <v>15096</v>
      </c>
    </row>
    <row r="41" spans="1:23">
      <c r="A41" s="7" t="s">
        <v>42</v>
      </c>
      <c r="B41" s="12">
        <v>9392</v>
      </c>
      <c r="C41" s="8">
        <v>11346</v>
      </c>
      <c r="D41" s="16">
        <v>11316</v>
      </c>
      <c r="E41" s="5"/>
      <c r="F41" s="8" t="b">
        <f t="shared" si="0"/>
        <v>0</v>
      </c>
      <c r="G41" s="8" t="b">
        <f t="shared" si="1"/>
        <v>1</v>
      </c>
      <c r="H41" s="8" t="b">
        <f t="shared" si="2"/>
        <v>0</v>
      </c>
      <c r="I41" s="8" t="b">
        <f t="shared" si="3"/>
        <v>0</v>
      </c>
      <c r="J41" s="8" t="b">
        <f t="shared" si="4"/>
        <v>0</v>
      </c>
      <c r="K41" s="5"/>
      <c r="L41" s="31">
        <f t="shared" si="7"/>
        <v>3.7380699893955462E-2</v>
      </c>
      <c r="M41" s="31">
        <f t="shared" si="5"/>
        <v>3.9925965097831834E-2</v>
      </c>
      <c r="N41" s="29"/>
      <c r="O41" s="31">
        <f t="shared" si="6"/>
        <v>4.6617996305743691E-3</v>
      </c>
      <c r="Q41" s="7" t="s">
        <v>42</v>
      </c>
      <c r="R41" s="25">
        <v>9367</v>
      </c>
      <c r="S41" s="26">
        <v>11330</v>
      </c>
      <c r="T41" s="26">
        <v>11338</v>
      </c>
      <c r="U41" s="8">
        <v>9970</v>
      </c>
      <c r="V41" s="8">
        <v>10893</v>
      </c>
      <c r="W41" s="9">
        <v>11369</v>
      </c>
    </row>
    <row r="45" spans="1:23">
      <c r="F45" s="20" t="s">
        <v>49</v>
      </c>
      <c r="G45" s="20" t="s">
        <v>50</v>
      </c>
      <c r="H45" s="20" t="s">
        <v>51</v>
      </c>
      <c r="I45" s="20" t="s">
        <v>52</v>
      </c>
      <c r="J45" s="20" t="s">
        <v>53</v>
      </c>
    </row>
    <row r="46" spans="1:23">
      <c r="E46"/>
      <c r="F46" s="18">
        <f>COUNTIF(F3:F41,"="&amp;TRUE)</f>
        <v>31</v>
      </c>
      <c r="G46" s="18">
        <f>COUNTIF(G3:G41,"="&amp;TRUE)</f>
        <v>10</v>
      </c>
      <c r="H46" s="18">
        <f>COUNTIF(H3:H41,"="&amp;TRUE)</f>
        <v>0</v>
      </c>
      <c r="I46" s="18">
        <f t="shared" ref="I46:J46" si="8">COUNTIF(I3:I41,"="&amp;TRUE)</f>
        <v>1</v>
      </c>
      <c r="J46" s="18">
        <f t="shared" si="8"/>
        <v>2</v>
      </c>
      <c r="K46" s="18"/>
      <c r="L46" s="18">
        <f>COUNTIF(L3:L41,"&gt;=0")</f>
        <v>38</v>
      </c>
      <c r="M46" s="18">
        <f>COUNTIF(M3:M41,"&gt;=0")</f>
        <v>37</v>
      </c>
      <c r="N46" s="18"/>
      <c r="O46" s="18"/>
    </row>
    <row r="47" spans="1:23">
      <c r="L47" s="18">
        <f>COUNTIF(L3:L41,"&lt;0")</f>
        <v>1</v>
      </c>
      <c r="M47" s="18">
        <f>COUNTIF(M3:M41,"&lt;0")</f>
        <v>2</v>
      </c>
      <c r="N47" s="18"/>
      <c r="O47" s="18"/>
    </row>
    <row r="48" spans="1:23">
      <c r="L48" s="27">
        <f>AVERAGE(L3:L41)</f>
        <v>2.7433726640115907E-2</v>
      </c>
      <c r="M48" s="27">
        <f>AVERAGE(M3:M41)</f>
        <v>2.6108805743164567E-2</v>
      </c>
      <c r="N48" s="27"/>
      <c r="O48" s="30">
        <f>AVERAGE(O3:O41)</f>
        <v>5.7167193354301475E-3</v>
      </c>
    </row>
    <row r="49" spans="15:15">
      <c r="O49" s="1">
        <f>COUNTIF(O3:O41,"&lt;=0,01")</f>
        <v>32</v>
      </c>
    </row>
    <row r="50" spans="15:15">
      <c r="O50" s="30">
        <f>MAX(O3:O41)</f>
        <v>3.0130192188468692E-2</v>
      </c>
    </row>
    <row r="52" spans="15:15">
      <c r="O52" s="30">
        <f>(4.1%-O48)/4.1%</f>
        <v>0.86056782108706942</v>
      </c>
    </row>
  </sheetData>
  <sortState ref="A2:C154">
    <sortCondition ref="A1"/>
  </sortState>
  <pageMargins left="0.511811024" right="0.511811024" top="0.78740157499999996" bottom="0.78740157499999996" header="0.31496062000000002" footer="0.31496062000000002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85" zoomScaleNormal="85" zoomScalePageLayoutView="85" workbookViewId="0">
      <selection activeCell="B3" sqref="B3"/>
    </sheetView>
  </sheetViews>
  <sheetFormatPr baseColWidth="10" defaultColWidth="8.83203125" defaultRowHeight="14" x14ac:dyDescent="0"/>
  <cols>
    <col min="5" max="13" width="11.5" style="1" customWidth="1"/>
  </cols>
  <sheetData>
    <row r="1" spans="1:20">
      <c r="A1" t="s">
        <v>43</v>
      </c>
      <c r="O1" t="s">
        <v>48</v>
      </c>
    </row>
    <row r="2" spans="1:20">
      <c r="A2" s="13" t="s">
        <v>0</v>
      </c>
      <c r="B2" s="2" t="s">
        <v>6</v>
      </c>
      <c r="C2" s="2" t="s">
        <v>5</v>
      </c>
      <c r="D2" s="14" t="s">
        <v>1</v>
      </c>
      <c r="E2" s="5"/>
      <c r="F2" s="20" t="s">
        <v>49</v>
      </c>
      <c r="G2" s="20" t="s">
        <v>50</v>
      </c>
      <c r="H2" s="20" t="s">
        <v>51</v>
      </c>
      <c r="I2" s="20" t="s">
        <v>52</v>
      </c>
      <c r="J2" s="20" t="s">
        <v>53</v>
      </c>
      <c r="K2" s="5"/>
      <c r="L2" s="20" t="s">
        <v>64</v>
      </c>
      <c r="M2" s="20" t="s">
        <v>65</v>
      </c>
      <c r="O2" s="13" t="s">
        <v>0</v>
      </c>
      <c r="P2" s="2" t="s">
        <v>6</v>
      </c>
      <c r="Q2" s="2" t="s">
        <v>5</v>
      </c>
      <c r="R2" s="2" t="s">
        <v>1</v>
      </c>
      <c r="S2" s="2" t="s">
        <v>44</v>
      </c>
      <c r="T2" s="14" t="s">
        <v>45</v>
      </c>
    </row>
    <row r="3" spans="1:20">
      <c r="A3" s="4" t="s">
        <v>2</v>
      </c>
      <c r="B3" s="10">
        <v>1136.4332999999999</v>
      </c>
      <c r="C3" s="2">
        <v>1185.5</v>
      </c>
      <c r="D3" s="14">
        <v>1188.2666999999999</v>
      </c>
      <c r="E3" s="5"/>
      <c r="F3" s="5" t="b">
        <f>AND($D3&gt;=MAX($B3,$C3,$S3,$T3))</f>
        <v>1</v>
      </c>
      <c r="G3" s="5" t="b">
        <f>AND($C3&gt;=MAX($B3,$D3,$S3,$T3))</f>
        <v>0</v>
      </c>
      <c r="H3" s="5" t="b">
        <f>AND($B3&gt;=MAX($C3,$D3,$S3,$T3))</f>
        <v>0</v>
      </c>
      <c r="I3" s="5" t="b">
        <f>AND($S3&gt;=MAX($B3,$C3,$D3,$T3))</f>
        <v>0</v>
      </c>
      <c r="J3" s="5" t="b">
        <f>AND($T3&gt;=MAX($B3,$C3,$D3,$S3))</f>
        <v>0</v>
      </c>
      <c r="K3" s="5"/>
      <c r="L3" s="5" t="b">
        <f>D3&gt;=T3</f>
        <v>1</v>
      </c>
      <c r="M3" s="5" t="b">
        <f>C3&gt;=T3</f>
        <v>0</v>
      </c>
      <c r="O3" s="4" t="s">
        <v>2</v>
      </c>
      <c r="P3" s="21">
        <v>1135.7</v>
      </c>
      <c r="Q3" s="22">
        <v>1185</v>
      </c>
      <c r="R3" s="22">
        <v>1183.5999999999999</v>
      </c>
      <c r="S3" s="2">
        <v>1178</v>
      </c>
      <c r="T3" s="14">
        <v>1188</v>
      </c>
    </row>
    <row r="4" spans="1:20">
      <c r="A4" s="4" t="s">
        <v>7</v>
      </c>
      <c r="B4" s="11">
        <v>4315.2</v>
      </c>
      <c r="C4" s="5">
        <v>4706.2</v>
      </c>
      <c r="D4" s="15">
        <v>4756.4332999999997</v>
      </c>
      <c r="E4" s="5"/>
      <c r="F4" s="5" t="b">
        <f t="shared" ref="F4:F41" si="0">AND($D4&gt;=MAX($B4,$C4,$S4,$T4))</f>
        <v>1</v>
      </c>
      <c r="G4" s="5" t="b">
        <f t="shared" ref="G4:G41" si="1">AND($C4&gt;=MAX($B4,$D4,$S4,$T4))</f>
        <v>0</v>
      </c>
      <c r="H4" s="5" t="b">
        <f t="shared" ref="H4:H41" si="2">AND($B4&gt;=MAX($C4,$D4,$S4,$T4))</f>
        <v>0</v>
      </c>
      <c r="I4" s="5" t="b">
        <f t="shared" ref="I4:I41" si="3">AND($S4&gt;=MAX($B4,$C4,$D4,$T4))</f>
        <v>0</v>
      </c>
      <c r="J4" s="5" t="b">
        <f t="shared" ref="J4:J41" si="4">AND($T4&gt;=MAX($B4,$C4,$D4,$S4))</f>
        <v>0</v>
      </c>
      <c r="K4" s="5"/>
      <c r="L4" s="5" t="b">
        <f t="shared" ref="L4:L41" si="5">D4&gt;=T4</f>
        <v>1</v>
      </c>
      <c r="M4" s="5" t="b">
        <f t="shared" ref="M4:M41" si="6">C4&gt;=T4</f>
        <v>1</v>
      </c>
      <c r="O4" s="4" t="s">
        <v>7</v>
      </c>
      <c r="P4" s="23">
        <v>4278.8</v>
      </c>
      <c r="Q4" s="24">
        <v>4680.7</v>
      </c>
      <c r="R4" s="24">
        <v>4731</v>
      </c>
      <c r="S4" s="5">
        <v>2737</v>
      </c>
      <c r="T4" s="15">
        <v>4605</v>
      </c>
    </row>
    <row r="5" spans="1:20">
      <c r="A5" s="4" t="s">
        <v>10</v>
      </c>
      <c r="B5" s="11">
        <v>5641.4332999999997</v>
      </c>
      <c r="C5" s="5">
        <v>7318.1666999999998</v>
      </c>
      <c r="D5" s="15">
        <v>7348.9332999999997</v>
      </c>
      <c r="E5" s="5"/>
      <c r="F5" s="5" t="b">
        <f t="shared" si="0"/>
        <v>1</v>
      </c>
      <c r="G5" s="5" t="b">
        <f t="shared" si="1"/>
        <v>0</v>
      </c>
      <c r="H5" s="5" t="b">
        <f t="shared" si="2"/>
        <v>0</v>
      </c>
      <c r="I5" s="5" t="b">
        <f t="shared" si="3"/>
        <v>0</v>
      </c>
      <c r="J5" s="5" t="b">
        <f t="shared" si="4"/>
        <v>0</v>
      </c>
      <c r="K5" s="5"/>
      <c r="L5" s="5" t="b">
        <f t="shared" si="5"/>
        <v>1</v>
      </c>
      <c r="M5" s="5" t="b">
        <f t="shared" si="6"/>
        <v>1</v>
      </c>
      <c r="O5" s="4" t="s">
        <v>10</v>
      </c>
      <c r="P5" s="23">
        <v>5648.6</v>
      </c>
      <c r="Q5" s="24">
        <v>7334.3</v>
      </c>
      <c r="R5" s="24">
        <v>7343.3</v>
      </c>
      <c r="S5" s="5">
        <v>5719</v>
      </c>
      <c r="T5" s="15">
        <v>7086</v>
      </c>
    </row>
    <row r="6" spans="1:20">
      <c r="A6" s="4" t="s">
        <v>13</v>
      </c>
      <c r="B6" s="11">
        <v>7580.6</v>
      </c>
      <c r="C6" s="5">
        <v>10330.7667</v>
      </c>
      <c r="D6" s="15">
        <v>10384.3333</v>
      </c>
      <c r="E6" s="5"/>
      <c r="F6" s="5" t="b">
        <f t="shared" si="0"/>
        <v>1</v>
      </c>
      <c r="G6" s="5" t="b">
        <f t="shared" si="1"/>
        <v>0</v>
      </c>
      <c r="H6" s="5" t="b">
        <f t="shared" si="2"/>
        <v>0</v>
      </c>
      <c r="I6" s="5" t="b">
        <f t="shared" si="3"/>
        <v>0</v>
      </c>
      <c r="J6" s="5" t="b">
        <f t="shared" si="4"/>
        <v>0</v>
      </c>
      <c r="K6" s="5"/>
      <c r="L6" s="5" t="b">
        <f t="shared" si="5"/>
        <v>1</v>
      </c>
      <c r="M6" s="5" t="b">
        <f t="shared" si="6"/>
        <v>1</v>
      </c>
      <c r="O6" s="4" t="s">
        <v>13</v>
      </c>
      <c r="P6" s="23">
        <v>7584.3</v>
      </c>
      <c r="Q6" s="24">
        <v>10327.299999999999</v>
      </c>
      <c r="R6" s="24">
        <v>10342.6</v>
      </c>
      <c r="S6" s="5">
        <v>6595</v>
      </c>
      <c r="T6" s="15">
        <v>9710</v>
      </c>
    </row>
    <row r="7" spans="1:20">
      <c r="A7" s="4" t="s">
        <v>16</v>
      </c>
      <c r="B7" s="11">
        <v>15736.1667</v>
      </c>
      <c r="C7" s="5">
        <v>17078.033299999999</v>
      </c>
      <c r="D7" s="15">
        <v>17683.433300000001</v>
      </c>
      <c r="E7" s="5"/>
      <c r="F7" s="5" t="b">
        <f t="shared" si="0"/>
        <v>1</v>
      </c>
      <c r="G7" s="5" t="b">
        <f t="shared" si="1"/>
        <v>0</v>
      </c>
      <c r="H7" s="5" t="b">
        <f t="shared" si="2"/>
        <v>0</v>
      </c>
      <c r="I7" s="5" t="b">
        <f t="shared" si="3"/>
        <v>0</v>
      </c>
      <c r="J7" s="5" t="b">
        <f t="shared" si="4"/>
        <v>0</v>
      </c>
      <c r="K7" s="5"/>
      <c r="L7" s="5" t="b">
        <f t="shared" si="5"/>
        <v>1</v>
      </c>
      <c r="M7" s="5" t="b">
        <f t="shared" si="6"/>
        <v>1</v>
      </c>
      <c r="O7" s="4" t="s">
        <v>16</v>
      </c>
      <c r="P7" s="23">
        <v>15733.3</v>
      </c>
      <c r="Q7" s="24">
        <v>16811.5</v>
      </c>
      <c r="R7" s="24">
        <v>17119.7</v>
      </c>
      <c r="S7" s="5">
        <v>10507</v>
      </c>
      <c r="T7" s="15">
        <v>17026</v>
      </c>
    </row>
    <row r="8" spans="1:20">
      <c r="A8" s="4" t="s">
        <v>3</v>
      </c>
      <c r="B8" s="11">
        <v>1720.1</v>
      </c>
      <c r="C8" s="5">
        <v>1805.7</v>
      </c>
      <c r="D8" s="15">
        <v>1807.1333</v>
      </c>
      <c r="E8" s="5"/>
      <c r="F8" s="5" t="b">
        <f t="shared" si="0"/>
        <v>1</v>
      </c>
      <c r="G8" s="5" t="b">
        <f t="shared" si="1"/>
        <v>0</v>
      </c>
      <c r="H8" s="5" t="b">
        <f t="shared" si="2"/>
        <v>0</v>
      </c>
      <c r="I8" s="5" t="b">
        <f t="shared" si="3"/>
        <v>0</v>
      </c>
      <c r="J8" s="5" t="b">
        <f t="shared" si="4"/>
        <v>0</v>
      </c>
      <c r="K8" s="5"/>
      <c r="L8" s="5" t="b">
        <f t="shared" si="5"/>
        <v>1</v>
      </c>
      <c r="M8" s="5" t="b">
        <f t="shared" si="6"/>
        <v>1</v>
      </c>
      <c r="O8" s="4" t="s">
        <v>3</v>
      </c>
      <c r="P8" s="23">
        <v>1718.3</v>
      </c>
      <c r="Q8" s="24">
        <v>1808.2</v>
      </c>
      <c r="R8" s="24">
        <v>1809.1</v>
      </c>
      <c r="S8" s="5">
        <v>1806</v>
      </c>
      <c r="T8" s="15">
        <v>1796</v>
      </c>
    </row>
    <row r="9" spans="1:20">
      <c r="A9" s="4" t="s">
        <v>8</v>
      </c>
      <c r="B9" s="11">
        <v>7299.9666999999999</v>
      </c>
      <c r="C9" s="5">
        <v>7654.8333000000002</v>
      </c>
      <c r="D9" s="15">
        <v>7701.4</v>
      </c>
      <c r="E9" s="5"/>
      <c r="F9" s="5" t="b">
        <f t="shared" si="0"/>
        <v>1</v>
      </c>
      <c r="G9" s="5" t="b">
        <f t="shared" si="1"/>
        <v>0</v>
      </c>
      <c r="H9" s="5" t="b">
        <f t="shared" si="2"/>
        <v>0</v>
      </c>
      <c r="I9" s="5" t="b">
        <f t="shared" si="3"/>
        <v>0</v>
      </c>
      <c r="J9" s="5" t="b">
        <f t="shared" si="4"/>
        <v>0</v>
      </c>
      <c r="K9" s="5"/>
      <c r="L9" s="5" t="b">
        <f t="shared" si="5"/>
        <v>1</v>
      </c>
      <c r="M9" s="5" t="b">
        <f t="shared" si="6"/>
        <v>1</v>
      </c>
      <c r="O9" s="4" t="s">
        <v>8</v>
      </c>
      <c r="P9" s="23">
        <v>7345.1</v>
      </c>
      <c r="Q9" s="24">
        <v>7581.8</v>
      </c>
      <c r="R9" s="24">
        <v>7683.4</v>
      </c>
      <c r="S9" s="5">
        <v>5276</v>
      </c>
      <c r="T9" s="15">
        <v>7414</v>
      </c>
    </row>
    <row r="10" spans="1:20">
      <c r="A10" s="4" t="s">
        <v>11</v>
      </c>
      <c r="B10" s="11">
        <v>9581.7000000000007</v>
      </c>
      <c r="C10" s="5">
        <v>11015.7667</v>
      </c>
      <c r="D10" s="15">
        <v>11052.066699999999</v>
      </c>
      <c r="E10" s="5"/>
      <c r="F10" s="5" t="b">
        <f t="shared" si="0"/>
        <v>1</v>
      </c>
      <c r="G10" s="5" t="b">
        <f t="shared" si="1"/>
        <v>0</v>
      </c>
      <c r="H10" s="5" t="b">
        <f t="shared" si="2"/>
        <v>0</v>
      </c>
      <c r="I10" s="5" t="b">
        <f t="shared" si="3"/>
        <v>0</v>
      </c>
      <c r="J10" s="5" t="b">
        <f t="shared" si="4"/>
        <v>0</v>
      </c>
      <c r="K10" s="5"/>
      <c r="L10" s="5" t="b">
        <f t="shared" si="5"/>
        <v>1</v>
      </c>
      <c r="M10" s="5" t="b">
        <f t="shared" si="6"/>
        <v>1</v>
      </c>
      <c r="O10" s="4" t="s">
        <v>11</v>
      </c>
      <c r="P10" s="23">
        <v>9573.9</v>
      </c>
      <c r="Q10" s="24">
        <v>11023.1</v>
      </c>
      <c r="R10" s="24">
        <v>11040</v>
      </c>
      <c r="S10" s="5">
        <v>9574</v>
      </c>
      <c r="T10" s="15">
        <v>10787</v>
      </c>
    </row>
    <row r="11" spans="1:20">
      <c r="A11" s="4" t="s">
        <v>14</v>
      </c>
      <c r="B11" s="11">
        <v>13170.533299999999</v>
      </c>
      <c r="C11" s="5">
        <v>15683.2333</v>
      </c>
      <c r="D11" s="15">
        <v>15713.6667</v>
      </c>
      <c r="E11" s="5"/>
      <c r="F11" s="5" t="b">
        <f t="shared" si="0"/>
        <v>1</v>
      </c>
      <c r="G11" s="5" t="b">
        <f t="shared" si="1"/>
        <v>0</v>
      </c>
      <c r="H11" s="5" t="b">
        <f t="shared" si="2"/>
        <v>0</v>
      </c>
      <c r="I11" s="5" t="b">
        <f t="shared" si="3"/>
        <v>0</v>
      </c>
      <c r="J11" s="5" t="b">
        <f t="shared" si="4"/>
        <v>0</v>
      </c>
      <c r="K11" s="5"/>
      <c r="L11" s="5" t="b">
        <f t="shared" si="5"/>
        <v>1</v>
      </c>
      <c r="M11" s="5" t="b">
        <f t="shared" si="6"/>
        <v>1</v>
      </c>
      <c r="O11" s="4" t="s">
        <v>14</v>
      </c>
      <c r="P11" s="23">
        <v>13174.4</v>
      </c>
      <c r="Q11" s="24">
        <v>15668.8</v>
      </c>
      <c r="R11" s="24">
        <v>15724.2</v>
      </c>
      <c r="S11" s="5">
        <v>12595</v>
      </c>
      <c r="T11" s="15">
        <v>14815</v>
      </c>
    </row>
    <row r="12" spans="1:20">
      <c r="A12" s="4" t="s">
        <v>17</v>
      </c>
      <c r="B12" s="11">
        <v>22726.7</v>
      </c>
      <c r="C12" s="5">
        <v>24362.2667</v>
      </c>
      <c r="D12" s="15">
        <v>24451.066699999999</v>
      </c>
      <c r="E12" s="5"/>
      <c r="F12" s="5" t="b">
        <f t="shared" si="0"/>
        <v>1</v>
      </c>
      <c r="G12" s="5" t="b">
        <f t="shared" si="1"/>
        <v>0</v>
      </c>
      <c r="H12" s="5" t="b">
        <f t="shared" si="2"/>
        <v>0</v>
      </c>
      <c r="I12" s="5" t="b">
        <f t="shared" si="3"/>
        <v>0</v>
      </c>
      <c r="J12" s="5" t="b">
        <f t="shared" si="4"/>
        <v>0</v>
      </c>
      <c r="K12" s="5"/>
      <c r="L12" s="5" t="b">
        <f t="shared" si="5"/>
        <v>1</v>
      </c>
      <c r="M12" s="5" t="b">
        <f t="shared" si="6"/>
        <v>1</v>
      </c>
      <c r="O12" s="4" t="s">
        <v>17</v>
      </c>
      <c r="P12" s="23">
        <v>22714</v>
      </c>
      <c r="Q12" s="24">
        <v>24343.599999999999</v>
      </c>
      <c r="R12" s="24">
        <v>24417</v>
      </c>
      <c r="S12" s="5">
        <v>18732</v>
      </c>
      <c r="T12" s="15">
        <v>24087</v>
      </c>
    </row>
    <row r="13" spans="1:20">
      <c r="A13" s="4" t="s">
        <v>4</v>
      </c>
      <c r="B13" s="11">
        <v>2434.4666999999999</v>
      </c>
      <c r="C13" s="5">
        <v>2504.8667</v>
      </c>
      <c r="D13" s="15">
        <v>2504.6667000000002</v>
      </c>
      <c r="E13" s="5"/>
      <c r="F13" s="5" t="b">
        <f t="shared" si="0"/>
        <v>0</v>
      </c>
      <c r="G13" s="5" t="b">
        <f t="shared" si="1"/>
        <v>0</v>
      </c>
      <c r="H13" s="5" t="b">
        <f t="shared" si="2"/>
        <v>0</v>
      </c>
      <c r="I13" s="5" t="b">
        <f t="shared" si="3"/>
        <v>0</v>
      </c>
      <c r="J13" s="5" t="b">
        <f t="shared" si="4"/>
        <v>1</v>
      </c>
      <c r="K13" s="5"/>
      <c r="L13" s="5" t="b">
        <f t="shared" si="5"/>
        <v>0</v>
      </c>
      <c r="M13" s="5" t="b">
        <f t="shared" si="6"/>
        <v>0</v>
      </c>
      <c r="O13" s="4" t="s">
        <v>4</v>
      </c>
      <c r="P13" s="23">
        <v>2434.1</v>
      </c>
      <c r="Q13" s="24">
        <v>2506.6</v>
      </c>
      <c r="R13" s="24">
        <v>2507</v>
      </c>
      <c r="S13" s="5">
        <v>2505</v>
      </c>
      <c r="T13" s="15">
        <v>2507</v>
      </c>
    </row>
    <row r="14" spans="1:20">
      <c r="A14" s="4" t="s">
        <v>9</v>
      </c>
      <c r="B14" s="11">
        <v>10836.6667</v>
      </c>
      <c r="C14" s="5">
        <v>11092.6667</v>
      </c>
      <c r="D14" s="15">
        <v>11116.7333</v>
      </c>
      <c r="E14" s="5"/>
      <c r="F14" s="5" t="b">
        <f t="shared" si="0"/>
        <v>1</v>
      </c>
      <c r="G14" s="5" t="b">
        <f t="shared" si="1"/>
        <v>0</v>
      </c>
      <c r="H14" s="5" t="b">
        <f t="shared" si="2"/>
        <v>0</v>
      </c>
      <c r="I14" s="5" t="b">
        <f t="shared" si="3"/>
        <v>0</v>
      </c>
      <c r="J14" s="5" t="b">
        <f t="shared" si="4"/>
        <v>0</v>
      </c>
      <c r="K14" s="5"/>
      <c r="L14" s="5" t="b">
        <f t="shared" si="5"/>
        <v>1</v>
      </c>
      <c r="M14" s="5" t="b">
        <f t="shared" si="6"/>
        <v>1</v>
      </c>
      <c r="O14" s="4" t="s">
        <v>9</v>
      </c>
      <c r="P14" s="23">
        <v>10840</v>
      </c>
      <c r="Q14" s="24">
        <v>11056.2</v>
      </c>
      <c r="R14" s="24">
        <v>11115.9</v>
      </c>
      <c r="S14" s="5">
        <v>8881</v>
      </c>
      <c r="T14" s="15">
        <v>10924</v>
      </c>
    </row>
    <row r="15" spans="1:20">
      <c r="A15" s="4" t="s">
        <v>12</v>
      </c>
      <c r="B15" s="11">
        <v>13753.6333</v>
      </c>
      <c r="C15" s="5">
        <v>14148.1667</v>
      </c>
      <c r="D15" s="15">
        <v>14182.533299999999</v>
      </c>
      <c r="E15" s="5"/>
      <c r="F15" s="5" t="b">
        <f t="shared" si="0"/>
        <v>1</v>
      </c>
      <c r="G15" s="5" t="b">
        <f t="shared" si="1"/>
        <v>0</v>
      </c>
      <c r="H15" s="5" t="b">
        <f t="shared" si="2"/>
        <v>0</v>
      </c>
      <c r="I15" s="5" t="b">
        <f t="shared" si="3"/>
        <v>0</v>
      </c>
      <c r="J15" s="5" t="b">
        <f t="shared" si="4"/>
        <v>0</v>
      </c>
      <c r="K15" s="5"/>
      <c r="L15" s="5" t="b">
        <f t="shared" si="5"/>
        <v>1</v>
      </c>
      <c r="M15" s="5" t="b">
        <f t="shared" si="6"/>
        <v>0</v>
      </c>
      <c r="O15" s="4" t="s">
        <v>12</v>
      </c>
      <c r="P15" s="23">
        <v>13758.3</v>
      </c>
      <c r="Q15" s="24">
        <v>14147.6</v>
      </c>
      <c r="R15" s="24">
        <v>14183.2</v>
      </c>
      <c r="S15" s="5">
        <v>12360</v>
      </c>
      <c r="T15" s="15">
        <v>14159</v>
      </c>
    </row>
    <row r="16" spans="1:20">
      <c r="A16" s="4" t="s">
        <v>15</v>
      </c>
      <c r="B16" s="11">
        <v>19805.533299999999</v>
      </c>
      <c r="C16" s="5">
        <v>20762.866699999999</v>
      </c>
      <c r="D16" s="15">
        <v>20850.2667</v>
      </c>
      <c r="E16" s="5"/>
      <c r="F16" s="5" t="b">
        <f t="shared" si="0"/>
        <v>1</v>
      </c>
      <c r="G16" s="5" t="b">
        <f t="shared" si="1"/>
        <v>0</v>
      </c>
      <c r="H16" s="5" t="b">
        <f t="shared" si="2"/>
        <v>0</v>
      </c>
      <c r="I16" s="5" t="b">
        <f t="shared" si="3"/>
        <v>0</v>
      </c>
      <c r="J16" s="5" t="b">
        <f t="shared" si="4"/>
        <v>0</v>
      </c>
      <c r="K16" s="5"/>
      <c r="L16" s="5" t="b">
        <f t="shared" si="5"/>
        <v>1</v>
      </c>
      <c r="M16" s="5" t="b">
        <f t="shared" si="6"/>
        <v>0</v>
      </c>
      <c r="O16" s="4" t="s">
        <v>15</v>
      </c>
      <c r="P16" s="23">
        <v>19788.5</v>
      </c>
      <c r="Q16" s="24">
        <v>20757.3</v>
      </c>
      <c r="R16" s="24">
        <v>20854.8</v>
      </c>
      <c r="S16" s="5">
        <v>17189</v>
      </c>
      <c r="T16" s="15">
        <v>20819</v>
      </c>
    </row>
    <row r="17" spans="1:20">
      <c r="A17" s="4" t="s">
        <v>18</v>
      </c>
      <c r="B17" s="11">
        <v>28697.7</v>
      </c>
      <c r="C17" s="5">
        <v>28850.033299999999</v>
      </c>
      <c r="D17" s="15">
        <v>28892.7667</v>
      </c>
      <c r="E17" s="5"/>
      <c r="F17" s="5" t="b">
        <f t="shared" si="0"/>
        <v>0</v>
      </c>
      <c r="G17" s="5" t="b">
        <f t="shared" si="1"/>
        <v>0</v>
      </c>
      <c r="H17" s="5" t="b">
        <f t="shared" si="2"/>
        <v>0</v>
      </c>
      <c r="I17" s="5" t="b">
        <f t="shared" si="3"/>
        <v>0</v>
      </c>
      <c r="J17" s="5" t="b">
        <f t="shared" si="4"/>
        <v>1</v>
      </c>
      <c r="K17" s="5"/>
      <c r="L17" s="5" t="b">
        <f t="shared" si="5"/>
        <v>0</v>
      </c>
      <c r="M17" s="5" t="b">
        <f t="shared" si="6"/>
        <v>0</v>
      </c>
      <c r="O17" s="4" t="s">
        <v>18</v>
      </c>
      <c r="P17" s="23">
        <v>28681.5</v>
      </c>
      <c r="Q17" s="24">
        <v>28838.9</v>
      </c>
      <c r="R17" s="24">
        <v>28887.5</v>
      </c>
      <c r="S17" s="5">
        <v>22026</v>
      </c>
      <c r="T17" s="15">
        <v>28894</v>
      </c>
    </row>
    <row r="18" spans="1:20">
      <c r="A18" s="4" t="s">
        <v>19</v>
      </c>
      <c r="B18" s="11">
        <v>5919.3666999999996</v>
      </c>
      <c r="C18" s="5">
        <v>7829.3666999999996</v>
      </c>
      <c r="D18" s="15">
        <v>7830</v>
      </c>
      <c r="E18" s="5"/>
      <c r="F18" s="5" t="b">
        <f t="shared" si="0"/>
        <v>1</v>
      </c>
      <c r="G18" s="5" t="b">
        <f t="shared" si="1"/>
        <v>0</v>
      </c>
      <c r="H18" s="5" t="b">
        <f t="shared" si="2"/>
        <v>0</v>
      </c>
      <c r="I18" s="5" t="b">
        <f t="shared" si="3"/>
        <v>0</v>
      </c>
      <c r="J18" s="5" t="b">
        <f t="shared" si="4"/>
        <v>0</v>
      </c>
      <c r="K18" s="5"/>
      <c r="L18" s="5" t="b">
        <f t="shared" si="5"/>
        <v>1</v>
      </c>
      <c r="M18" s="5" t="b">
        <f t="shared" si="6"/>
        <v>1</v>
      </c>
      <c r="O18" s="4" t="s">
        <v>19</v>
      </c>
      <c r="P18" s="23">
        <v>5888.7</v>
      </c>
      <c r="Q18" s="24">
        <v>7814.9</v>
      </c>
      <c r="R18" s="24">
        <v>7832</v>
      </c>
      <c r="S18" s="5">
        <v>6553</v>
      </c>
      <c r="T18" s="15">
        <v>7528</v>
      </c>
    </row>
    <row r="19" spans="1:20">
      <c r="A19" s="4" t="s">
        <v>21</v>
      </c>
      <c r="B19" s="11">
        <v>5531.7</v>
      </c>
      <c r="C19" s="5">
        <v>7377.5</v>
      </c>
      <c r="D19" s="15">
        <v>7382.9</v>
      </c>
      <c r="E19" s="5"/>
      <c r="F19" s="5" t="b">
        <f t="shared" si="0"/>
        <v>1</v>
      </c>
      <c r="G19" s="5" t="b">
        <f t="shared" si="1"/>
        <v>0</v>
      </c>
      <c r="H19" s="5" t="b">
        <f t="shared" si="2"/>
        <v>0</v>
      </c>
      <c r="I19" s="5" t="b">
        <f t="shared" si="3"/>
        <v>0</v>
      </c>
      <c r="J19" s="5" t="b">
        <f t="shared" si="4"/>
        <v>0</v>
      </c>
      <c r="K19" s="5"/>
      <c r="L19" s="5" t="b">
        <f t="shared" si="5"/>
        <v>1</v>
      </c>
      <c r="M19" s="5" t="b">
        <f t="shared" si="6"/>
        <v>1</v>
      </c>
      <c r="O19" s="4" t="s">
        <v>21</v>
      </c>
      <c r="P19" s="23">
        <v>5541.1</v>
      </c>
      <c r="Q19" s="24">
        <v>7376.3</v>
      </c>
      <c r="R19" s="24">
        <v>7379.9</v>
      </c>
      <c r="S19" s="5">
        <v>6219</v>
      </c>
      <c r="T19" s="15">
        <v>7109</v>
      </c>
    </row>
    <row r="20" spans="1:20">
      <c r="A20" s="4" t="s">
        <v>23</v>
      </c>
      <c r="B20" s="11">
        <v>5044.1333000000004</v>
      </c>
      <c r="C20" s="5">
        <v>6606.4666999999999</v>
      </c>
      <c r="D20" s="15">
        <v>6614.0667000000003</v>
      </c>
      <c r="E20" s="5"/>
      <c r="F20" s="5" t="b">
        <f t="shared" si="0"/>
        <v>1</v>
      </c>
      <c r="G20" s="5" t="b">
        <f t="shared" si="1"/>
        <v>0</v>
      </c>
      <c r="H20" s="5" t="b">
        <f t="shared" si="2"/>
        <v>0</v>
      </c>
      <c r="I20" s="5" t="b">
        <f t="shared" si="3"/>
        <v>0</v>
      </c>
      <c r="J20" s="5" t="b">
        <f t="shared" si="4"/>
        <v>0</v>
      </c>
      <c r="K20" s="5"/>
      <c r="L20" s="5" t="b">
        <f t="shared" si="5"/>
        <v>1</v>
      </c>
      <c r="M20" s="5" t="b">
        <f t="shared" si="6"/>
        <v>1</v>
      </c>
      <c r="O20" s="4" t="s">
        <v>23</v>
      </c>
      <c r="P20" s="23">
        <v>5038.2</v>
      </c>
      <c r="Q20" s="24">
        <v>6608.2</v>
      </c>
      <c r="R20" s="24">
        <v>6609.1</v>
      </c>
      <c r="S20" s="5">
        <v>5693</v>
      </c>
      <c r="T20" s="15">
        <v>6413</v>
      </c>
    </row>
    <row r="21" spans="1:20">
      <c r="A21" s="4" t="s">
        <v>25</v>
      </c>
      <c r="B21" s="11">
        <v>4438.6333000000004</v>
      </c>
      <c r="C21" s="5">
        <v>5761.8333000000002</v>
      </c>
      <c r="D21" s="15">
        <v>5762.6333000000004</v>
      </c>
      <c r="E21" s="5"/>
      <c r="F21" s="5" t="b">
        <f t="shared" si="0"/>
        <v>1</v>
      </c>
      <c r="G21" s="5" t="b">
        <f t="shared" si="1"/>
        <v>0</v>
      </c>
      <c r="H21" s="5" t="b">
        <f t="shared" si="2"/>
        <v>0</v>
      </c>
      <c r="I21" s="5" t="b">
        <f t="shared" si="3"/>
        <v>0</v>
      </c>
      <c r="J21" s="5" t="b">
        <f t="shared" si="4"/>
        <v>0</v>
      </c>
      <c r="K21" s="5"/>
      <c r="L21" s="5" t="b">
        <f t="shared" si="5"/>
        <v>1</v>
      </c>
      <c r="M21" s="5" t="b">
        <f t="shared" si="6"/>
        <v>1</v>
      </c>
      <c r="O21" s="4" t="s">
        <v>25</v>
      </c>
      <c r="P21" s="23">
        <v>4426.8</v>
      </c>
      <c r="Q21" s="24">
        <v>5761.4</v>
      </c>
      <c r="R21" s="24">
        <v>5764.7</v>
      </c>
      <c r="S21" s="5">
        <v>5023</v>
      </c>
      <c r="T21" s="15">
        <v>5636</v>
      </c>
    </row>
    <row r="22" spans="1:20">
      <c r="A22" s="4" t="s">
        <v>27</v>
      </c>
      <c r="B22" s="11">
        <v>4799.8</v>
      </c>
      <c r="C22" s="5">
        <v>6076.4</v>
      </c>
      <c r="D22" s="15">
        <v>6081.6666999999998</v>
      </c>
      <c r="E22" s="5"/>
      <c r="F22" s="5" t="b">
        <f t="shared" si="0"/>
        <v>1</v>
      </c>
      <c r="G22" s="5" t="b">
        <f t="shared" si="1"/>
        <v>0</v>
      </c>
      <c r="H22" s="5" t="b">
        <f t="shared" si="2"/>
        <v>0</v>
      </c>
      <c r="I22" s="5" t="b">
        <f t="shared" si="3"/>
        <v>0</v>
      </c>
      <c r="J22" s="5" t="b">
        <f t="shared" si="4"/>
        <v>0</v>
      </c>
      <c r="K22" s="5"/>
      <c r="L22" s="5" t="b">
        <f t="shared" si="5"/>
        <v>1</v>
      </c>
      <c r="M22" s="5" t="b">
        <f t="shared" si="6"/>
        <v>1</v>
      </c>
      <c r="O22" s="4" t="s">
        <v>27</v>
      </c>
      <c r="P22" s="23">
        <v>4797.3</v>
      </c>
      <c r="Q22" s="24">
        <v>6073.6</v>
      </c>
      <c r="R22" s="24">
        <v>6078.5</v>
      </c>
      <c r="S22" s="5">
        <v>5437</v>
      </c>
      <c r="T22" s="15">
        <v>5911</v>
      </c>
    </row>
    <row r="23" spans="1:20">
      <c r="A23" s="4" t="s">
        <v>29</v>
      </c>
      <c r="B23" s="11">
        <v>3672.9333000000001</v>
      </c>
      <c r="C23" s="5">
        <v>4549.1000000000004</v>
      </c>
      <c r="D23" s="15">
        <v>4553.2</v>
      </c>
      <c r="E23" s="5"/>
      <c r="F23" s="5" t="b">
        <f t="shared" si="0"/>
        <v>1</v>
      </c>
      <c r="G23" s="5" t="b">
        <f t="shared" si="1"/>
        <v>0</v>
      </c>
      <c r="H23" s="5" t="b">
        <f t="shared" si="2"/>
        <v>0</v>
      </c>
      <c r="I23" s="5" t="b">
        <f t="shared" si="3"/>
        <v>0</v>
      </c>
      <c r="J23" s="5" t="b">
        <f t="shared" si="4"/>
        <v>0</v>
      </c>
      <c r="K23" s="5"/>
      <c r="L23" s="5" t="b">
        <f t="shared" si="5"/>
        <v>1</v>
      </c>
      <c r="M23" s="5" t="b">
        <f t="shared" si="6"/>
        <v>1</v>
      </c>
      <c r="O23" s="4" t="s">
        <v>29</v>
      </c>
      <c r="P23" s="23">
        <v>3666.1</v>
      </c>
      <c r="Q23" s="24">
        <v>4557</v>
      </c>
      <c r="R23" s="24">
        <v>4554.8</v>
      </c>
      <c r="S23" s="5">
        <v>4195</v>
      </c>
      <c r="T23" s="15">
        <v>4486</v>
      </c>
    </row>
    <row r="24" spans="1:20">
      <c r="A24" s="4" t="s">
        <v>31</v>
      </c>
      <c r="B24" s="11">
        <v>4681.1000000000004</v>
      </c>
      <c r="C24" s="5">
        <v>5887.7667000000001</v>
      </c>
      <c r="D24" s="15">
        <v>5889.2667000000001</v>
      </c>
      <c r="E24" s="5"/>
      <c r="F24" s="5" t="b">
        <f t="shared" si="0"/>
        <v>1</v>
      </c>
      <c r="G24" s="5" t="b">
        <f t="shared" si="1"/>
        <v>0</v>
      </c>
      <c r="H24" s="5" t="b">
        <f t="shared" si="2"/>
        <v>0</v>
      </c>
      <c r="I24" s="5" t="b">
        <f t="shared" si="3"/>
        <v>0</v>
      </c>
      <c r="J24" s="5" t="b">
        <f t="shared" si="4"/>
        <v>0</v>
      </c>
      <c r="K24" s="5"/>
      <c r="L24" s="5" t="b">
        <f t="shared" si="5"/>
        <v>1</v>
      </c>
      <c r="M24" s="5" t="b">
        <f t="shared" si="6"/>
        <v>1</v>
      </c>
      <c r="O24" s="4" t="s">
        <v>31</v>
      </c>
      <c r="P24" s="23">
        <v>4679</v>
      </c>
      <c r="Q24" s="24">
        <v>5884.4</v>
      </c>
      <c r="R24" s="24">
        <v>5892.3</v>
      </c>
      <c r="S24" s="5">
        <v>5296</v>
      </c>
      <c r="T24" s="15">
        <v>5736</v>
      </c>
    </row>
    <row r="25" spans="1:20">
      <c r="A25" s="4" t="s">
        <v>33</v>
      </c>
      <c r="B25" s="11">
        <v>3395.2667000000001</v>
      </c>
      <c r="C25" s="5">
        <v>4195.7</v>
      </c>
      <c r="D25" s="15">
        <v>4194.6000000000004</v>
      </c>
      <c r="E25" s="5"/>
      <c r="F25" s="5" t="b">
        <f t="shared" si="0"/>
        <v>0</v>
      </c>
      <c r="G25" s="5" t="b">
        <f t="shared" si="1"/>
        <v>1</v>
      </c>
      <c r="H25" s="5" t="b">
        <f t="shared" si="2"/>
        <v>0</v>
      </c>
      <c r="I25" s="5" t="b">
        <f t="shared" si="3"/>
        <v>0</v>
      </c>
      <c r="J25" s="5" t="b">
        <f t="shared" si="4"/>
        <v>0</v>
      </c>
      <c r="K25" s="5"/>
      <c r="L25" s="5" t="b">
        <f t="shared" si="5"/>
        <v>1</v>
      </c>
      <c r="M25" s="5" t="b">
        <f t="shared" si="6"/>
        <v>1</v>
      </c>
      <c r="O25" s="4" t="s">
        <v>33</v>
      </c>
      <c r="P25" s="23">
        <v>3401.7</v>
      </c>
      <c r="Q25" s="24">
        <v>4196.3999999999996</v>
      </c>
      <c r="R25" s="24">
        <v>4195.8</v>
      </c>
      <c r="S25" s="5">
        <v>3909</v>
      </c>
      <c r="T25" s="15">
        <v>4159</v>
      </c>
    </row>
    <row r="26" spans="1:20">
      <c r="A26" s="4" t="s">
        <v>35</v>
      </c>
      <c r="B26" s="11">
        <v>7545.9666999999999</v>
      </c>
      <c r="C26" s="5">
        <v>10574.5</v>
      </c>
      <c r="D26" s="15">
        <v>10590.1667</v>
      </c>
      <c r="E26" s="5"/>
      <c r="F26" s="5" t="b">
        <f t="shared" si="0"/>
        <v>1</v>
      </c>
      <c r="G26" s="5" t="b">
        <f t="shared" si="1"/>
        <v>0</v>
      </c>
      <c r="H26" s="5" t="b">
        <f t="shared" si="2"/>
        <v>0</v>
      </c>
      <c r="I26" s="5" t="b">
        <f t="shared" si="3"/>
        <v>0</v>
      </c>
      <c r="J26" s="5" t="b">
        <f t="shared" si="4"/>
        <v>0</v>
      </c>
      <c r="K26" s="5"/>
      <c r="L26" s="5" t="b">
        <f t="shared" si="5"/>
        <v>1</v>
      </c>
      <c r="M26" s="5" t="b">
        <f t="shared" si="6"/>
        <v>1</v>
      </c>
      <c r="O26" s="4" t="s">
        <v>35</v>
      </c>
      <c r="P26" s="23">
        <v>7549</v>
      </c>
      <c r="Q26" s="24">
        <v>10575.4</v>
      </c>
      <c r="R26" s="24">
        <v>10586.3</v>
      </c>
      <c r="S26" s="5">
        <v>8188</v>
      </c>
      <c r="T26" s="15">
        <v>9889</v>
      </c>
    </row>
    <row r="27" spans="1:20">
      <c r="A27" s="4" t="s">
        <v>37</v>
      </c>
      <c r="B27" s="11">
        <v>6178.4332999999997</v>
      </c>
      <c r="C27" s="5">
        <v>8593.7000000000007</v>
      </c>
      <c r="D27" s="15">
        <v>8601.0666999999994</v>
      </c>
      <c r="E27" s="5"/>
      <c r="F27" s="5" t="b">
        <f t="shared" si="0"/>
        <v>1</v>
      </c>
      <c r="G27" s="5" t="b">
        <f t="shared" si="1"/>
        <v>0</v>
      </c>
      <c r="H27" s="5" t="b">
        <f t="shared" si="2"/>
        <v>0</v>
      </c>
      <c r="I27" s="5" t="b">
        <f t="shared" si="3"/>
        <v>0</v>
      </c>
      <c r="J27" s="5" t="b">
        <f t="shared" si="4"/>
        <v>0</v>
      </c>
      <c r="K27" s="5"/>
      <c r="L27" s="5" t="b">
        <f t="shared" si="5"/>
        <v>1</v>
      </c>
      <c r="M27" s="5" t="b">
        <f t="shared" si="6"/>
        <v>1</v>
      </c>
      <c r="O27" s="4" t="s">
        <v>37</v>
      </c>
      <c r="P27" s="23">
        <v>6172.1</v>
      </c>
      <c r="Q27" s="24">
        <v>8590.7000000000007</v>
      </c>
      <c r="R27" s="24">
        <v>8609.2999999999993</v>
      </c>
      <c r="S27" s="5">
        <v>6863</v>
      </c>
      <c r="T27" s="15">
        <v>8147</v>
      </c>
    </row>
    <row r="28" spans="1:20">
      <c r="A28" s="4" t="s">
        <v>39</v>
      </c>
      <c r="B28" s="11">
        <v>7265.0333000000001</v>
      </c>
      <c r="C28" s="5">
        <v>10192.3667</v>
      </c>
      <c r="D28" s="15">
        <v>10194.6333</v>
      </c>
      <c r="E28" s="5"/>
      <c r="F28" s="5" t="b">
        <f t="shared" si="0"/>
        <v>1</v>
      </c>
      <c r="G28" s="5" t="b">
        <f t="shared" si="1"/>
        <v>0</v>
      </c>
      <c r="H28" s="5" t="b">
        <f t="shared" si="2"/>
        <v>0</v>
      </c>
      <c r="I28" s="5" t="b">
        <f t="shared" si="3"/>
        <v>0</v>
      </c>
      <c r="J28" s="5" t="b">
        <f t="shared" si="4"/>
        <v>0</v>
      </c>
      <c r="K28" s="5"/>
      <c r="L28" s="5" t="b">
        <f t="shared" si="5"/>
        <v>1</v>
      </c>
      <c r="M28" s="5" t="b">
        <f t="shared" si="6"/>
        <v>1</v>
      </c>
      <c r="O28" s="4" t="s">
        <v>39</v>
      </c>
      <c r="P28" s="23">
        <v>7259.3</v>
      </c>
      <c r="Q28" s="24">
        <v>10204</v>
      </c>
      <c r="R28" s="24">
        <v>10193.6</v>
      </c>
      <c r="S28" s="5">
        <v>8016</v>
      </c>
      <c r="T28" s="15">
        <v>9499</v>
      </c>
    </row>
    <row r="29" spans="1:20">
      <c r="A29" s="4" t="s">
        <v>41</v>
      </c>
      <c r="B29" s="11">
        <v>5579.9332999999997</v>
      </c>
      <c r="C29" s="5">
        <v>7683.8</v>
      </c>
      <c r="D29" s="15">
        <v>7692.0667000000003</v>
      </c>
      <c r="E29" s="5"/>
      <c r="F29" s="5" t="b">
        <f t="shared" si="0"/>
        <v>1</v>
      </c>
      <c r="G29" s="5" t="b">
        <f t="shared" si="1"/>
        <v>0</v>
      </c>
      <c r="H29" s="5" t="b">
        <f t="shared" si="2"/>
        <v>0</v>
      </c>
      <c r="I29" s="5" t="b">
        <f t="shared" si="3"/>
        <v>0</v>
      </c>
      <c r="J29" s="5" t="b">
        <f t="shared" si="4"/>
        <v>0</v>
      </c>
      <c r="K29" s="5"/>
      <c r="L29" s="5" t="b">
        <f t="shared" si="5"/>
        <v>1</v>
      </c>
      <c r="M29" s="5" t="b">
        <f t="shared" si="6"/>
        <v>1</v>
      </c>
      <c r="O29" s="4" t="s">
        <v>41</v>
      </c>
      <c r="P29" s="23">
        <v>5565.2</v>
      </c>
      <c r="Q29" s="24">
        <v>7690.8</v>
      </c>
      <c r="R29" s="24">
        <v>7691.8</v>
      </c>
      <c r="S29" s="5">
        <v>6341</v>
      </c>
      <c r="T29" s="15">
        <v>7319</v>
      </c>
    </row>
    <row r="30" spans="1:20">
      <c r="A30" s="4" t="s">
        <v>20</v>
      </c>
      <c r="B30" s="11">
        <v>9344.6332999999995</v>
      </c>
      <c r="C30" s="5">
        <v>10988.6667</v>
      </c>
      <c r="D30" s="15">
        <v>11001.1333</v>
      </c>
      <c r="E30" s="5"/>
      <c r="F30" s="5" t="b">
        <f t="shared" si="0"/>
        <v>1</v>
      </c>
      <c r="G30" s="5" t="b">
        <f t="shared" si="1"/>
        <v>0</v>
      </c>
      <c r="H30" s="5" t="b">
        <f t="shared" si="2"/>
        <v>0</v>
      </c>
      <c r="I30" s="5" t="b">
        <f t="shared" si="3"/>
        <v>0</v>
      </c>
      <c r="J30" s="5" t="b">
        <f t="shared" si="4"/>
        <v>0</v>
      </c>
      <c r="K30" s="5"/>
      <c r="L30" s="5" t="b">
        <f t="shared" si="5"/>
        <v>1</v>
      </c>
      <c r="M30" s="5" t="b">
        <f t="shared" si="6"/>
        <v>1</v>
      </c>
      <c r="O30" s="4" t="s">
        <v>20</v>
      </c>
      <c r="P30" s="23">
        <v>9344.9</v>
      </c>
      <c r="Q30" s="24">
        <v>10982.6</v>
      </c>
      <c r="R30" s="24">
        <v>10995.7</v>
      </c>
      <c r="S30" s="5">
        <v>9756</v>
      </c>
      <c r="T30" s="15">
        <v>10589</v>
      </c>
    </row>
    <row r="31" spans="1:20">
      <c r="A31" s="4" t="s">
        <v>22</v>
      </c>
      <c r="B31" s="11">
        <v>8760.0666999999994</v>
      </c>
      <c r="C31" s="5">
        <v>10325.1333</v>
      </c>
      <c r="D31" s="15">
        <v>10330.033299999999</v>
      </c>
      <c r="E31" s="5"/>
      <c r="F31" s="5" t="b">
        <f t="shared" si="0"/>
        <v>1</v>
      </c>
      <c r="G31" s="5" t="b">
        <f t="shared" si="1"/>
        <v>0</v>
      </c>
      <c r="H31" s="5" t="b">
        <f t="shared" si="2"/>
        <v>0</v>
      </c>
      <c r="I31" s="5" t="b">
        <f t="shared" si="3"/>
        <v>0</v>
      </c>
      <c r="J31" s="5" t="b">
        <f t="shared" si="4"/>
        <v>0</v>
      </c>
      <c r="K31" s="5"/>
      <c r="L31" s="5" t="b">
        <f t="shared" si="5"/>
        <v>1</v>
      </c>
      <c r="M31" s="5" t="b">
        <f t="shared" si="6"/>
        <v>1</v>
      </c>
      <c r="O31" s="4" t="s">
        <v>22</v>
      </c>
      <c r="P31" s="23">
        <v>8751.7000000000007</v>
      </c>
      <c r="Q31" s="24">
        <v>10322.1</v>
      </c>
      <c r="R31" s="24">
        <v>10331.4</v>
      </c>
      <c r="S31" s="5">
        <v>9172</v>
      </c>
      <c r="T31" s="15">
        <v>9999</v>
      </c>
    </row>
    <row r="32" spans="1:20">
      <c r="A32" s="4" t="s">
        <v>24</v>
      </c>
      <c r="B32" s="11">
        <v>7945.2</v>
      </c>
      <c r="C32" s="5">
        <v>9314.6332999999995</v>
      </c>
      <c r="D32" s="15">
        <v>9319.5</v>
      </c>
      <c r="E32" s="5"/>
      <c r="F32" s="5" t="b">
        <f t="shared" si="0"/>
        <v>1</v>
      </c>
      <c r="G32" s="5" t="b">
        <f t="shared" si="1"/>
        <v>0</v>
      </c>
      <c r="H32" s="5" t="b">
        <f t="shared" si="2"/>
        <v>0</v>
      </c>
      <c r="I32" s="5" t="b">
        <f t="shared" si="3"/>
        <v>0</v>
      </c>
      <c r="J32" s="5" t="b">
        <f t="shared" si="4"/>
        <v>0</v>
      </c>
      <c r="K32" s="5"/>
      <c r="L32" s="5" t="b">
        <f t="shared" si="5"/>
        <v>1</v>
      </c>
      <c r="M32" s="5" t="b">
        <f t="shared" si="6"/>
        <v>1</v>
      </c>
      <c r="O32" s="4" t="s">
        <v>24</v>
      </c>
      <c r="P32" s="23">
        <v>7919.3</v>
      </c>
      <c r="Q32" s="24">
        <v>9317</v>
      </c>
      <c r="R32" s="24">
        <v>9316.2999999999993</v>
      </c>
      <c r="S32" s="5">
        <v>8391</v>
      </c>
      <c r="T32" s="15">
        <v>9100</v>
      </c>
    </row>
    <row r="33" spans="1:20">
      <c r="A33" s="4" t="s">
        <v>26</v>
      </c>
      <c r="B33" s="11">
        <v>6936.5</v>
      </c>
      <c r="C33" s="5">
        <v>8136.3333000000002</v>
      </c>
      <c r="D33" s="15">
        <v>8139.3333000000002</v>
      </c>
      <c r="E33" s="5"/>
      <c r="F33" s="5" t="b">
        <f t="shared" si="0"/>
        <v>1</v>
      </c>
      <c r="G33" s="5" t="b">
        <f t="shared" si="1"/>
        <v>0</v>
      </c>
      <c r="H33" s="5" t="b">
        <f t="shared" si="2"/>
        <v>0</v>
      </c>
      <c r="I33" s="5" t="b">
        <f t="shared" si="3"/>
        <v>0</v>
      </c>
      <c r="J33" s="5" t="b">
        <f t="shared" si="4"/>
        <v>0</v>
      </c>
      <c r="K33" s="5"/>
      <c r="L33" s="5" t="b">
        <f t="shared" si="5"/>
        <v>1</v>
      </c>
      <c r="M33" s="5" t="b">
        <f t="shared" si="6"/>
        <v>1</v>
      </c>
      <c r="O33" s="4" t="s">
        <v>26</v>
      </c>
      <c r="P33" s="23">
        <v>6955.6</v>
      </c>
      <c r="Q33" s="24">
        <v>8137.9</v>
      </c>
      <c r="R33" s="24">
        <v>8137.1</v>
      </c>
      <c r="S33" s="5">
        <v>7418</v>
      </c>
      <c r="T33" s="15">
        <v>7968</v>
      </c>
    </row>
    <row r="34" spans="1:20">
      <c r="A34" s="4" t="s">
        <v>28</v>
      </c>
      <c r="B34" s="11">
        <v>7643.7</v>
      </c>
      <c r="C34" s="5">
        <v>8845.8333000000002</v>
      </c>
      <c r="D34" s="15">
        <v>8851.8667000000005</v>
      </c>
      <c r="E34" s="5"/>
      <c r="F34" s="5" t="b">
        <f t="shared" si="0"/>
        <v>1</v>
      </c>
      <c r="G34" s="5" t="b">
        <f t="shared" si="1"/>
        <v>0</v>
      </c>
      <c r="H34" s="5" t="b">
        <f t="shared" si="2"/>
        <v>0</v>
      </c>
      <c r="I34" s="5" t="b">
        <f t="shared" si="3"/>
        <v>0</v>
      </c>
      <c r="J34" s="5" t="b">
        <f t="shared" si="4"/>
        <v>0</v>
      </c>
      <c r="K34" s="5"/>
      <c r="L34" s="5" t="b">
        <f t="shared" si="5"/>
        <v>1</v>
      </c>
      <c r="M34" s="5" t="b">
        <f t="shared" si="6"/>
        <v>1</v>
      </c>
      <c r="O34" s="4" t="s">
        <v>28</v>
      </c>
      <c r="P34" s="23">
        <v>7639.5</v>
      </c>
      <c r="Q34" s="24">
        <v>8846.2000000000007</v>
      </c>
      <c r="R34" s="24">
        <v>8851.7999999999993</v>
      </c>
      <c r="S34" s="5">
        <v>8151</v>
      </c>
      <c r="T34" s="15">
        <v>8660</v>
      </c>
    </row>
    <row r="35" spans="1:20">
      <c r="A35" s="4" t="s">
        <v>30</v>
      </c>
      <c r="B35" s="11">
        <v>5742.1666999999998</v>
      </c>
      <c r="C35" s="5">
        <v>6529.4666999999999</v>
      </c>
      <c r="D35" s="15">
        <v>6533.3</v>
      </c>
      <c r="E35" s="5"/>
      <c r="F35" s="5" t="b">
        <f t="shared" si="0"/>
        <v>1</v>
      </c>
      <c r="G35" s="5" t="b">
        <f t="shared" si="1"/>
        <v>0</v>
      </c>
      <c r="H35" s="5" t="b">
        <f t="shared" si="2"/>
        <v>0</v>
      </c>
      <c r="I35" s="5" t="b">
        <f t="shared" si="3"/>
        <v>0</v>
      </c>
      <c r="J35" s="5" t="b">
        <f t="shared" si="4"/>
        <v>0</v>
      </c>
      <c r="K35" s="5"/>
      <c r="L35" s="5" t="b">
        <f t="shared" si="5"/>
        <v>1</v>
      </c>
      <c r="M35" s="5" t="b">
        <f t="shared" si="6"/>
        <v>1</v>
      </c>
      <c r="O35" s="4" t="s">
        <v>30</v>
      </c>
      <c r="P35" s="23">
        <v>5756.6</v>
      </c>
      <c r="Q35" s="24">
        <v>6532.3</v>
      </c>
      <c r="R35" s="24">
        <v>6536.3</v>
      </c>
      <c r="S35" s="5">
        <v>6138</v>
      </c>
      <c r="T35" s="15">
        <v>6470</v>
      </c>
    </row>
    <row r="36" spans="1:20">
      <c r="A36" s="4" t="s">
        <v>32</v>
      </c>
      <c r="B36" s="11">
        <v>7379.1</v>
      </c>
      <c r="C36" s="5">
        <v>8457.6</v>
      </c>
      <c r="D36" s="15">
        <v>8455.6</v>
      </c>
      <c r="E36" s="5"/>
      <c r="F36" s="5" t="b">
        <f t="shared" si="0"/>
        <v>0</v>
      </c>
      <c r="G36" s="5" t="b">
        <f t="shared" si="1"/>
        <v>1</v>
      </c>
      <c r="H36" s="5" t="b">
        <f t="shared" si="2"/>
        <v>0</v>
      </c>
      <c r="I36" s="5" t="b">
        <f t="shared" si="3"/>
        <v>0</v>
      </c>
      <c r="J36" s="5" t="b">
        <f t="shared" si="4"/>
        <v>0</v>
      </c>
      <c r="K36" s="5"/>
      <c r="L36" s="5" t="b">
        <f t="shared" si="5"/>
        <v>1</v>
      </c>
      <c r="M36" s="5" t="b">
        <f t="shared" si="6"/>
        <v>1</v>
      </c>
      <c r="O36" s="4" t="s">
        <v>32</v>
      </c>
      <c r="P36" s="23">
        <v>7358.3</v>
      </c>
      <c r="Q36" s="24">
        <v>8455.1</v>
      </c>
      <c r="R36" s="24">
        <v>8459.2999999999993</v>
      </c>
      <c r="S36" s="5">
        <v>7849</v>
      </c>
      <c r="T36" s="15">
        <v>8326</v>
      </c>
    </row>
    <row r="37" spans="1:20">
      <c r="A37" s="4" t="s">
        <v>34</v>
      </c>
      <c r="B37" s="11">
        <v>5293.9332999999997</v>
      </c>
      <c r="C37" s="5">
        <v>6041.5</v>
      </c>
      <c r="D37" s="15">
        <v>6045.5</v>
      </c>
      <c r="E37" s="5"/>
      <c r="F37" s="5" t="b">
        <f t="shared" si="0"/>
        <v>1</v>
      </c>
      <c r="G37" s="5" t="b">
        <f t="shared" si="1"/>
        <v>0</v>
      </c>
      <c r="H37" s="5" t="b">
        <f t="shared" si="2"/>
        <v>0</v>
      </c>
      <c r="I37" s="5" t="b">
        <f t="shared" si="3"/>
        <v>0</v>
      </c>
      <c r="J37" s="5" t="b">
        <f t="shared" si="4"/>
        <v>0</v>
      </c>
      <c r="K37" s="5"/>
      <c r="L37" s="5" t="b">
        <f t="shared" si="5"/>
        <v>1</v>
      </c>
      <c r="M37" s="5" t="b">
        <f t="shared" si="6"/>
        <v>1</v>
      </c>
      <c r="O37" s="4" t="s">
        <v>34</v>
      </c>
      <c r="P37" s="23">
        <v>5286.4</v>
      </c>
      <c r="Q37" s="24">
        <v>6041.9</v>
      </c>
      <c r="R37" s="24">
        <v>6044.5</v>
      </c>
      <c r="S37" s="5">
        <v>5721</v>
      </c>
      <c r="T37" s="15">
        <v>5986</v>
      </c>
    </row>
    <row r="38" spans="1:20">
      <c r="A38" s="4" t="s">
        <v>36</v>
      </c>
      <c r="B38" s="11">
        <v>12479.7333</v>
      </c>
      <c r="C38" s="5">
        <v>15362.566699999999</v>
      </c>
      <c r="D38" s="15">
        <v>15378.8667</v>
      </c>
      <c r="E38" s="5"/>
      <c r="F38" s="5" t="b">
        <f t="shared" si="0"/>
        <v>1</v>
      </c>
      <c r="G38" s="5" t="b">
        <f t="shared" si="1"/>
        <v>0</v>
      </c>
      <c r="H38" s="5" t="b">
        <f t="shared" si="2"/>
        <v>0</v>
      </c>
      <c r="I38" s="5" t="b">
        <f t="shared" si="3"/>
        <v>0</v>
      </c>
      <c r="J38" s="5" t="b">
        <f t="shared" si="4"/>
        <v>0</v>
      </c>
      <c r="K38" s="5"/>
      <c r="L38" s="5" t="b">
        <f t="shared" si="5"/>
        <v>1</v>
      </c>
      <c r="M38" s="5" t="b">
        <f t="shared" si="6"/>
        <v>1</v>
      </c>
      <c r="O38" s="4" t="s">
        <v>36</v>
      </c>
      <c r="P38" s="23">
        <v>12459.7</v>
      </c>
      <c r="Q38" s="24">
        <v>15360.6</v>
      </c>
      <c r="R38" s="24">
        <v>15383.2</v>
      </c>
      <c r="S38" s="5">
        <v>13030</v>
      </c>
      <c r="T38" s="15">
        <v>14437</v>
      </c>
    </row>
    <row r="39" spans="1:20">
      <c r="A39" s="4" t="s">
        <v>38</v>
      </c>
      <c r="B39" s="11">
        <v>10222.9</v>
      </c>
      <c r="C39" s="5">
        <v>12484.1</v>
      </c>
      <c r="D39" s="15">
        <v>12496.2333</v>
      </c>
      <c r="E39" s="5"/>
      <c r="F39" s="5" t="b">
        <f t="shared" si="0"/>
        <v>1</v>
      </c>
      <c r="G39" s="5" t="b">
        <f t="shared" si="1"/>
        <v>0</v>
      </c>
      <c r="H39" s="5" t="b">
        <f t="shared" si="2"/>
        <v>0</v>
      </c>
      <c r="I39" s="5" t="b">
        <f t="shared" si="3"/>
        <v>0</v>
      </c>
      <c r="J39" s="5" t="b">
        <f t="shared" si="4"/>
        <v>0</v>
      </c>
      <c r="K39" s="5"/>
      <c r="L39" s="5" t="b">
        <f t="shared" si="5"/>
        <v>1</v>
      </c>
      <c r="M39" s="5" t="b">
        <f t="shared" si="6"/>
        <v>1</v>
      </c>
      <c r="O39" s="4" t="s">
        <v>38</v>
      </c>
      <c r="P39" s="23">
        <v>10206.200000000001</v>
      </c>
      <c r="Q39" s="24">
        <v>12473.9</v>
      </c>
      <c r="R39" s="24">
        <v>12500.4</v>
      </c>
      <c r="S39" s="5">
        <v>10776</v>
      </c>
      <c r="T39" s="15">
        <v>11883</v>
      </c>
    </row>
    <row r="40" spans="1:20">
      <c r="A40" s="4" t="s">
        <v>40</v>
      </c>
      <c r="B40" s="11">
        <v>12090.8667</v>
      </c>
      <c r="C40" s="5">
        <v>14920.433300000001</v>
      </c>
      <c r="D40" s="15">
        <v>14949.433300000001</v>
      </c>
      <c r="E40" s="5"/>
      <c r="F40" s="5" t="b">
        <f t="shared" si="0"/>
        <v>1</v>
      </c>
      <c r="G40" s="5" t="b">
        <f t="shared" si="1"/>
        <v>0</v>
      </c>
      <c r="H40" s="5" t="b">
        <f t="shared" si="2"/>
        <v>0</v>
      </c>
      <c r="I40" s="5" t="b">
        <f t="shared" si="3"/>
        <v>0</v>
      </c>
      <c r="J40" s="5" t="b">
        <f t="shared" si="4"/>
        <v>0</v>
      </c>
      <c r="K40" s="5"/>
      <c r="L40" s="5" t="b">
        <f t="shared" si="5"/>
        <v>1</v>
      </c>
      <c r="M40" s="5" t="b">
        <f t="shared" si="6"/>
        <v>1</v>
      </c>
      <c r="O40" s="4" t="s">
        <v>40</v>
      </c>
      <c r="P40" s="23">
        <v>12140</v>
      </c>
      <c r="Q40" s="24">
        <v>14942.4</v>
      </c>
      <c r="R40" s="24">
        <v>14957.3</v>
      </c>
      <c r="S40" s="5">
        <v>12853</v>
      </c>
      <c r="T40" s="15">
        <v>14036</v>
      </c>
    </row>
    <row r="41" spans="1:20">
      <c r="A41" s="7" t="s">
        <v>42</v>
      </c>
      <c r="B41" s="12">
        <v>9259.7667000000001</v>
      </c>
      <c r="C41" s="8">
        <v>11286.2667</v>
      </c>
      <c r="D41" s="16">
        <v>11290.033299999999</v>
      </c>
      <c r="E41" s="5"/>
      <c r="F41" s="8" t="b">
        <f t="shared" si="0"/>
        <v>1</v>
      </c>
      <c r="G41" s="8" t="b">
        <f t="shared" si="1"/>
        <v>0</v>
      </c>
      <c r="H41" s="8" t="b">
        <f t="shared" si="2"/>
        <v>0</v>
      </c>
      <c r="I41" s="8" t="b">
        <f t="shared" si="3"/>
        <v>0</v>
      </c>
      <c r="J41" s="8" t="b">
        <f t="shared" si="4"/>
        <v>0</v>
      </c>
      <c r="K41" s="5"/>
      <c r="L41" s="8" t="b">
        <f t="shared" si="5"/>
        <v>1</v>
      </c>
      <c r="M41" s="8" t="b">
        <f t="shared" si="6"/>
        <v>1</v>
      </c>
      <c r="O41" s="7" t="s">
        <v>42</v>
      </c>
      <c r="P41" s="25">
        <v>9228.7000000000007</v>
      </c>
      <c r="Q41" s="26">
        <v>11289.9</v>
      </c>
      <c r="R41" s="26">
        <v>11299.3</v>
      </c>
      <c r="S41" s="8">
        <v>9923</v>
      </c>
      <c r="T41" s="16">
        <v>10790</v>
      </c>
    </row>
    <row r="45" spans="1:20">
      <c r="F45" s="20" t="s">
        <v>49</v>
      </c>
      <c r="G45" s="20" t="s">
        <v>50</v>
      </c>
      <c r="H45" s="20" t="s">
        <v>51</v>
      </c>
      <c r="I45" s="20" t="s">
        <v>52</v>
      </c>
      <c r="J45" s="20" t="s">
        <v>53</v>
      </c>
    </row>
    <row r="46" spans="1:20">
      <c r="E46"/>
      <c r="F46" s="18">
        <f>COUNTIF(F3:F41,"="&amp;TRUE)</f>
        <v>35</v>
      </c>
      <c r="G46" s="18">
        <f>COUNTIF(G3:G41,"="&amp;TRUE)</f>
        <v>2</v>
      </c>
      <c r="H46" s="18">
        <f>COUNTIF(H3:H41,"="&amp;TRUE)</f>
        <v>0</v>
      </c>
      <c r="I46" s="18">
        <f t="shared" ref="I46:J46" si="7">COUNTIF(I3:I41,"="&amp;TRUE)</f>
        <v>0</v>
      </c>
      <c r="J46" s="18">
        <f t="shared" si="7"/>
        <v>2</v>
      </c>
      <c r="K46" s="18"/>
      <c r="L46" s="19">
        <f t="shared" ref="L46:M46" si="8">COUNTIF(L3:L41,"="&amp;TRUE)</f>
        <v>37</v>
      </c>
      <c r="M46" s="19">
        <f t="shared" si="8"/>
        <v>34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/>
  </sheetViews>
  <sheetFormatPr baseColWidth="10" defaultRowHeight="14" x14ac:dyDescent="0"/>
  <sheetData>
    <row r="1" spans="1:12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54</v>
      </c>
      <c r="G1" t="s">
        <v>55</v>
      </c>
      <c r="I1" t="s">
        <v>60</v>
      </c>
      <c r="J1" t="s">
        <v>61</v>
      </c>
      <c r="K1" t="s">
        <v>62</v>
      </c>
      <c r="L1" t="s">
        <v>63</v>
      </c>
    </row>
    <row r="2" spans="1:12">
      <c r="A2" t="s">
        <v>2</v>
      </c>
      <c r="B2" s="33">
        <f>'Diferencas Media'!C3</f>
        <v>1185.5</v>
      </c>
      <c r="C2" s="34">
        <v>22.6</v>
      </c>
      <c r="D2" s="33">
        <f>'Diferencas Media'!D3</f>
        <v>1188.2666999999999</v>
      </c>
      <c r="E2" s="34">
        <v>17.399999999999999</v>
      </c>
      <c r="F2" s="36">
        <v>0.94</v>
      </c>
      <c r="G2" s="37">
        <v>0.51</v>
      </c>
      <c r="I2" t="b">
        <f>D2&gt;=B2</f>
        <v>1</v>
      </c>
      <c r="J2" t="b">
        <f>B2&gt;D2</f>
        <v>0</v>
      </c>
      <c r="K2" t="b">
        <f>AND(D2&gt;B2,F2&lt;= 0.05)</f>
        <v>0</v>
      </c>
      <c r="L2" t="b">
        <f>AND(B2&gt;D2,F2&lt;= 0.05)</f>
        <v>0</v>
      </c>
    </row>
    <row r="3" spans="1:12">
      <c r="A3" t="s">
        <v>7</v>
      </c>
      <c r="B3" s="33">
        <f>'Diferencas Media'!C4</f>
        <v>4706.2</v>
      </c>
      <c r="C3" s="34">
        <v>94.4</v>
      </c>
      <c r="D3" s="33">
        <f>'Diferencas Media'!D4</f>
        <v>4756.4332999999997</v>
      </c>
      <c r="E3" s="34">
        <v>63.8</v>
      </c>
      <c r="F3" s="36">
        <v>2.9000000000000001E-2</v>
      </c>
      <c r="G3" s="37">
        <v>0.66</v>
      </c>
      <c r="I3" t="b">
        <f>D3&gt;=B3</f>
        <v>1</v>
      </c>
      <c r="J3" t="b">
        <f>B3&gt;D3</f>
        <v>0</v>
      </c>
      <c r="K3" t="b">
        <f>AND(D3&gt;B3,F3&lt;= 0.05)</f>
        <v>1</v>
      </c>
      <c r="L3" t="b">
        <f>AND(B3&gt;D3,F3&lt;= 0.05)</f>
        <v>0</v>
      </c>
    </row>
    <row r="4" spans="1:12">
      <c r="A4" t="s">
        <v>10</v>
      </c>
      <c r="B4" s="33">
        <f>'Diferencas Media'!C5</f>
        <v>7318.1666999999998</v>
      </c>
      <c r="C4" s="34">
        <v>43.5</v>
      </c>
      <c r="D4" s="33">
        <f>'Diferencas Media'!D5</f>
        <v>7348.9332999999997</v>
      </c>
      <c r="E4" s="34">
        <v>33.4</v>
      </c>
      <c r="F4" s="36">
        <v>3.0000000000000001E-3</v>
      </c>
      <c r="G4" s="37">
        <v>0.72</v>
      </c>
      <c r="I4" t="b">
        <f>D4&gt;=B4</f>
        <v>1</v>
      </c>
      <c r="J4" t="b">
        <f>B4&gt;D4</f>
        <v>0</v>
      </c>
      <c r="K4" t="b">
        <f>AND(D4&gt;B4,F4&lt;= 0.05)</f>
        <v>1</v>
      </c>
      <c r="L4" t="b">
        <f>AND(B4&gt;D4,F4&lt;= 0.05)</f>
        <v>0</v>
      </c>
    </row>
    <row r="5" spans="1:12">
      <c r="A5" t="s">
        <v>13</v>
      </c>
      <c r="B5" s="33">
        <f>'Diferencas Media'!C6</f>
        <v>10330.7667</v>
      </c>
      <c r="C5" s="34">
        <v>81</v>
      </c>
      <c r="D5" s="33">
        <f>'Diferencas Media'!D6</f>
        <v>10384.3333</v>
      </c>
      <c r="E5" s="34">
        <v>83</v>
      </c>
      <c r="F5" s="36">
        <v>2.3E-2</v>
      </c>
      <c r="G5" s="37">
        <v>0.67</v>
      </c>
      <c r="I5" t="b">
        <f>D5&gt;=B5</f>
        <v>1</v>
      </c>
      <c r="J5" t="b">
        <f>B5&gt;D5</f>
        <v>0</v>
      </c>
      <c r="K5" t="b">
        <f>AND(D5&gt;B5,F5&lt;= 0.05)</f>
        <v>1</v>
      </c>
      <c r="L5" t="b">
        <f>AND(B5&gt;D5,F5&lt;= 0.05)</f>
        <v>0</v>
      </c>
    </row>
    <row r="6" spans="1:12">
      <c r="A6" t="s">
        <v>16</v>
      </c>
      <c r="B6" s="33">
        <f>'Diferencas Media'!C7</f>
        <v>17078.033299999999</v>
      </c>
      <c r="C6" s="35">
        <v>595.79999999999995</v>
      </c>
      <c r="D6" s="33">
        <f>'Diferencas Media'!D7</f>
        <v>17683.433300000001</v>
      </c>
      <c r="E6" s="35">
        <v>161.80000000000001</v>
      </c>
      <c r="F6" s="36">
        <v>1.4000000000000001E-7</v>
      </c>
      <c r="G6" s="37">
        <v>0.9</v>
      </c>
      <c r="I6" t="b">
        <f>D6&gt;=B6</f>
        <v>1</v>
      </c>
      <c r="J6" t="b">
        <f>B6&gt;D6</f>
        <v>0</v>
      </c>
      <c r="K6" t="b">
        <f>AND(D6&gt;B6,F6&lt;= 0.05)</f>
        <v>1</v>
      </c>
      <c r="L6" t="b">
        <f>AND(B6&gt;D6,F6&lt;= 0.05)</f>
        <v>0</v>
      </c>
    </row>
    <row r="7" spans="1:12">
      <c r="A7" t="s">
        <v>3</v>
      </c>
      <c r="B7" s="33">
        <f>'Diferencas Media'!C8</f>
        <v>1805.7</v>
      </c>
      <c r="C7" s="34">
        <v>19.899999999999999</v>
      </c>
      <c r="D7" s="33">
        <f>'Diferencas Media'!D8</f>
        <v>1807.1333</v>
      </c>
      <c r="E7" s="34">
        <v>21.4</v>
      </c>
      <c r="F7" s="36">
        <v>0.65</v>
      </c>
      <c r="G7" s="37">
        <v>0.53</v>
      </c>
      <c r="I7" t="b">
        <f>D7&gt;=B7</f>
        <v>1</v>
      </c>
      <c r="J7" t="b">
        <f>B7&gt;D7</f>
        <v>0</v>
      </c>
      <c r="K7" t="b">
        <f>AND(D7&gt;B7,F7&lt;= 0.05)</f>
        <v>0</v>
      </c>
      <c r="L7" t="b">
        <f>AND(B7&gt;D7,F7&lt;= 0.05)</f>
        <v>0</v>
      </c>
    </row>
    <row r="8" spans="1:12">
      <c r="A8" t="s">
        <v>8</v>
      </c>
      <c r="B8" s="33">
        <f>'Diferencas Media'!C9</f>
        <v>7654.8333000000002</v>
      </c>
      <c r="C8" s="34">
        <v>89.3</v>
      </c>
      <c r="D8" s="33">
        <f>'Diferencas Media'!D9</f>
        <v>7701.4</v>
      </c>
      <c r="E8" s="34">
        <v>88.8</v>
      </c>
      <c r="F8" s="36">
        <v>2.1999999999999999E-2</v>
      </c>
      <c r="G8" s="37">
        <v>0.67</v>
      </c>
      <c r="I8" t="b">
        <f>D8&gt;=B8</f>
        <v>1</v>
      </c>
      <c r="J8" t="b">
        <f>B8&gt;D8</f>
        <v>0</v>
      </c>
      <c r="K8" t="b">
        <f>AND(D8&gt;B8,F8&lt;= 0.05)</f>
        <v>1</v>
      </c>
      <c r="L8" t="b">
        <f>AND(B8&gt;D8,F8&lt;= 0.05)</f>
        <v>0</v>
      </c>
    </row>
    <row r="9" spans="1:12">
      <c r="A9" t="s">
        <v>11</v>
      </c>
      <c r="B9" s="33">
        <f>'Diferencas Media'!C10</f>
        <v>11015.7667</v>
      </c>
      <c r="C9" s="34">
        <v>41.3</v>
      </c>
      <c r="D9" s="33">
        <f>'Diferencas Media'!D10</f>
        <v>11052.066699999999</v>
      </c>
      <c r="E9" s="34">
        <v>35.5</v>
      </c>
      <c r="F9" s="36">
        <v>3.5E-4</v>
      </c>
      <c r="G9" s="37">
        <v>0.77</v>
      </c>
      <c r="I9" t="b">
        <f>D9&gt;=B9</f>
        <v>1</v>
      </c>
      <c r="J9" t="b">
        <f>B9&gt;D9</f>
        <v>0</v>
      </c>
      <c r="K9" t="b">
        <f>AND(D9&gt;B9,F9&lt;= 0.05)</f>
        <v>1</v>
      </c>
      <c r="L9" t="b">
        <f>AND(B9&gt;D9,F9&lt;= 0.05)</f>
        <v>0</v>
      </c>
    </row>
    <row r="10" spans="1:12">
      <c r="A10" t="s">
        <v>14</v>
      </c>
      <c r="B10" s="33">
        <f>'Diferencas Media'!C11</f>
        <v>15683.2333</v>
      </c>
      <c r="C10" s="34">
        <v>65.599999999999994</v>
      </c>
      <c r="D10" s="33">
        <f>'Diferencas Media'!D11</f>
        <v>15713.6667</v>
      </c>
      <c r="E10" s="34">
        <v>68.400000000000006</v>
      </c>
      <c r="F10" s="36">
        <v>8.7999999999999995E-2</v>
      </c>
      <c r="G10" s="37">
        <v>0.63</v>
      </c>
      <c r="I10" t="b">
        <f>D10&gt;=B10</f>
        <v>1</v>
      </c>
      <c r="J10" t="b">
        <f>B10&gt;D10</f>
        <v>0</v>
      </c>
      <c r="K10" t="b">
        <f>AND(D10&gt;B10,F10&lt;= 0.05)</f>
        <v>0</v>
      </c>
      <c r="L10" t="b">
        <f>AND(B10&gt;D10,F10&lt;= 0.05)</f>
        <v>0</v>
      </c>
    </row>
    <row r="11" spans="1:12">
      <c r="A11" t="s">
        <v>17</v>
      </c>
      <c r="B11" s="33">
        <f>'Diferencas Media'!C12</f>
        <v>24362.2667</v>
      </c>
      <c r="C11" s="34">
        <v>76.7</v>
      </c>
      <c r="D11" s="33">
        <f>'Diferencas Media'!D12</f>
        <v>24451.066699999999</v>
      </c>
      <c r="E11" s="34">
        <v>78.099999999999994</v>
      </c>
      <c r="F11" s="36">
        <v>5.8E-5</v>
      </c>
      <c r="G11" s="37">
        <v>0.8</v>
      </c>
      <c r="I11" t="b">
        <f>D11&gt;=B11</f>
        <v>1</v>
      </c>
      <c r="J11" t="b">
        <f>B11&gt;D11</f>
        <v>0</v>
      </c>
      <c r="K11" t="b">
        <f>AND(D11&gt;B11,F11&lt;= 0.05)</f>
        <v>1</v>
      </c>
      <c r="L11" t="b">
        <f>AND(B11&gt;D11,F11&lt;= 0.05)</f>
        <v>0</v>
      </c>
    </row>
    <row r="12" spans="1:12">
      <c r="A12" t="s">
        <v>4</v>
      </c>
      <c r="B12" s="33">
        <f>'Diferencas Media'!C13</f>
        <v>2504.8667</v>
      </c>
      <c r="C12" s="34">
        <v>10.6</v>
      </c>
      <c r="D12" s="33">
        <f>'Diferencas Media'!D13</f>
        <v>2504.6667000000002</v>
      </c>
      <c r="E12" s="34">
        <v>10.6</v>
      </c>
      <c r="F12" s="36">
        <v>0.67</v>
      </c>
      <c r="G12" s="37">
        <v>0.48</v>
      </c>
      <c r="I12" t="b">
        <f>D12&gt;=B12</f>
        <v>0</v>
      </c>
      <c r="J12" t="b">
        <f>B12&gt;D12</f>
        <v>1</v>
      </c>
      <c r="K12" t="b">
        <f>AND(D12&gt;B12,F12&lt;= 0.05)</f>
        <v>0</v>
      </c>
      <c r="L12" t="b">
        <f>AND(B12&gt;D12,F12&lt;= 0.05)</f>
        <v>0</v>
      </c>
    </row>
    <row r="13" spans="1:12">
      <c r="A13" t="s">
        <v>9</v>
      </c>
      <c r="B13" s="33">
        <f>'Diferencas Media'!C14</f>
        <v>11092.6667</v>
      </c>
      <c r="C13" s="34">
        <v>60.8</v>
      </c>
      <c r="D13" s="33">
        <f>'Diferencas Media'!D14</f>
        <v>11116.7333</v>
      </c>
      <c r="E13" s="34">
        <v>46.2</v>
      </c>
      <c r="F13" s="36">
        <v>0.15</v>
      </c>
      <c r="G13" s="37">
        <v>0.61</v>
      </c>
      <c r="I13" t="b">
        <f>D13&gt;=B13</f>
        <v>1</v>
      </c>
      <c r="J13" t="b">
        <f>B13&gt;D13</f>
        <v>0</v>
      </c>
      <c r="K13" t="b">
        <f>AND(D13&gt;B13,F13&lt;= 0.05)</f>
        <v>0</v>
      </c>
      <c r="L13" t="b">
        <f>AND(B13&gt;D13,F13&lt;= 0.05)</f>
        <v>0</v>
      </c>
    </row>
    <row r="14" spans="1:12">
      <c r="A14" t="s">
        <v>12</v>
      </c>
      <c r="B14" s="33">
        <f>'Diferencas Media'!C15</f>
        <v>14148.1667</v>
      </c>
      <c r="C14" s="34">
        <v>14.3</v>
      </c>
      <c r="D14" s="33">
        <f>'Diferencas Media'!D15</f>
        <v>14182.533299999999</v>
      </c>
      <c r="E14" s="34">
        <v>7.1</v>
      </c>
      <c r="F14" s="36">
        <v>3.9999999999999998E-11</v>
      </c>
      <c r="G14" s="37">
        <v>1</v>
      </c>
      <c r="I14" t="b">
        <f>D14&gt;=B14</f>
        <v>1</v>
      </c>
      <c r="J14" t="b">
        <f>B14&gt;D14</f>
        <v>0</v>
      </c>
      <c r="K14" t="b">
        <f>AND(D14&gt;B14,F14&lt;= 0.05)</f>
        <v>1</v>
      </c>
      <c r="L14" t="b">
        <f>AND(B14&gt;D14,F14&lt;= 0.05)</f>
        <v>0</v>
      </c>
    </row>
    <row r="15" spans="1:12">
      <c r="A15" t="s">
        <v>15</v>
      </c>
      <c r="B15" s="33">
        <f>'Diferencas Media'!C16</f>
        <v>20762.866699999999</v>
      </c>
      <c r="C15" s="34">
        <v>57.1</v>
      </c>
      <c r="D15" s="33">
        <f>'Diferencas Media'!D16</f>
        <v>20850.2667</v>
      </c>
      <c r="E15" s="34">
        <v>24.5</v>
      </c>
      <c r="F15" s="36">
        <v>3.8000000000000001E-9</v>
      </c>
      <c r="G15" s="37">
        <v>0.94</v>
      </c>
      <c r="I15" t="b">
        <f>D15&gt;=B15</f>
        <v>1</v>
      </c>
      <c r="J15" t="b">
        <f>B15&gt;D15</f>
        <v>0</v>
      </c>
      <c r="K15" t="b">
        <f>AND(D15&gt;B15,F15&lt;= 0.05)</f>
        <v>1</v>
      </c>
      <c r="L15" t="b">
        <f>AND(B15&gt;D15,F15&lt;= 0.05)</f>
        <v>0</v>
      </c>
    </row>
    <row r="16" spans="1:12">
      <c r="A16" t="s">
        <v>18</v>
      </c>
      <c r="B16" s="33">
        <f>'Diferencas Media'!C17</f>
        <v>28850.033299999999</v>
      </c>
      <c r="C16" s="34">
        <v>27.1</v>
      </c>
      <c r="D16" s="33">
        <f>'Diferencas Media'!D17</f>
        <v>28892.7667</v>
      </c>
      <c r="E16" s="34">
        <v>9.6999999999999993</v>
      </c>
      <c r="F16" s="36">
        <v>5.1999999999999996E-10</v>
      </c>
      <c r="G16" s="37">
        <v>0.97</v>
      </c>
      <c r="I16" t="b">
        <f>D16&gt;=B16</f>
        <v>1</v>
      </c>
      <c r="J16" t="b">
        <f>B16&gt;D16</f>
        <v>0</v>
      </c>
      <c r="K16" t="b">
        <f>AND(D16&gt;B16,F16&lt;= 0.05)</f>
        <v>1</v>
      </c>
      <c r="L16" t="b">
        <f>AND(B16&gt;D16,F16&lt;= 0.05)</f>
        <v>0</v>
      </c>
    </row>
    <row r="17" spans="1:12">
      <c r="A17" t="s">
        <v>19</v>
      </c>
      <c r="B17" s="33">
        <f>'Diferencas Media'!C18</f>
        <v>7829.3666999999996</v>
      </c>
      <c r="C17" s="34">
        <v>22.5</v>
      </c>
      <c r="D17" s="33">
        <f>'Diferencas Media'!D18</f>
        <v>7830</v>
      </c>
      <c r="E17" s="34">
        <v>24.2</v>
      </c>
      <c r="F17" s="36">
        <v>0.82</v>
      </c>
      <c r="G17" s="37">
        <v>0.52</v>
      </c>
      <c r="I17" t="b">
        <f>D17&gt;=B17</f>
        <v>1</v>
      </c>
      <c r="J17" t="b">
        <f>B17&gt;D17</f>
        <v>0</v>
      </c>
      <c r="K17" t="b">
        <f>AND(D17&gt;B17,F17&lt;= 0.05)</f>
        <v>0</v>
      </c>
      <c r="L17" t="b">
        <f>AND(B17&gt;D17,F17&lt;= 0.05)</f>
        <v>0</v>
      </c>
    </row>
    <row r="18" spans="1:12">
      <c r="A18" t="s">
        <v>21</v>
      </c>
      <c r="B18" s="33">
        <f>'Diferencas Media'!C19</f>
        <v>7377.5</v>
      </c>
      <c r="C18" s="34">
        <v>19.8</v>
      </c>
      <c r="D18" s="33">
        <f>'Diferencas Media'!D19</f>
        <v>7382.9</v>
      </c>
      <c r="E18" s="34">
        <v>21.4</v>
      </c>
      <c r="F18" s="36">
        <v>0.26</v>
      </c>
      <c r="G18" s="37">
        <v>0.57999999999999996</v>
      </c>
      <c r="I18" t="b">
        <f>D18&gt;=B18</f>
        <v>1</v>
      </c>
      <c r="J18" t="b">
        <f>B18&gt;D18</f>
        <v>0</v>
      </c>
      <c r="K18" t="b">
        <f>AND(D18&gt;B18,F18&lt;= 0.05)</f>
        <v>0</v>
      </c>
      <c r="L18" t="b">
        <f>AND(B18&gt;D18,F18&lt;= 0.05)</f>
        <v>0</v>
      </c>
    </row>
    <row r="19" spans="1:12">
      <c r="A19" t="s">
        <v>23</v>
      </c>
      <c r="B19" s="33">
        <f>'Diferencas Media'!C20</f>
        <v>6606.4666999999999</v>
      </c>
      <c r="C19" s="34">
        <v>16.899999999999999</v>
      </c>
      <c r="D19" s="33">
        <f>'Diferencas Media'!D20</f>
        <v>6614.0667000000003</v>
      </c>
      <c r="E19" s="34">
        <v>20.100000000000001</v>
      </c>
      <c r="F19" s="36">
        <v>8.5000000000000006E-2</v>
      </c>
      <c r="G19" s="37">
        <v>0.63</v>
      </c>
      <c r="I19" t="b">
        <f>D19&gt;=B19</f>
        <v>1</v>
      </c>
      <c r="J19" t="b">
        <f>B19&gt;D19</f>
        <v>0</v>
      </c>
      <c r="K19" t="b">
        <f>AND(D19&gt;B19,F19&lt;= 0.05)</f>
        <v>0</v>
      </c>
      <c r="L19" t="b">
        <f>AND(B19&gt;D19,F19&lt;= 0.05)</f>
        <v>0</v>
      </c>
    </row>
    <row r="20" spans="1:12">
      <c r="A20" t="s">
        <v>25</v>
      </c>
      <c r="B20" s="33">
        <f>'Diferencas Media'!C21</f>
        <v>5761.8333000000002</v>
      </c>
      <c r="C20" s="34">
        <v>19.8</v>
      </c>
      <c r="D20" s="33">
        <f>'Diferencas Media'!D21</f>
        <v>5762.6333000000004</v>
      </c>
      <c r="E20" s="34">
        <v>19.8</v>
      </c>
      <c r="F20" s="36">
        <v>0.82</v>
      </c>
      <c r="G20" s="37">
        <v>0.52</v>
      </c>
      <c r="I20" t="b">
        <f>D20&gt;=B20</f>
        <v>1</v>
      </c>
      <c r="J20" t="b">
        <f>B20&gt;D20</f>
        <v>0</v>
      </c>
      <c r="K20" t="b">
        <f>AND(D20&gt;B20,F20&lt;= 0.05)</f>
        <v>0</v>
      </c>
      <c r="L20" t="b">
        <f>AND(B20&gt;D20,F20&lt;= 0.05)</f>
        <v>0</v>
      </c>
    </row>
    <row r="21" spans="1:12">
      <c r="A21" t="s">
        <v>27</v>
      </c>
      <c r="B21" s="33">
        <f>'Diferencas Media'!C22</f>
        <v>6076.4</v>
      </c>
      <c r="C21" s="34">
        <v>14.6</v>
      </c>
      <c r="D21" s="33">
        <f>'Diferencas Media'!D22</f>
        <v>6081.6666999999998</v>
      </c>
      <c r="E21" s="34">
        <v>16</v>
      </c>
      <c r="F21" s="36">
        <v>0.25</v>
      </c>
      <c r="G21" s="37">
        <v>0.59</v>
      </c>
      <c r="I21" t="b">
        <f>D21&gt;=B21</f>
        <v>1</v>
      </c>
      <c r="J21" t="b">
        <f>B21&gt;D21</f>
        <v>0</v>
      </c>
      <c r="K21" t="b">
        <f>AND(D21&gt;B21,F21&lt;= 0.05)</f>
        <v>0</v>
      </c>
      <c r="L21" t="b">
        <f>AND(B21&gt;D21,F21&lt;= 0.05)</f>
        <v>0</v>
      </c>
    </row>
    <row r="22" spans="1:12">
      <c r="A22" t="s">
        <v>29</v>
      </c>
      <c r="B22" s="33">
        <f>'Diferencas Media'!C23</f>
        <v>4549.1000000000004</v>
      </c>
      <c r="C22" s="34">
        <v>10.5</v>
      </c>
      <c r="D22" s="33">
        <f>'Diferencas Media'!D23</f>
        <v>4553.2</v>
      </c>
      <c r="E22" s="34">
        <v>12.8</v>
      </c>
      <c r="F22" s="36">
        <v>0.17</v>
      </c>
      <c r="G22" s="37">
        <v>0.6</v>
      </c>
      <c r="I22" t="b">
        <f>D22&gt;=B22</f>
        <v>1</v>
      </c>
      <c r="J22" t="b">
        <f>B22&gt;D22</f>
        <v>0</v>
      </c>
      <c r="K22" t="b">
        <f>AND(D22&gt;B22,F22&lt;= 0.05)</f>
        <v>0</v>
      </c>
      <c r="L22" t="b">
        <f>AND(B22&gt;D22,F22&lt;= 0.05)</f>
        <v>0</v>
      </c>
    </row>
    <row r="23" spans="1:12">
      <c r="A23" t="s">
        <v>31</v>
      </c>
      <c r="B23" s="33">
        <f>'Diferencas Media'!C24</f>
        <v>5887.7667000000001</v>
      </c>
      <c r="C23" s="34">
        <v>15.6</v>
      </c>
      <c r="D23" s="33">
        <f>'Diferencas Media'!D24</f>
        <v>5889.2667000000001</v>
      </c>
      <c r="E23" s="34">
        <v>13.5</v>
      </c>
      <c r="F23" s="36">
        <v>0.81</v>
      </c>
      <c r="G23" s="37">
        <v>0.52</v>
      </c>
      <c r="I23" t="b">
        <f>D23&gt;=B23</f>
        <v>1</v>
      </c>
      <c r="J23" t="b">
        <f>B23&gt;D23</f>
        <v>0</v>
      </c>
      <c r="K23" t="b">
        <f>AND(D23&gt;B23,F23&lt;= 0.05)</f>
        <v>0</v>
      </c>
      <c r="L23" t="b">
        <f>AND(B23&gt;D23,F23&lt;= 0.05)</f>
        <v>0</v>
      </c>
    </row>
    <row r="24" spans="1:12">
      <c r="A24" t="s">
        <v>33</v>
      </c>
      <c r="B24" s="33">
        <f>'Diferencas Media'!C25</f>
        <v>4195.7</v>
      </c>
      <c r="C24" s="34">
        <v>9</v>
      </c>
      <c r="D24" s="33">
        <f>'Diferencas Media'!D25</f>
        <v>4194.6000000000004</v>
      </c>
      <c r="E24" s="34">
        <v>10</v>
      </c>
      <c r="F24" s="36">
        <v>0.97</v>
      </c>
      <c r="G24" s="37">
        <v>0.5</v>
      </c>
      <c r="I24" t="b">
        <f>D24&gt;=B24</f>
        <v>0</v>
      </c>
      <c r="J24" t="b">
        <f>B24&gt;D24</f>
        <v>1</v>
      </c>
      <c r="K24" t="b">
        <f>AND(D24&gt;B24,F24&lt;= 0.05)</f>
        <v>0</v>
      </c>
      <c r="L24" t="b">
        <f>AND(B24&gt;D24,F24&lt;= 0.05)</f>
        <v>0</v>
      </c>
    </row>
    <row r="25" spans="1:12">
      <c r="A25" t="s">
        <v>35</v>
      </c>
      <c r="B25" s="33">
        <f>'Diferencas Media'!C26</f>
        <v>10574.5</v>
      </c>
      <c r="C25" s="34">
        <v>43.5</v>
      </c>
      <c r="D25" s="33">
        <f>'Diferencas Media'!D26</f>
        <v>10590.1667</v>
      </c>
      <c r="E25" s="34">
        <v>44.3</v>
      </c>
      <c r="F25" s="36">
        <v>0.25</v>
      </c>
      <c r="G25" s="37">
        <v>0.59</v>
      </c>
      <c r="I25" t="b">
        <f>D25&gt;=B25</f>
        <v>1</v>
      </c>
      <c r="J25" t="b">
        <f>B25&gt;D25</f>
        <v>0</v>
      </c>
      <c r="K25" t="b">
        <f>AND(D25&gt;B25,F25&lt;= 0.05)</f>
        <v>0</v>
      </c>
      <c r="L25" t="b">
        <f>AND(B25&gt;D25,F25&lt;= 0.05)</f>
        <v>0</v>
      </c>
    </row>
    <row r="26" spans="1:12">
      <c r="A26" t="s">
        <v>37</v>
      </c>
      <c r="B26" s="33">
        <f>'Diferencas Media'!C27</f>
        <v>8593.7000000000007</v>
      </c>
      <c r="C26" s="34">
        <v>26.4</v>
      </c>
      <c r="D26" s="33">
        <f>'Diferencas Media'!D27</f>
        <v>8601.0666999999994</v>
      </c>
      <c r="E26" s="34">
        <v>28.7</v>
      </c>
      <c r="F26" s="36">
        <v>0.28999999999999998</v>
      </c>
      <c r="G26" s="37">
        <v>0.57999999999999996</v>
      </c>
      <c r="I26" t="b">
        <f>D26&gt;=B26</f>
        <v>1</v>
      </c>
      <c r="J26" t="b">
        <f>B26&gt;D26</f>
        <v>0</v>
      </c>
      <c r="K26" t="b">
        <f>AND(D26&gt;B26,F26&lt;= 0.05)</f>
        <v>0</v>
      </c>
      <c r="L26" t="b">
        <f>AND(B26&gt;D26,F26&lt;= 0.05)</f>
        <v>0</v>
      </c>
    </row>
    <row r="27" spans="1:12">
      <c r="A27" t="s">
        <v>39</v>
      </c>
      <c r="B27" s="33">
        <f>'Diferencas Media'!C28</f>
        <v>10192.3667</v>
      </c>
      <c r="C27" s="34">
        <v>41.4</v>
      </c>
      <c r="D27" s="33">
        <f>'Diferencas Media'!D28</f>
        <v>10194.6333</v>
      </c>
      <c r="E27" s="34">
        <v>36.299999999999997</v>
      </c>
      <c r="F27" s="36">
        <v>0.85</v>
      </c>
      <c r="G27" s="37">
        <v>0.49</v>
      </c>
      <c r="I27" t="b">
        <f>D27&gt;=B27</f>
        <v>1</v>
      </c>
      <c r="J27" t="b">
        <f>B27&gt;D27</f>
        <v>0</v>
      </c>
      <c r="K27" t="b">
        <f>AND(D27&gt;B27,F27&lt;= 0.05)</f>
        <v>0</v>
      </c>
      <c r="L27" t="b">
        <f>AND(B27&gt;D27,F27&lt;= 0.05)</f>
        <v>0</v>
      </c>
    </row>
    <row r="28" spans="1:12">
      <c r="A28" t="s">
        <v>41</v>
      </c>
      <c r="B28" s="33">
        <f>'Diferencas Media'!C29</f>
        <v>7683.8</v>
      </c>
      <c r="C28" s="34">
        <v>21.6</v>
      </c>
      <c r="D28" s="33">
        <f>'Diferencas Media'!D29</f>
        <v>7692.0667000000003</v>
      </c>
      <c r="E28" s="34">
        <v>23.1</v>
      </c>
      <c r="F28" s="36">
        <v>0.13</v>
      </c>
      <c r="G28" s="37">
        <v>0.62</v>
      </c>
      <c r="I28" t="b">
        <f>D28&gt;=B28</f>
        <v>1</v>
      </c>
      <c r="J28" t="b">
        <f>B28&gt;D28</f>
        <v>0</v>
      </c>
      <c r="K28" t="b">
        <f>AND(D28&gt;B28,F28&lt;= 0.05)</f>
        <v>0</v>
      </c>
      <c r="L28" t="b">
        <f>AND(B28&gt;D28,F28&lt;= 0.05)</f>
        <v>0</v>
      </c>
    </row>
    <row r="29" spans="1:12">
      <c r="A29" t="s">
        <v>20</v>
      </c>
      <c r="B29" s="33">
        <f>'Diferencas Media'!C30</f>
        <v>10988.6667</v>
      </c>
      <c r="C29" s="34">
        <v>27.9</v>
      </c>
      <c r="D29" s="33">
        <f>'Diferencas Media'!D30</f>
        <v>11001.1333</v>
      </c>
      <c r="E29" s="34">
        <v>24.8</v>
      </c>
      <c r="F29" s="36">
        <v>0.12</v>
      </c>
      <c r="G29" s="37">
        <v>0.62</v>
      </c>
      <c r="I29" t="b">
        <f>D29&gt;=B29</f>
        <v>1</v>
      </c>
      <c r="J29" t="b">
        <f>B29&gt;D29</f>
        <v>0</v>
      </c>
      <c r="K29" t="b">
        <f>AND(D29&gt;B29,F29&lt;= 0.05)</f>
        <v>0</v>
      </c>
      <c r="L29" t="b">
        <f>AND(B29&gt;D29,F29&lt;= 0.05)</f>
        <v>0</v>
      </c>
    </row>
    <row r="30" spans="1:12">
      <c r="A30" t="s">
        <v>22</v>
      </c>
      <c r="B30" s="33">
        <f>'Diferencas Media'!C31</f>
        <v>10325.1333</v>
      </c>
      <c r="C30" s="34">
        <v>15.5</v>
      </c>
      <c r="D30" s="33">
        <f>'Diferencas Media'!D31</f>
        <v>10330.033299999999</v>
      </c>
      <c r="E30" s="34">
        <v>19.899999999999999</v>
      </c>
      <c r="F30" s="36">
        <v>0.26</v>
      </c>
      <c r="G30" s="37">
        <v>0.57999999999999996</v>
      </c>
      <c r="I30" t="b">
        <f>D30&gt;=B30</f>
        <v>1</v>
      </c>
      <c r="J30" t="b">
        <f>B30&gt;D30</f>
        <v>0</v>
      </c>
      <c r="K30" t="b">
        <f>AND(D30&gt;B30,F30&lt;= 0.05)</f>
        <v>0</v>
      </c>
      <c r="L30" t="b">
        <f>AND(B30&gt;D30,F30&lt;= 0.05)</f>
        <v>0</v>
      </c>
    </row>
    <row r="31" spans="1:12">
      <c r="A31" t="s">
        <v>24</v>
      </c>
      <c r="B31" s="33">
        <f>'Diferencas Media'!C32</f>
        <v>9314.6332999999995</v>
      </c>
      <c r="C31" s="34">
        <v>9.4</v>
      </c>
      <c r="D31" s="33">
        <f>'Diferencas Media'!D32</f>
        <v>9319.5</v>
      </c>
      <c r="E31" s="34">
        <v>13.7</v>
      </c>
      <c r="F31" s="36">
        <v>6.9000000000000006E-2</v>
      </c>
      <c r="G31" s="37">
        <v>0.64</v>
      </c>
      <c r="I31" t="b">
        <f>D31&gt;=B31</f>
        <v>1</v>
      </c>
      <c r="J31" t="b">
        <f>B31&gt;D31</f>
        <v>0</v>
      </c>
      <c r="K31" t="b">
        <f>AND(D31&gt;B31,F31&lt;= 0.05)</f>
        <v>0</v>
      </c>
      <c r="L31" t="b">
        <f>AND(B31&gt;D31,F31&lt;= 0.05)</f>
        <v>0</v>
      </c>
    </row>
    <row r="32" spans="1:12">
      <c r="A32" t="s">
        <v>26</v>
      </c>
      <c r="B32" s="33">
        <f>'Diferencas Media'!C33</f>
        <v>8136.3333000000002</v>
      </c>
      <c r="C32" s="34">
        <v>15.3</v>
      </c>
      <c r="D32" s="33">
        <f>'Diferencas Media'!D33</f>
        <v>8139.3333000000002</v>
      </c>
      <c r="E32" s="34">
        <v>18.100000000000001</v>
      </c>
      <c r="F32" s="36">
        <v>0.28999999999999998</v>
      </c>
      <c r="G32" s="37">
        <v>0.57999999999999996</v>
      </c>
      <c r="I32" t="b">
        <f>D32&gt;=B32</f>
        <v>1</v>
      </c>
      <c r="J32" t="b">
        <f>B32&gt;D32</f>
        <v>0</v>
      </c>
      <c r="K32" t="b">
        <f>AND(D32&gt;B32,F32&lt;= 0.05)</f>
        <v>0</v>
      </c>
      <c r="L32" t="b">
        <f>AND(B32&gt;D32,F32&lt;= 0.05)</f>
        <v>0</v>
      </c>
    </row>
    <row r="33" spans="1:12">
      <c r="A33" t="s">
        <v>28</v>
      </c>
      <c r="B33" s="33">
        <f>'Diferencas Media'!C34</f>
        <v>8845.8333000000002</v>
      </c>
      <c r="C33" s="34">
        <v>15.9</v>
      </c>
      <c r="D33" s="33">
        <f>'Diferencas Media'!D34</f>
        <v>8851.8667000000005</v>
      </c>
      <c r="E33" s="34">
        <v>11.9</v>
      </c>
      <c r="F33" s="36">
        <v>0.11</v>
      </c>
      <c r="G33" s="37">
        <v>0.62</v>
      </c>
      <c r="I33" t="b">
        <f>D33&gt;=B33</f>
        <v>1</v>
      </c>
      <c r="J33" t="b">
        <f>B33&gt;D33</f>
        <v>0</v>
      </c>
      <c r="K33" t="b">
        <f>AND(D33&gt;B33,F33&lt;= 0.05)</f>
        <v>0</v>
      </c>
      <c r="L33" t="b">
        <f>AND(B33&gt;D33,F33&lt;= 0.05)</f>
        <v>0</v>
      </c>
    </row>
    <row r="34" spans="1:12">
      <c r="A34" t="s">
        <v>30</v>
      </c>
      <c r="B34" s="33">
        <f>'Diferencas Media'!C35</f>
        <v>6529.4666999999999</v>
      </c>
      <c r="C34" s="34">
        <v>11.4</v>
      </c>
      <c r="D34" s="33">
        <f>'Diferencas Media'!D35</f>
        <v>6533.3</v>
      </c>
      <c r="E34" s="34">
        <v>9.4</v>
      </c>
      <c r="F34" s="36">
        <v>0.23</v>
      </c>
      <c r="G34" s="37">
        <v>0.59</v>
      </c>
      <c r="I34" t="b">
        <f>D34&gt;=B34</f>
        <v>1</v>
      </c>
      <c r="J34" t="b">
        <f>B34&gt;D34</f>
        <v>0</v>
      </c>
      <c r="K34" t="b">
        <f>AND(D34&gt;B34,F34&lt;= 0.05)</f>
        <v>0</v>
      </c>
      <c r="L34" t="b">
        <f>AND(B34&gt;D34,F34&lt;= 0.05)</f>
        <v>0</v>
      </c>
    </row>
    <row r="35" spans="1:12">
      <c r="A35" t="s">
        <v>32</v>
      </c>
      <c r="B35" s="33">
        <f>'Diferencas Media'!C36</f>
        <v>8457.6</v>
      </c>
      <c r="C35" s="34">
        <v>14.9</v>
      </c>
      <c r="D35" s="33">
        <f>'Diferencas Media'!D36</f>
        <v>8455.6</v>
      </c>
      <c r="E35" s="34">
        <v>16.399999999999999</v>
      </c>
      <c r="F35" s="36">
        <v>0.57999999999999996</v>
      </c>
      <c r="G35" s="37">
        <v>0.46</v>
      </c>
      <c r="I35" t="b">
        <f>D35&gt;=B35</f>
        <v>0</v>
      </c>
      <c r="J35" t="b">
        <f>B35&gt;D35</f>
        <v>1</v>
      </c>
      <c r="K35" t="b">
        <f>AND(D35&gt;B35,F35&lt;= 0.05)</f>
        <v>0</v>
      </c>
      <c r="L35" t="b">
        <f>AND(B35&gt;D35,F35&lt;= 0.05)</f>
        <v>0</v>
      </c>
    </row>
    <row r="36" spans="1:12">
      <c r="A36" t="s">
        <v>34</v>
      </c>
      <c r="B36" s="33">
        <f>'Diferencas Media'!C37</f>
        <v>6041.5</v>
      </c>
      <c r="C36" s="34">
        <v>8.5</v>
      </c>
      <c r="D36" s="33">
        <f>'Diferencas Media'!D37</f>
        <v>6045.5</v>
      </c>
      <c r="E36" s="34">
        <v>6.2</v>
      </c>
      <c r="F36" s="36">
        <v>7.6999999999999999E-2</v>
      </c>
      <c r="G36" s="37">
        <v>0.63</v>
      </c>
      <c r="I36" t="b">
        <f>D36&gt;=B36</f>
        <v>1</v>
      </c>
      <c r="J36" t="b">
        <f>B36&gt;D36</f>
        <v>0</v>
      </c>
      <c r="K36" t="b">
        <f>AND(D36&gt;B36,F36&lt;= 0.05)</f>
        <v>0</v>
      </c>
      <c r="L36" t="b">
        <f>AND(B36&gt;D36,F36&lt;= 0.05)</f>
        <v>0</v>
      </c>
    </row>
    <row r="37" spans="1:12">
      <c r="A37" t="s">
        <v>36</v>
      </c>
      <c r="B37" s="33">
        <f>'Diferencas Media'!C38</f>
        <v>15362.566699999999</v>
      </c>
      <c r="C37" s="34">
        <v>41.9</v>
      </c>
      <c r="D37" s="33">
        <f>'Diferencas Media'!D38</f>
        <v>15378.8667</v>
      </c>
      <c r="E37" s="34">
        <v>41</v>
      </c>
      <c r="F37" s="36">
        <v>0.13</v>
      </c>
      <c r="G37" s="37">
        <v>0.61</v>
      </c>
      <c r="I37" t="b">
        <f>D37&gt;=B37</f>
        <v>1</v>
      </c>
      <c r="J37" t="b">
        <f>B37&gt;D37</f>
        <v>0</v>
      </c>
      <c r="K37" t="b">
        <f>AND(D37&gt;B37,F37&lt;= 0.05)</f>
        <v>0</v>
      </c>
      <c r="L37" t="b">
        <f>AND(B37&gt;D37,F37&lt;= 0.05)</f>
        <v>0</v>
      </c>
    </row>
    <row r="38" spans="1:12">
      <c r="A38" t="s">
        <v>38</v>
      </c>
      <c r="B38" s="33">
        <f>'Diferencas Media'!C39</f>
        <v>12484.1</v>
      </c>
      <c r="C38" s="34">
        <v>27.1</v>
      </c>
      <c r="D38" s="33">
        <f>'Diferencas Media'!D39</f>
        <v>12496.2333</v>
      </c>
      <c r="E38" s="34">
        <v>25.3</v>
      </c>
      <c r="F38" s="36">
        <v>6.2E-2</v>
      </c>
      <c r="G38" s="37">
        <v>0.64</v>
      </c>
      <c r="I38" t="b">
        <f>D38&gt;=B38</f>
        <v>1</v>
      </c>
      <c r="J38" t="b">
        <f>B38&gt;D38</f>
        <v>0</v>
      </c>
      <c r="K38" t="b">
        <f>AND(D38&gt;B38,F38&lt;= 0.05)</f>
        <v>0</v>
      </c>
      <c r="L38" t="b">
        <f>AND(B38&gt;D38,F38&lt;= 0.05)</f>
        <v>0</v>
      </c>
    </row>
    <row r="39" spans="1:12">
      <c r="A39" t="s">
        <v>40</v>
      </c>
      <c r="B39" s="33">
        <f>'Diferencas Media'!C40</f>
        <v>14920.433300000001</v>
      </c>
      <c r="C39" s="34">
        <v>28.5</v>
      </c>
      <c r="D39" s="33">
        <f>'Diferencas Media'!D40</f>
        <v>14949.433300000001</v>
      </c>
      <c r="E39" s="34">
        <v>35.200000000000003</v>
      </c>
      <c r="F39" s="36">
        <v>7.1000000000000004E-3</v>
      </c>
      <c r="G39" s="37">
        <v>0.7</v>
      </c>
      <c r="I39" t="b">
        <f>D39&gt;=B39</f>
        <v>1</v>
      </c>
      <c r="J39" t="b">
        <f>B39&gt;D39</f>
        <v>0</v>
      </c>
      <c r="K39" t="b">
        <f>AND(D39&gt;B39,F39&lt;= 0.05)</f>
        <v>1</v>
      </c>
      <c r="L39" t="b">
        <f>AND(B39&gt;D39,F39&lt;= 0.05)</f>
        <v>0</v>
      </c>
    </row>
    <row r="40" spans="1:12">
      <c r="A40" t="s">
        <v>42</v>
      </c>
      <c r="B40" s="33">
        <f>'Diferencas Media'!C41</f>
        <v>11286.2667</v>
      </c>
      <c r="C40" s="34">
        <v>19</v>
      </c>
      <c r="D40" s="33">
        <f>'Diferencas Media'!D41</f>
        <v>11290.033299999999</v>
      </c>
      <c r="E40" s="34">
        <v>18</v>
      </c>
      <c r="F40" s="36">
        <v>0.19</v>
      </c>
      <c r="G40" s="37">
        <v>0.6</v>
      </c>
      <c r="I40" t="b">
        <f>D40&gt;=B40</f>
        <v>1</v>
      </c>
      <c r="J40" t="b">
        <f>B40&gt;D40</f>
        <v>0</v>
      </c>
      <c r="K40" t="b">
        <f>AND(D40&gt;B40,F40&lt;= 0.05)</f>
        <v>0</v>
      </c>
      <c r="L40" t="b">
        <f>AND(B40&gt;D40,F40&lt;= 0.05)</f>
        <v>0</v>
      </c>
    </row>
    <row r="42" spans="1:12">
      <c r="F42" s="38"/>
      <c r="G42" s="28">
        <f>AVERAGE(G2:G40)</f>
        <v>0.63769230769230767</v>
      </c>
      <c r="I42" s="17">
        <f>COUNTIF(I2:I40,"="&amp;TRUE)</f>
        <v>36</v>
      </c>
      <c r="J42" s="17">
        <f>COUNTIF(J2:J40,"="&amp;TRUE)</f>
        <v>3</v>
      </c>
      <c r="K42" s="17">
        <f>COUNTIF(K2:K40,"="&amp;TRUE)</f>
        <v>11</v>
      </c>
      <c r="L42" s="17">
        <f>COUNTIF(L2:L40,"="&amp;TRUE)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Diferencas Maximo</vt:lpstr>
      <vt:lpstr>Diferencas Media</vt:lpstr>
      <vt:lpstr>Comparacao ILS x VISILS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Fulano</cp:lastModifiedBy>
  <dcterms:created xsi:type="dcterms:W3CDTF">2016-03-19T21:59:41Z</dcterms:created>
  <dcterms:modified xsi:type="dcterms:W3CDTF">2017-01-19T18:33:11Z</dcterms:modified>
</cp:coreProperties>
</file>