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25" windowWidth="17520" windowHeight="9405"/>
  </bookViews>
  <sheets>
    <sheet name="VisaoEstrategica" sheetId="1" r:id="rId1"/>
    <sheet name="Valor(VC)" sheetId="2" r:id="rId2"/>
    <sheet name="ValorxCusto(VC)" sheetId="3" r:id="rId3"/>
    <sheet name="VPI-ROI(VC)" sheetId="4" r:id="rId4"/>
    <sheet name="ValorxCustoAcc(VC)" sheetId="5" r:id="rId5"/>
    <sheet name="Backlog" sheetId="6" r:id="rId6"/>
  </sheets>
  <definedNames>
    <definedName name="_xlnm._FilterDatabase">VisaoEstrategica!$B$6:$M$6</definedName>
    <definedName name="Backlog_Item">Backlog!$D$5:$D$13</definedName>
    <definedName name="Fibonacci">VisaoEstrategica!$AA$2:$AA$8</definedName>
    <definedName name="TotalSizing">Backlog!$F$15</definedName>
    <definedName name="ValueComponents">VisaoEstrategica!$B$7:$B$15</definedName>
  </definedNames>
  <calcPr calcId="144525"/>
</workbook>
</file>

<file path=xl/calcChain.xml><?xml version="1.0" encoding="utf-8"?>
<calcChain xmlns="http://schemas.openxmlformats.org/spreadsheetml/2006/main">
  <c r="G7" i="1" l="1"/>
  <c r="F17" i="6"/>
  <c r="F16" i="6"/>
  <c r="F15" i="6"/>
  <c r="C4" i="6"/>
  <c r="G8" i="1"/>
  <c r="G9" i="1"/>
  <c r="G15" i="1"/>
  <c r="G14" i="1"/>
  <c r="G13" i="1"/>
  <c r="G10" i="1"/>
  <c r="G11" i="1"/>
  <c r="G12" i="1"/>
  <c r="I16" i="1" l="1"/>
  <c r="J7" i="1" s="1"/>
  <c r="M7" i="1" s="1"/>
  <c r="J10" i="1"/>
  <c r="J9" i="1"/>
  <c r="J14" i="1"/>
  <c r="G16" i="1"/>
  <c r="H10" i="1" s="1"/>
  <c r="C8" i="6"/>
  <c r="C12" i="6"/>
  <c r="C5" i="6"/>
  <c r="C9" i="6"/>
  <c r="C13" i="6"/>
  <c r="C6" i="6"/>
  <c r="C10" i="6"/>
  <c r="C7" i="6"/>
  <c r="C11" i="6"/>
  <c r="J8" i="1" l="1"/>
  <c r="M8" i="1" s="1"/>
  <c r="M9" i="1" s="1"/>
  <c r="J15" i="1"/>
  <c r="J13" i="1"/>
  <c r="J11" i="1"/>
  <c r="J12" i="1"/>
  <c r="J16" i="1"/>
  <c r="H12" i="1"/>
  <c r="K12" i="1" s="1"/>
  <c r="H7" i="1"/>
  <c r="K7" i="1" s="1"/>
  <c r="K10" i="1"/>
  <c r="H11" i="1"/>
  <c r="H8" i="1"/>
  <c r="H9" i="1"/>
  <c r="H14" i="1"/>
  <c r="H15" i="1"/>
  <c r="H13" i="1"/>
  <c r="H16" i="1" l="1"/>
  <c r="K15" i="1"/>
  <c r="K13" i="1"/>
  <c r="K9" i="1"/>
  <c r="K11" i="1"/>
  <c r="K8" i="1"/>
  <c r="K14" i="1"/>
  <c r="M10" i="1"/>
  <c r="L7" i="1"/>
  <c r="L8" i="1" s="1"/>
  <c r="L9" i="1" s="1"/>
  <c r="L10" i="1" s="1"/>
  <c r="M12" i="1" l="1"/>
  <c r="M13" i="1" s="1"/>
  <c r="M14" i="1" s="1"/>
  <c r="M15" i="1" s="1"/>
  <c r="M11" i="1"/>
  <c r="L11" i="1"/>
  <c r="L12" i="1"/>
  <c r="L13" i="1" s="1"/>
  <c r="L14" i="1" s="1"/>
  <c r="L15" i="1" s="1"/>
</calcChain>
</file>

<file path=xl/sharedStrings.xml><?xml version="1.0" encoding="utf-8"?>
<sst xmlns="http://schemas.openxmlformats.org/spreadsheetml/2006/main" count="52" uniqueCount="33">
  <si>
    <t>Visão Estratégica</t>
  </si>
  <si>
    <t>Drives de Negócio</t>
  </si>
  <si>
    <t>Importância do Driver</t>
  </si>
  <si>
    <t>Componentes de Valor</t>
  </si>
  <si>
    <t>Aderência dos Drivers</t>
  </si>
  <si>
    <t>Valor</t>
  </si>
  <si>
    <t>Valor em Escala</t>
  </si>
  <si>
    <t>Custo (Pts)</t>
  </si>
  <si>
    <t>Custo em Escala</t>
  </si>
  <si>
    <t>VPI (Índice Custo/Benefício)</t>
  </si>
  <si>
    <t>Valor Acc em Escala</t>
  </si>
  <si>
    <t>Custo Acc em Escala</t>
  </si>
  <si>
    <t>Precedência</t>
  </si>
  <si>
    <t>''</t>
  </si>
  <si>
    <t>Engenharia de Valor</t>
  </si>
  <si>
    <t>#</t>
  </si>
  <si>
    <t>Componente de Valor</t>
  </si>
  <si>
    <t>Item de Backlog (identificação)</t>
  </si>
  <si>
    <t>Descrição do Item de Backlog</t>
  </si>
  <si>
    <t>Realizar Login</t>
  </si>
  <si>
    <t>Explorar e aplicar o conceito de "Internet das Coisas" (IoT) através do minicomputador de baixo custo Raspberry Pi.</t>
  </si>
  <si>
    <t>Fornecer conteúdo relevante de estudo para futuras pesquisas</t>
  </si>
  <si>
    <t>Aplicar um tema inovador (IoT) com recursos de baixo custo</t>
  </si>
  <si>
    <t>Integrar diferentes áreas da tecnologia</t>
  </si>
  <si>
    <t>Aplicar a Internet das Coisas para facilitar o cotidiano</t>
  </si>
  <si>
    <t>Manter Perfil Usuário</t>
  </si>
  <si>
    <t>Consultar Sensor</t>
  </si>
  <si>
    <t>Consultar Todas Leituras Sensor</t>
  </si>
  <si>
    <t>Filtrar Consulta de Leituras</t>
  </si>
  <si>
    <t>Inserir Leitura de Sensor Manualmente</t>
  </si>
  <si>
    <t>Criar Log Acesso</t>
  </si>
  <si>
    <t>Criar Log Inserção Leitura</t>
  </si>
  <si>
    <t>Consultar informações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</si>
</sst>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#,##0.###############"/>
    <numFmt numFmtId="165" formatCode="0.0"/>
    <numFmt numFmtId="166" formatCode="0.0%"/>
  </numFmts>
  <fonts count="29" x14ac:knownFonts="1">
    <font>
      <sz val="10"/>
      <color rgb="FF000000"/>
      <name val="Arial"/>
    </font>
    <font>
      <sz val="8"/>
      <color rgb="FFFFFFFF"/>
      <name val="Arial"/>
    </font>
    <font>
      <sz val="8"/>
      <color rgb="FFFFFFFF"/>
      <name val="Arial"/>
    </font>
    <font>
      <sz val="8"/>
      <color rgb="FF000000"/>
      <name val="Arial"/>
    </font>
    <font>
      <sz val="8"/>
      <color rgb="FFFFFFFF"/>
      <name val="Arial"/>
    </font>
    <font>
      <b/>
      <sz val="8"/>
      <color rgb="FFFFFFFF"/>
      <name val="Arial"/>
    </font>
    <font>
      <sz val="8"/>
      <color rgb="FF000000"/>
      <name val="Arial"/>
    </font>
    <font>
      <sz val="8"/>
      <color rgb="FFFFFFFF"/>
      <name val="Arial"/>
    </font>
    <font>
      <b/>
      <sz val="8"/>
      <color rgb="FFFFFFFF"/>
      <name val="Arial"/>
    </font>
    <font>
      <sz val="14"/>
      <color rgb="FFFFFFFF"/>
      <name val="Arial"/>
    </font>
    <font>
      <sz val="8"/>
      <color rgb="FF000000"/>
      <name val="Arial"/>
    </font>
    <font>
      <b/>
      <sz val="10"/>
      <color rgb="FFFFFFFF"/>
      <name val="Arial"/>
    </font>
    <font>
      <sz val="8"/>
      <color rgb="FF000000"/>
      <name val="Arial"/>
    </font>
    <font>
      <sz val="8"/>
      <color rgb="FFFFFFFF"/>
      <name val="Arial"/>
    </font>
    <font>
      <sz val="8"/>
      <color rgb="FF000000"/>
      <name val="Arial"/>
    </font>
    <font>
      <b/>
      <sz val="8"/>
      <color rgb="FFFFFFFF"/>
      <name val="Arial"/>
    </font>
    <font>
      <b/>
      <sz val="8"/>
      <color rgb="FFFFFFFF"/>
      <name val="Arial"/>
    </font>
    <font>
      <sz val="8"/>
      <color rgb="FFFFFFFF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FFFFFF"/>
      <name val="Arial"/>
    </font>
    <font>
      <sz val="9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FFFFFF"/>
      <name val="Arial"/>
    </font>
    <font>
      <sz val="8"/>
      <color rgb="FFFFFFFF"/>
      <name val="Arial"/>
    </font>
    <font>
      <sz val="8"/>
      <color rgb="FF000000"/>
      <name val="Arial"/>
    </font>
    <font>
      <sz val="8"/>
      <color rgb="FF000000"/>
      <name val="Arial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1C4587"/>
        <bgColor rgb="FF1C4587"/>
      </patternFill>
    </fill>
    <fill>
      <patternFill patternType="solid">
        <fgColor rgb="FF9FC5E8"/>
        <bgColor rgb="FF9FC5E8"/>
      </patternFill>
    </fill>
    <fill>
      <patternFill patternType="solid">
        <fgColor rgb="FFC0C0C0"/>
        <bgColor rgb="FFC0C0C0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BFBFBF"/>
        <bgColor rgb="FF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Alignment="1">
      <alignment wrapText="1"/>
    </xf>
    <xf numFmtId="41" fontId="2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8" fillId="4" borderId="10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41" fontId="10" fillId="6" borderId="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166" fontId="12" fillId="5" borderId="5" xfId="0" applyNumberFormat="1" applyFont="1" applyFill="1" applyBorder="1" applyAlignment="1">
      <alignment horizontal="left" wrapText="1"/>
    </xf>
    <xf numFmtId="164" fontId="1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/>
    <xf numFmtId="0" fontId="15" fillId="4" borderId="1" xfId="0" applyFont="1" applyFill="1" applyBorder="1" applyAlignment="1">
      <alignment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17" fillId="2" borderId="5" xfId="0" applyFont="1" applyFill="1" applyBorder="1" applyAlignment="1">
      <alignment horizontal="center" vertical="top"/>
    </xf>
    <xf numFmtId="166" fontId="18" fillId="5" borderId="11" xfId="0" applyNumberFormat="1" applyFont="1" applyFill="1" applyBorder="1" applyAlignment="1">
      <alignment horizontal="left" wrapText="1"/>
    </xf>
    <xf numFmtId="0" fontId="19" fillId="7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21" fillId="0" borderId="0" xfId="0" applyFont="1" applyAlignment="1">
      <alignment wrapText="1"/>
    </xf>
    <xf numFmtId="0" fontId="22" fillId="7" borderId="5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165" fontId="24" fillId="3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25" fillId="2" borderId="1" xfId="0" applyFont="1" applyFill="1" applyBorder="1" applyAlignment="1">
      <alignment horizontal="center" vertical="top"/>
    </xf>
    <xf numFmtId="0" fontId="0" fillId="0" borderId="15" xfId="0" applyBorder="1" applyAlignment="1">
      <alignment wrapText="1"/>
    </xf>
    <xf numFmtId="165" fontId="26" fillId="6" borderId="1" xfId="0" applyNumberFormat="1" applyFont="1" applyFill="1" applyBorder="1" applyAlignment="1">
      <alignment horizontal="center" vertical="center"/>
    </xf>
    <xf numFmtId="166" fontId="27" fillId="5" borderId="12" xfId="0" applyNumberFormat="1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20" fillId="4" borderId="7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0" fillId="8" borderId="13" xfId="0" applyFill="1" applyBorder="1" applyAlignment="1">
      <alignment wrapText="1"/>
    </xf>
    <xf numFmtId="0" fontId="9" fillId="10" borderId="1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 wrapText="1"/>
    </xf>
    <xf numFmtId="0" fontId="28" fillId="0" borderId="6" xfId="0" applyFont="1" applyBorder="1" applyAlignment="1">
      <alignment wrapText="1"/>
    </xf>
    <xf numFmtId="0" fontId="28" fillId="0" borderId="13" xfId="0" applyFont="1" applyBorder="1" applyAlignment="1">
      <alignment wrapText="1"/>
    </xf>
    <xf numFmtId="0" fontId="9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 sz="1000" b="1">
                <a:solidFill>
                  <a:srgbClr val="000000"/>
                </a:solidFill>
              </a:defRPr>
            </a:pPr>
            <a:r>
              <a:rPr lang="pt-BR"/>
              <a:t>Componentes de Valor: Priorização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VisaoEstrategica!$H$6</c:f>
              <c:strCache>
                <c:ptCount val="1"/>
                <c:pt idx="0">
                  <c:v>Valor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VisaoEstrategica!$B$7:$B$15</c:f>
              <c:strCache>
                <c:ptCount val="9"/>
                <c:pt idx="0">
                  <c:v>Consultar informações do projeto</c:v>
                </c:pt>
                <c:pt idx="1">
                  <c:v>Consultar Sensor</c:v>
                </c:pt>
                <c:pt idx="2">
                  <c:v>Consultar Todas Leituras Sensor</c:v>
                </c:pt>
                <c:pt idx="3">
                  <c:v>Filtrar Consulta de Leituras</c:v>
                </c:pt>
                <c:pt idx="4">
                  <c:v>Manter Perfil Usuário</c:v>
                </c:pt>
                <c:pt idx="5">
                  <c:v>Realizar Login</c:v>
                </c:pt>
                <c:pt idx="6">
                  <c:v>Criar Log Acesso</c:v>
                </c:pt>
                <c:pt idx="7">
                  <c:v>Inserir Leitura de Sensor Manualmente</c:v>
                </c:pt>
                <c:pt idx="8">
                  <c:v>Criar Log Inserção Leitura</c:v>
                </c:pt>
              </c:strCache>
            </c:strRef>
          </c:cat>
          <c:val>
            <c:numRef>
              <c:f>VisaoEstrategica!$H$7:$H$15</c:f>
              <c:numCache>
                <c:formatCode>0.0</c:formatCode>
                <c:ptCount val="9"/>
                <c:pt idx="0">
                  <c:v>37.655172413793103</c:v>
                </c:pt>
                <c:pt idx="1">
                  <c:v>18.206896551724139</c:v>
                </c:pt>
                <c:pt idx="2">
                  <c:v>10.827586206896552</c:v>
                </c:pt>
                <c:pt idx="3">
                  <c:v>10.827586206896552</c:v>
                </c:pt>
                <c:pt idx="4">
                  <c:v>6.8275862068965516</c:v>
                </c:pt>
                <c:pt idx="5">
                  <c:v>5.0344827586206895</c:v>
                </c:pt>
                <c:pt idx="6">
                  <c:v>4.1379310344827589</c:v>
                </c:pt>
                <c:pt idx="7">
                  <c:v>3.2413793103448274</c:v>
                </c:pt>
                <c:pt idx="8">
                  <c:v>3.2413793103448274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62720"/>
        <c:axId val="102786176"/>
      </c:lineChart>
      <c:catAx>
        <c:axId val="94862720"/>
        <c:scaling>
          <c:orientation val="minMax"/>
        </c:scaling>
        <c:delete val="1"/>
        <c:axPos val="b"/>
        <c:numFmt formatCode="General" sourceLinked="0"/>
        <c:majorTickMark val="cross"/>
        <c:minorTickMark val="cross"/>
        <c:tickLblPos val="nextTo"/>
        <c:crossAx val="102786176"/>
        <c:crosses val="autoZero"/>
        <c:auto val="1"/>
        <c:lblAlgn val="ctr"/>
        <c:lblOffset val="100"/>
        <c:noMultiLvlLbl val="1"/>
      </c:catAx>
      <c:valAx>
        <c:axId val="102786176"/>
        <c:scaling>
          <c:orientation val="minMax"/>
        </c:scaling>
        <c:delete val="0"/>
        <c:axPos val="l"/>
        <c:majorGridlines/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pt-BR"/>
          </a:p>
        </c:txPr>
        <c:crossAx val="948627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222222"/>
              </a:solidFill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 sz="1000" b="1">
                <a:solidFill>
                  <a:srgbClr val="000000"/>
                </a:solidFill>
              </a:defRPr>
            </a:pPr>
            <a:r>
              <a:rPr lang="pt-BR"/>
              <a:t>Componentes de Valor: Comparação Custo x Benefícios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VisaoEstrategica!$H$6</c:f>
              <c:strCache>
                <c:ptCount val="1"/>
                <c:pt idx="0">
                  <c:v>Valor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VisaoEstrategica!$B$7:$B$15</c:f>
              <c:strCache>
                <c:ptCount val="9"/>
                <c:pt idx="0">
                  <c:v>Consultar informações do projeto</c:v>
                </c:pt>
                <c:pt idx="1">
                  <c:v>Consultar Sensor</c:v>
                </c:pt>
                <c:pt idx="2">
                  <c:v>Consultar Todas Leituras Sensor</c:v>
                </c:pt>
                <c:pt idx="3">
                  <c:v>Filtrar Consulta de Leituras</c:v>
                </c:pt>
                <c:pt idx="4">
                  <c:v>Manter Perfil Usuário</c:v>
                </c:pt>
                <c:pt idx="5">
                  <c:v>Realizar Login</c:v>
                </c:pt>
                <c:pt idx="6">
                  <c:v>Criar Log Acesso</c:v>
                </c:pt>
                <c:pt idx="7">
                  <c:v>Inserir Leitura de Sensor Manualmente</c:v>
                </c:pt>
                <c:pt idx="8">
                  <c:v>Criar Log Inserção Leitura</c:v>
                </c:pt>
              </c:strCache>
            </c:strRef>
          </c:cat>
          <c:val>
            <c:numRef>
              <c:f>VisaoEstrategica!$H$7:$H$15</c:f>
              <c:numCache>
                <c:formatCode>0.0</c:formatCode>
                <c:ptCount val="9"/>
                <c:pt idx="0">
                  <c:v>37.655172413793103</c:v>
                </c:pt>
                <c:pt idx="1">
                  <c:v>18.206896551724139</c:v>
                </c:pt>
                <c:pt idx="2">
                  <c:v>10.827586206896552</c:v>
                </c:pt>
                <c:pt idx="3">
                  <c:v>10.827586206896552</c:v>
                </c:pt>
                <c:pt idx="4">
                  <c:v>6.8275862068965516</c:v>
                </c:pt>
                <c:pt idx="5">
                  <c:v>5.0344827586206895</c:v>
                </c:pt>
                <c:pt idx="6">
                  <c:v>4.1379310344827589</c:v>
                </c:pt>
                <c:pt idx="7">
                  <c:v>3.2413793103448274</c:v>
                </c:pt>
                <c:pt idx="8">
                  <c:v>3.2413793103448274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VisaoEstrategica!$J$6</c:f>
              <c:strCache>
                <c:ptCount val="1"/>
                <c:pt idx="0">
                  <c:v>Custo em Escala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VisaoEstrategica!$B$7:$B$15</c:f>
              <c:strCache>
                <c:ptCount val="9"/>
                <c:pt idx="0">
                  <c:v>Consultar informações do projeto</c:v>
                </c:pt>
                <c:pt idx="1">
                  <c:v>Consultar Sensor</c:v>
                </c:pt>
                <c:pt idx="2">
                  <c:v>Consultar Todas Leituras Sensor</c:v>
                </c:pt>
                <c:pt idx="3">
                  <c:v>Filtrar Consulta de Leituras</c:v>
                </c:pt>
                <c:pt idx="4">
                  <c:v>Manter Perfil Usuário</c:v>
                </c:pt>
                <c:pt idx="5">
                  <c:v>Realizar Login</c:v>
                </c:pt>
                <c:pt idx="6">
                  <c:v>Criar Log Acesso</c:v>
                </c:pt>
                <c:pt idx="7">
                  <c:v>Inserir Leitura de Sensor Manualmente</c:v>
                </c:pt>
                <c:pt idx="8">
                  <c:v>Criar Log Inserção Leitura</c:v>
                </c:pt>
              </c:strCache>
            </c:strRef>
          </c:cat>
          <c:val>
            <c:numRef>
              <c:f>VisaoEstrategica!$J$7:$J$15</c:f>
              <c:numCache>
                <c:formatCode>0.0</c:formatCode>
                <c:ptCount val="9"/>
                <c:pt idx="0">
                  <c:v>8.3333333333333321</c:v>
                </c:pt>
                <c:pt idx="1">
                  <c:v>2.7777777777777777</c:v>
                </c:pt>
                <c:pt idx="2">
                  <c:v>5.5555555555555554</c:v>
                </c:pt>
                <c:pt idx="3">
                  <c:v>36.111111111111107</c:v>
                </c:pt>
                <c:pt idx="4">
                  <c:v>22.222222222222221</c:v>
                </c:pt>
                <c:pt idx="5">
                  <c:v>5.5555555555555554</c:v>
                </c:pt>
                <c:pt idx="6">
                  <c:v>5.5555555555555554</c:v>
                </c:pt>
                <c:pt idx="7">
                  <c:v>8.3333333333333321</c:v>
                </c:pt>
                <c:pt idx="8">
                  <c:v>5.5555555555555554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04032"/>
        <c:axId val="103006208"/>
      </c:lineChart>
      <c:catAx>
        <c:axId val="103004032"/>
        <c:scaling>
          <c:orientation val="minMax"/>
        </c:scaling>
        <c:delete val="1"/>
        <c:axPos val="b"/>
        <c:numFmt formatCode="General" sourceLinked="0"/>
        <c:majorTickMark val="cross"/>
        <c:minorTickMark val="cross"/>
        <c:tickLblPos val="nextTo"/>
        <c:crossAx val="103006208"/>
        <c:crosses val="autoZero"/>
        <c:auto val="1"/>
        <c:lblAlgn val="ctr"/>
        <c:lblOffset val="100"/>
        <c:noMultiLvlLbl val="1"/>
      </c:catAx>
      <c:valAx>
        <c:axId val="103006208"/>
        <c:scaling>
          <c:orientation val="minMax"/>
        </c:scaling>
        <c:delete val="0"/>
        <c:axPos val="l"/>
        <c:majorGridlines/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103004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222222"/>
              </a:solidFill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Componentes de Valor: Priorização por VPI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VisaoEstrategica!$K$6</c:f>
              <c:strCache>
                <c:ptCount val="1"/>
                <c:pt idx="0">
                  <c:v>VPI (Índice Custo/Benefício)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VisaoEstrategica!$B$7:$B$15</c:f>
              <c:strCache>
                <c:ptCount val="9"/>
                <c:pt idx="0">
                  <c:v>Consultar informações do projeto</c:v>
                </c:pt>
                <c:pt idx="1">
                  <c:v>Consultar Sensor</c:v>
                </c:pt>
                <c:pt idx="2">
                  <c:v>Consultar Todas Leituras Sensor</c:v>
                </c:pt>
                <c:pt idx="3">
                  <c:v>Filtrar Consulta de Leituras</c:v>
                </c:pt>
                <c:pt idx="4">
                  <c:v>Manter Perfil Usuário</c:v>
                </c:pt>
                <c:pt idx="5">
                  <c:v>Realizar Login</c:v>
                </c:pt>
                <c:pt idx="6">
                  <c:v>Criar Log Acesso</c:v>
                </c:pt>
                <c:pt idx="7">
                  <c:v>Inserir Leitura de Sensor Manualmente</c:v>
                </c:pt>
                <c:pt idx="8">
                  <c:v>Criar Log Inserção Leitura</c:v>
                </c:pt>
              </c:strCache>
            </c:strRef>
          </c:cat>
          <c:val>
            <c:numRef>
              <c:f>VisaoEstrategica!$K$7:$K$15</c:f>
              <c:numCache>
                <c:formatCode>0.0</c:formatCode>
                <c:ptCount val="9"/>
                <c:pt idx="0">
                  <c:v>4.5186206896551733</c:v>
                </c:pt>
                <c:pt idx="1">
                  <c:v>6.55448275862069</c:v>
                </c:pt>
                <c:pt idx="2">
                  <c:v>1.9489655172413793</c:v>
                </c:pt>
                <c:pt idx="3">
                  <c:v>0.29984084880636608</c:v>
                </c:pt>
                <c:pt idx="4">
                  <c:v>0.30724137931034484</c:v>
                </c:pt>
                <c:pt idx="5">
                  <c:v>0.90620689655172415</c:v>
                </c:pt>
                <c:pt idx="6">
                  <c:v>0.7448275862068966</c:v>
                </c:pt>
                <c:pt idx="7">
                  <c:v>0.38896551724137934</c:v>
                </c:pt>
                <c:pt idx="8">
                  <c:v>0.58344827586206893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67040"/>
        <c:axId val="103368576"/>
      </c:barChart>
      <c:catAx>
        <c:axId val="103367040"/>
        <c:scaling>
          <c:orientation val="minMax"/>
        </c:scaling>
        <c:delete val="1"/>
        <c:axPos val="b"/>
        <c:numFmt formatCode="General" sourceLinked="0"/>
        <c:majorTickMark val="cross"/>
        <c:minorTickMark val="cross"/>
        <c:tickLblPos val="nextTo"/>
        <c:crossAx val="103368576"/>
        <c:crosses val="autoZero"/>
        <c:auto val="1"/>
        <c:lblAlgn val="ctr"/>
        <c:lblOffset val="100"/>
        <c:noMultiLvlLbl val="1"/>
      </c:catAx>
      <c:valAx>
        <c:axId val="103368576"/>
        <c:scaling>
          <c:orientation val="minMax"/>
        </c:scaling>
        <c:delete val="0"/>
        <c:axPos val="l"/>
        <c:majorGridlines/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1033670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222222"/>
              </a:solidFill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Componentes de Valor: Valor x Custo Acumulado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VisaoEstrategica!$L$6</c:f>
              <c:strCache>
                <c:ptCount val="1"/>
                <c:pt idx="0">
                  <c:v>Valor Acc em Escala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VisaoEstrategica!$B$7:$B$15</c:f>
              <c:strCache>
                <c:ptCount val="9"/>
                <c:pt idx="0">
                  <c:v>Consultar informações do projeto</c:v>
                </c:pt>
                <c:pt idx="1">
                  <c:v>Consultar Sensor</c:v>
                </c:pt>
                <c:pt idx="2">
                  <c:v>Consultar Todas Leituras Sensor</c:v>
                </c:pt>
                <c:pt idx="3">
                  <c:v>Filtrar Consulta de Leituras</c:v>
                </c:pt>
                <c:pt idx="4">
                  <c:v>Manter Perfil Usuário</c:v>
                </c:pt>
                <c:pt idx="5">
                  <c:v>Realizar Login</c:v>
                </c:pt>
                <c:pt idx="6">
                  <c:v>Criar Log Acesso</c:v>
                </c:pt>
                <c:pt idx="7">
                  <c:v>Inserir Leitura de Sensor Manualmente</c:v>
                </c:pt>
                <c:pt idx="8">
                  <c:v>Criar Log Inserção Leitura</c:v>
                </c:pt>
              </c:strCache>
            </c:strRef>
          </c:cat>
          <c:val>
            <c:numRef>
              <c:f>VisaoEstrategica!$L$7:$L$15</c:f>
              <c:numCache>
                <c:formatCode>0.0</c:formatCode>
                <c:ptCount val="9"/>
                <c:pt idx="0">
                  <c:v>37.655172413793103</c:v>
                </c:pt>
                <c:pt idx="1">
                  <c:v>55.862068965517238</c:v>
                </c:pt>
                <c:pt idx="2">
                  <c:v>66.689655172413794</c:v>
                </c:pt>
                <c:pt idx="3">
                  <c:v>77.517241379310349</c:v>
                </c:pt>
                <c:pt idx="4">
                  <c:v>84.344827586206904</c:v>
                </c:pt>
                <c:pt idx="5">
                  <c:v>82.551724137931032</c:v>
                </c:pt>
                <c:pt idx="6">
                  <c:v>86.689655172413794</c:v>
                </c:pt>
                <c:pt idx="7">
                  <c:v>89.931034482758619</c:v>
                </c:pt>
                <c:pt idx="8">
                  <c:v>93.172413793103445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VisaoEstrategica!$M$6</c:f>
              <c:strCache>
                <c:ptCount val="1"/>
                <c:pt idx="0">
                  <c:v>Custo Acc em Escala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VisaoEstrategica!$B$7:$B$15</c:f>
              <c:strCache>
                <c:ptCount val="9"/>
                <c:pt idx="0">
                  <c:v>Consultar informações do projeto</c:v>
                </c:pt>
                <c:pt idx="1">
                  <c:v>Consultar Sensor</c:v>
                </c:pt>
                <c:pt idx="2">
                  <c:v>Consultar Todas Leituras Sensor</c:v>
                </c:pt>
                <c:pt idx="3">
                  <c:v>Filtrar Consulta de Leituras</c:v>
                </c:pt>
                <c:pt idx="4">
                  <c:v>Manter Perfil Usuário</c:v>
                </c:pt>
                <c:pt idx="5">
                  <c:v>Realizar Login</c:v>
                </c:pt>
                <c:pt idx="6">
                  <c:v>Criar Log Acesso</c:v>
                </c:pt>
                <c:pt idx="7">
                  <c:v>Inserir Leitura de Sensor Manualmente</c:v>
                </c:pt>
                <c:pt idx="8">
                  <c:v>Criar Log Inserção Leitura</c:v>
                </c:pt>
              </c:strCache>
            </c:strRef>
          </c:cat>
          <c:val>
            <c:numRef>
              <c:f>VisaoEstrategica!$M$7:$M$15</c:f>
              <c:numCache>
                <c:formatCode>0.0</c:formatCode>
                <c:ptCount val="9"/>
                <c:pt idx="0">
                  <c:v>8.3333333333333321</c:v>
                </c:pt>
                <c:pt idx="1">
                  <c:v>11.111111111111111</c:v>
                </c:pt>
                <c:pt idx="2">
                  <c:v>16.666666666666664</c:v>
                </c:pt>
                <c:pt idx="3">
                  <c:v>52.777777777777771</c:v>
                </c:pt>
                <c:pt idx="4">
                  <c:v>75</c:v>
                </c:pt>
                <c:pt idx="5">
                  <c:v>58.333333333333329</c:v>
                </c:pt>
                <c:pt idx="6">
                  <c:v>63.888888888888886</c:v>
                </c:pt>
                <c:pt idx="7">
                  <c:v>72.222222222222214</c:v>
                </c:pt>
                <c:pt idx="8">
                  <c:v>77.777777777777771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82336"/>
        <c:axId val="103584512"/>
      </c:lineChart>
      <c:catAx>
        <c:axId val="103582336"/>
        <c:scaling>
          <c:orientation val="minMax"/>
        </c:scaling>
        <c:delete val="1"/>
        <c:axPos val="b"/>
        <c:numFmt formatCode="General" sourceLinked="0"/>
        <c:majorTickMark val="cross"/>
        <c:minorTickMark val="cross"/>
        <c:tickLblPos val="nextTo"/>
        <c:crossAx val="103584512"/>
        <c:crosses val="autoZero"/>
        <c:auto val="1"/>
        <c:lblAlgn val="ctr"/>
        <c:lblOffset val="100"/>
        <c:noMultiLvlLbl val="1"/>
      </c:catAx>
      <c:valAx>
        <c:axId val="103584512"/>
        <c:scaling>
          <c:orientation val="minMax"/>
        </c:scaling>
        <c:delete val="0"/>
        <c:axPos val="l"/>
        <c:majorGridlines/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1035823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00">
              <a:solidFill>
                <a:srgbClr val="222222"/>
              </a:solidFill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829925" cy="3429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601325" cy="34290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1334750" cy="3429000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1</xdr:row>
      <xdr:rowOff>-266700</xdr:rowOff>
    </xdr:from>
    <xdr:ext cx="12115800" cy="34290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showGridLines="0" tabSelected="1" zoomScaleNormal="100" workbookViewId="0">
      <selection activeCell="D24" sqref="D24"/>
    </sheetView>
  </sheetViews>
  <sheetFormatPr defaultColWidth="16.28515625" defaultRowHeight="11.25" customHeight="1" x14ac:dyDescent="0.2"/>
  <cols>
    <col min="1" max="1" width="1.7109375" customWidth="1"/>
    <col min="2" max="2" width="28" bestFit="1" customWidth="1"/>
    <col min="3" max="6" width="11" customWidth="1"/>
    <col min="7" max="7" width="6" bestFit="1" customWidth="1"/>
    <col min="8" max="10" width="9.140625" customWidth="1"/>
    <col min="11" max="14" width="12.28515625" customWidth="1"/>
    <col min="15" max="22" width="6.140625" customWidth="1"/>
    <col min="23" max="23" width="7.5703125" customWidth="1"/>
    <col min="25" max="25" width="10.7109375" customWidth="1"/>
    <col min="26" max="26" width="11" customWidth="1"/>
    <col min="27" max="27" width="2.7109375" bestFit="1" customWidth="1"/>
  </cols>
  <sheetData>
    <row r="1" spans="1:27" ht="12" customHeight="1" x14ac:dyDescent="0.2">
      <c r="B1" s="29"/>
      <c r="C1" s="29"/>
      <c r="D1" s="29"/>
      <c r="E1" s="29"/>
      <c r="F1" s="29"/>
    </row>
    <row r="2" spans="1:27" ht="27" customHeight="1" x14ac:dyDescent="0.2">
      <c r="A2" s="11"/>
      <c r="B2" s="42" t="s">
        <v>0</v>
      </c>
      <c r="C2" s="43" t="s">
        <v>20</v>
      </c>
      <c r="D2" s="44"/>
      <c r="E2" s="44"/>
      <c r="F2" s="45"/>
      <c r="G2" s="22"/>
      <c r="AA2" s="15">
        <v>1</v>
      </c>
    </row>
    <row r="3" spans="1:27" ht="74.25" customHeight="1" x14ac:dyDescent="0.2">
      <c r="A3" s="11"/>
      <c r="B3" s="46" t="s">
        <v>1</v>
      </c>
      <c r="C3" s="47" t="s">
        <v>21</v>
      </c>
      <c r="D3" s="47" t="s">
        <v>22</v>
      </c>
      <c r="E3" s="47" t="s">
        <v>23</v>
      </c>
      <c r="F3" s="47" t="s">
        <v>24</v>
      </c>
      <c r="G3" s="33"/>
      <c r="H3" s="34"/>
      <c r="I3" s="34"/>
      <c r="J3" s="34"/>
      <c r="AA3" s="15">
        <v>2</v>
      </c>
    </row>
    <row r="4" spans="1:27" ht="12.75" x14ac:dyDescent="0.2">
      <c r="A4" s="11"/>
      <c r="B4" s="48" t="s">
        <v>2</v>
      </c>
      <c r="C4" s="49">
        <v>13</v>
      </c>
      <c r="D4" s="49">
        <v>21</v>
      </c>
      <c r="E4" s="49">
        <v>5</v>
      </c>
      <c r="F4" s="49">
        <v>8</v>
      </c>
      <c r="G4" s="35"/>
      <c r="H4" s="34"/>
      <c r="I4" s="34"/>
      <c r="J4" s="34"/>
      <c r="AA4" s="15">
        <v>3</v>
      </c>
    </row>
    <row r="5" spans="1:27" ht="12.75" x14ac:dyDescent="0.2">
      <c r="B5" s="27"/>
      <c r="C5" s="27"/>
      <c r="D5" s="27"/>
      <c r="E5" s="27"/>
      <c r="F5" s="27"/>
      <c r="G5" s="29"/>
      <c r="H5" s="29"/>
      <c r="I5" s="29"/>
      <c r="J5" s="29"/>
      <c r="K5" s="29"/>
      <c r="L5" s="29"/>
      <c r="M5" s="29"/>
      <c r="N5" s="29"/>
      <c r="AA5" s="15">
        <v>5</v>
      </c>
    </row>
    <row r="6" spans="1:27" ht="39.75" customHeight="1" x14ac:dyDescent="0.2">
      <c r="A6" s="11"/>
      <c r="B6" s="8" t="s">
        <v>3</v>
      </c>
      <c r="C6" s="36" t="s">
        <v>4</v>
      </c>
      <c r="D6" s="37"/>
      <c r="E6" s="37"/>
      <c r="F6" s="38"/>
      <c r="G6" s="4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4" t="s">
        <v>12</v>
      </c>
      <c r="O6" s="22"/>
      <c r="AA6" s="15">
        <v>8</v>
      </c>
    </row>
    <row r="7" spans="1:27" ht="12.75" x14ac:dyDescent="0.2">
      <c r="A7" s="11"/>
      <c r="B7" s="50" t="s">
        <v>32</v>
      </c>
      <c r="C7" s="49">
        <v>21</v>
      </c>
      <c r="D7" s="49">
        <v>8</v>
      </c>
      <c r="E7" s="49">
        <v>13</v>
      </c>
      <c r="F7" s="49">
        <v>5</v>
      </c>
      <c r="G7" s="9">
        <f t="shared" ref="G7:G14" si="0">SUMPRODUCT(C7:F7,$C$4:$F$4)</f>
        <v>546</v>
      </c>
      <c r="H7" s="30">
        <f>(G7/$G$16)*100</f>
        <v>37.655172413793103</v>
      </c>
      <c r="I7" s="51">
        <v>3</v>
      </c>
      <c r="J7" s="30">
        <f>I7/$I$16*100</f>
        <v>8.3333333333333321</v>
      </c>
      <c r="K7" s="30">
        <f t="shared" ref="K7:K14" si="1">IF((J7=0),H7,(H7/J7))</f>
        <v>4.5186206896551733</v>
      </c>
      <c r="L7" s="30">
        <f>IFERROR((H7+#REF!),H7)</f>
        <v>37.655172413793103</v>
      </c>
      <c r="M7" s="30">
        <f>IFERROR((J7+#REF!),J7)</f>
        <v>8.3333333333333321</v>
      </c>
      <c r="N7" s="30">
        <v>11</v>
      </c>
      <c r="O7" s="22"/>
      <c r="AA7" s="15">
        <v>13</v>
      </c>
    </row>
    <row r="8" spans="1:27" ht="12.75" x14ac:dyDescent="0.2">
      <c r="A8" s="11"/>
      <c r="B8" s="32" t="s">
        <v>26</v>
      </c>
      <c r="C8" s="49">
        <v>5</v>
      </c>
      <c r="D8" s="49">
        <v>8</v>
      </c>
      <c r="E8" s="49">
        <v>3</v>
      </c>
      <c r="F8" s="49">
        <v>2</v>
      </c>
      <c r="G8" s="9">
        <f t="shared" si="0"/>
        <v>264</v>
      </c>
      <c r="H8" s="30">
        <f>(G8/$G$16)*100</f>
        <v>18.206896551724139</v>
      </c>
      <c r="I8" s="51">
        <v>1</v>
      </c>
      <c r="J8" s="30">
        <f>(I8/$I$16)*100</f>
        <v>2.7777777777777777</v>
      </c>
      <c r="K8" s="30">
        <f t="shared" si="1"/>
        <v>6.55448275862069</v>
      </c>
      <c r="L8" s="30">
        <f>IFERROR((H8+L7),H8)</f>
        <v>55.862068965517238</v>
      </c>
      <c r="M8" s="30">
        <f>IFERROR((J8+M7),J8)</f>
        <v>11.111111111111111</v>
      </c>
      <c r="N8" s="30">
        <v>10</v>
      </c>
      <c r="O8" s="22"/>
      <c r="AA8" s="15">
        <v>21</v>
      </c>
    </row>
    <row r="9" spans="1:27" ht="12.75" x14ac:dyDescent="0.2">
      <c r="A9" s="11"/>
      <c r="B9" s="32" t="s">
        <v>27</v>
      </c>
      <c r="C9" s="49">
        <v>2</v>
      </c>
      <c r="D9" s="49">
        <v>5</v>
      </c>
      <c r="E9" s="49">
        <v>2</v>
      </c>
      <c r="F9" s="49">
        <v>2</v>
      </c>
      <c r="G9" s="9">
        <f>SUMPRODUCT(C9:F9,$C$4:$F$4)</f>
        <v>157</v>
      </c>
      <c r="H9" s="30">
        <f>(G9/$G$16)*100</f>
        <v>10.827586206896552</v>
      </c>
      <c r="I9" s="51">
        <v>2</v>
      </c>
      <c r="J9" s="30">
        <f>(I9/$I$16)*100</f>
        <v>5.5555555555555554</v>
      </c>
      <c r="K9" s="30">
        <f>IF((J9=0),H9,(H9/J9))</f>
        <v>1.9489655172413793</v>
      </c>
      <c r="L9" s="30">
        <f>IFERROR((H9+L8),H9)</f>
        <v>66.689655172413794</v>
      </c>
      <c r="M9" s="30">
        <f>IFERROR((J9+M8),J9)</f>
        <v>16.666666666666664</v>
      </c>
      <c r="N9" s="30">
        <v>8</v>
      </c>
      <c r="O9" s="22"/>
    </row>
    <row r="10" spans="1:27" ht="12.75" x14ac:dyDescent="0.2">
      <c r="A10" s="11"/>
      <c r="B10" s="32" t="s">
        <v>28</v>
      </c>
      <c r="C10" s="49">
        <v>2</v>
      </c>
      <c r="D10" s="49">
        <v>5</v>
      </c>
      <c r="E10" s="49">
        <v>2</v>
      </c>
      <c r="F10" s="49">
        <v>2</v>
      </c>
      <c r="G10" s="9">
        <f>SUMPRODUCT(C10:F10,$C$4:$F$4)</f>
        <v>157</v>
      </c>
      <c r="H10" s="30">
        <f>(G10/$G$16)*100</f>
        <v>10.827586206896552</v>
      </c>
      <c r="I10" s="51">
        <v>13</v>
      </c>
      <c r="J10" s="30">
        <f>(I10/$I$16)*100</f>
        <v>36.111111111111107</v>
      </c>
      <c r="K10" s="30">
        <f>IF((J10=0),H10,(H10/J10))</f>
        <v>0.29984084880636608</v>
      </c>
      <c r="L10" s="30">
        <f>IFERROR((H10+L9),H10)</f>
        <v>77.517241379310349</v>
      </c>
      <c r="M10" s="30">
        <f>IFERROR((J10+M9),J10)</f>
        <v>52.777777777777771</v>
      </c>
      <c r="N10" s="30">
        <v>3</v>
      </c>
      <c r="O10" s="22"/>
    </row>
    <row r="11" spans="1:27" ht="12.75" x14ac:dyDescent="0.2">
      <c r="A11" s="11"/>
      <c r="B11" s="32" t="s">
        <v>25</v>
      </c>
      <c r="C11" s="49">
        <v>5</v>
      </c>
      <c r="D11" s="49">
        <v>1</v>
      </c>
      <c r="E11" s="49">
        <v>1</v>
      </c>
      <c r="F11" s="49">
        <v>1</v>
      </c>
      <c r="G11" s="9">
        <f>SUMPRODUCT(C11:F11,$C$4:$F$4)</f>
        <v>99</v>
      </c>
      <c r="H11" s="30">
        <f>(G11/$G$16)*100</f>
        <v>6.8275862068965516</v>
      </c>
      <c r="I11" s="51">
        <v>8</v>
      </c>
      <c r="J11" s="30">
        <f>(I11/$I$16)*100</f>
        <v>22.222222222222221</v>
      </c>
      <c r="K11" s="30">
        <f>IF((J11=0),H11,(H11/J11))</f>
        <v>0.30724137931034484</v>
      </c>
      <c r="L11" s="30">
        <f>IFERROR((H11+L10),H11)</f>
        <v>84.344827586206904</v>
      </c>
      <c r="M11" s="30">
        <f>IFERROR((J11+M10),J11)</f>
        <v>75</v>
      </c>
      <c r="N11" s="30">
        <v>7</v>
      </c>
      <c r="O11" s="22"/>
    </row>
    <row r="12" spans="1:27" ht="12.75" x14ac:dyDescent="0.2">
      <c r="A12" s="11"/>
      <c r="B12" s="32" t="s">
        <v>19</v>
      </c>
      <c r="C12" s="49">
        <v>3</v>
      </c>
      <c r="D12" s="49">
        <v>1</v>
      </c>
      <c r="E12" s="49">
        <v>1</v>
      </c>
      <c r="F12" s="49">
        <v>1</v>
      </c>
      <c r="G12" s="9">
        <f t="shared" si="0"/>
        <v>73</v>
      </c>
      <c r="H12" s="30">
        <f>(G12/$G$16)*100</f>
        <v>5.0344827586206895</v>
      </c>
      <c r="I12" s="51">
        <v>2</v>
      </c>
      <c r="J12" s="30">
        <f>(I12/$I$16)*100</f>
        <v>5.5555555555555554</v>
      </c>
      <c r="K12" s="30">
        <f t="shared" si="1"/>
        <v>0.90620689655172415</v>
      </c>
      <c r="L12" s="30">
        <f>IFERROR((H12+L10),H12)</f>
        <v>82.551724137931032</v>
      </c>
      <c r="M12" s="30">
        <f>IFERROR((J12+M10),J12)</f>
        <v>58.333333333333329</v>
      </c>
      <c r="N12" s="30">
        <v>2</v>
      </c>
      <c r="O12" s="22"/>
    </row>
    <row r="13" spans="1:27" ht="12.75" x14ac:dyDescent="0.2">
      <c r="A13" s="11"/>
      <c r="B13" s="32" t="s">
        <v>30</v>
      </c>
      <c r="C13" s="49">
        <v>2</v>
      </c>
      <c r="D13" s="49">
        <v>1</v>
      </c>
      <c r="E13" s="49">
        <v>1</v>
      </c>
      <c r="F13" s="49">
        <v>1</v>
      </c>
      <c r="G13" s="9">
        <f>SUMPRODUCT(C13:F13,$C$4:$F$4)</f>
        <v>60</v>
      </c>
      <c r="H13" s="30">
        <f>(G13/$G$16)*100</f>
        <v>4.1379310344827589</v>
      </c>
      <c r="I13" s="51">
        <v>2</v>
      </c>
      <c r="J13" s="30">
        <f>(I13/$I$16)*100</f>
        <v>5.5555555555555554</v>
      </c>
      <c r="K13" s="30">
        <f>IF((J13=0),H13,(H13/J13))</f>
        <v>0.7448275862068966</v>
      </c>
      <c r="L13" s="30">
        <f>IFERROR((H13+L12),H13)</f>
        <v>86.689655172413794</v>
      </c>
      <c r="M13" s="30">
        <f>IFERROR((J13+M12),J13)</f>
        <v>63.888888888888886</v>
      </c>
      <c r="N13" s="30">
        <v>1</v>
      </c>
      <c r="O13" s="22"/>
    </row>
    <row r="14" spans="1:27" ht="12.75" x14ac:dyDescent="0.2">
      <c r="A14" s="11"/>
      <c r="B14" s="32" t="s">
        <v>29</v>
      </c>
      <c r="C14" s="49">
        <v>1</v>
      </c>
      <c r="D14" s="49">
        <v>1</v>
      </c>
      <c r="E14" s="49">
        <v>1</v>
      </c>
      <c r="F14" s="49">
        <v>1</v>
      </c>
      <c r="G14" s="9">
        <f t="shared" si="0"/>
        <v>47</v>
      </c>
      <c r="H14" s="30">
        <f>(G14/$G$16)*100</f>
        <v>3.2413793103448274</v>
      </c>
      <c r="I14" s="51">
        <v>3</v>
      </c>
      <c r="J14" s="30">
        <f>(I14/$I$16)*100</f>
        <v>8.3333333333333321</v>
      </c>
      <c r="K14" s="30">
        <f t="shared" si="1"/>
        <v>0.38896551724137934</v>
      </c>
      <c r="L14" s="30">
        <f>IFERROR((H14+L13),H14)</f>
        <v>89.931034482758619</v>
      </c>
      <c r="M14" s="30">
        <f>IFERROR((J14+M13),J14)</f>
        <v>72.222222222222214</v>
      </c>
      <c r="N14" s="30">
        <v>4</v>
      </c>
      <c r="O14" s="22"/>
    </row>
    <row r="15" spans="1:27" ht="12" customHeight="1" x14ac:dyDescent="0.2">
      <c r="A15" s="11"/>
      <c r="B15" s="32" t="s">
        <v>31</v>
      </c>
      <c r="C15" s="49">
        <v>1</v>
      </c>
      <c r="D15" s="49">
        <v>1</v>
      </c>
      <c r="E15" s="49">
        <v>1</v>
      </c>
      <c r="F15" s="49">
        <v>1</v>
      </c>
      <c r="G15" s="9">
        <f>SUMPRODUCT(C15:F15,$C$4:$F$4)</f>
        <v>47</v>
      </c>
      <c r="H15" s="30">
        <f>(G15/$G$16)*100</f>
        <v>3.2413793103448274</v>
      </c>
      <c r="I15" s="52">
        <v>2</v>
      </c>
      <c r="J15" s="30">
        <f>(I15/$I$16)*100</f>
        <v>5.5555555555555554</v>
      </c>
      <c r="K15" s="30">
        <f>IF((J15=0),H15,(H15/J15))</f>
        <v>0.58344827586206893</v>
      </c>
      <c r="L15" s="30">
        <f>IFERROR((H15+L14),H15)</f>
        <v>93.172413793103445</v>
      </c>
      <c r="M15" s="30">
        <f>IFERROR((J15+M14),J15)</f>
        <v>77.777777777777771</v>
      </c>
      <c r="N15" s="30">
        <v>9</v>
      </c>
      <c r="O15" s="22"/>
    </row>
    <row r="16" spans="1:27" ht="12.75" x14ac:dyDescent="0.2">
      <c r="B16" s="5"/>
      <c r="C16" s="5"/>
      <c r="D16" s="5"/>
      <c r="E16" s="5"/>
      <c r="F16" s="18"/>
      <c r="G16" s="1">
        <f>SUM(G7:G15)</f>
        <v>1450</v>
      </c>
      <c r="H16" s="26">
        <f>SUM(H7:H15)</f>
        <v>100</v>
      </c>
      <c r="I16" s="13">
        <f>SUM(I7:I15)</f>
        <v>36</v>
      </c>
      <c r="J16" s="26">
        <f>SUM(J7:J15)</f>
        <v>100</v>
      </c>
      <c r="K16" s="6"/>
      <c r="L16" s="5"/>
      <c r="M16" s="5"/>
      <c r="N16" s="5"/>
    </row>
    <row r="17" spans="4:10" ht="12.75" x14ac:dyDescent="0.2">
      <c r="G17" s="5"/>
      <c r="H17" s="5"/>
      <c r="I17" s="5"/>
      <c r="J17" s="5"/>
    </row>
    <row r="19" spans="4:10" ht="12.75" x14ac:dyDescent="0.2">
      <c r="D19" s="15"/>
    </row>
    <row r="20" spans="4:10" ht="12.75" x14ac:dyDescent="0.2">
      <c r="D20" s="15"/>
    </row>
    <row r="21" spans="4:10" ht="12.75" x14ac:dyDescent="0.2">
      <c r="D21" s="15"/>
    </row>
    <row r="22" spans="4:10" ht="12.75" x14ac:dyDescent="0.2">
      <c r="D22" s="15"/>
    </row>
    <row r="23" spans="4:10" ht="12.75" x14ac:dyDescent="0.2">
      <c r="D23" s="15"/>
    </row>
    <row r="24" spans="4:10" ht="12.75" x14ac:dyDescent="0.2">
      <c r="D24" s="15"/>
    </row>
    <row r="25" spans="4:10" ht="12.75" x14ac:dyDescent="0.2">
      <c r="D25" s="15"/>
    </row>
    <row r="26" spans="4:10" ht="12.75" x14ac:dyDescent="0.2">
      <c r="D26" s="15"/>
    </row>
    <row r="27" spans="4:10" ht="12.75" x14ac:dyDescent="0.2">
      <c r="D27" s="15"/>
    </row>
    <row r="28" spans="4:10" ht="12.75" x14ac:dyDescent="0.2">
      <c r="D28" s="15"/>
    </row>
    <row r="29" spans="4:10" ht="12.75" x14ac:dyDescent="0.2">
      <c r="D29" s="15"/>
    </row>
    <row r="30" spans="4:10" ht="12.75" x14ac:dyDescent="0.2">
      <c r="D30" s="15"/>
    </row>
    <row r="31" spans="4:10" ht="12.75" x14ac:dyDescent="0.2">
      <c r="D31" s="15"/>
    </row>
  </sheetData>
  <sortState ref="B19:G27">
    <sortCondition descending="1" ref="G19"/>
  </sortState>
  <mergeCells count="3">
    <mergeCell ref="C2:F2"/>
    <mergeCell ref="G3:J4"/>
    <mergeCell ref="C6:F6"/>
  </mergeCells>
  <dataValidations count="1">
    <dataValidation type="list" allowBlank="1" showInputMessage="1" prompt="Click and enter a value from Fibonacci Serie" sqref="C4:F4 C7:F15">
      <formula1>$AA$2:$AA$8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B1" workbookViewId="0">
      <selection activeCell="E30" sqref="E30"/>
    </sheetView>
  </sheetViews>
  <sheetFormatPr defaultColWidth="9.140625" defaultRowHeight="12.75" customHeight="1" x14ac:dyDescent="0.2"/>
  <cols>
    <col min="1" max="1" width="19.5703125" customWidth="1"/>
    <col min="2" max="2" width="21.42578125" customWidth="1"/>
    <col min="3" max="3" width="18.28515625" customWidth="1"/>
    <col min="4" max="4" width="30.7109375" customWidth="1"/>
    <col min="5" max="5" width="31.5703125" customWidth="1"/>
    <col min="6" max="6" width="38.85546875" customWidth="1"/>
  </cols>
  <sheetData>
    <row r="1" spans="1:1" ht="12.75" customHeight="1" x14ac:dyDescent="0.2">
      <c r="A1" t="s">
        <v>13</v>
      </c>
    </row>
    <row r="23" spans="1:6" ht="12.75" customHeight="1" x14ac:dyDescent="0.2">
      <c r="A23" s="23"/>
      <c r="B23" s="23"/>
      <c r="C23" s="23"/>
      <c r="D23" s="23"/>
      <c r="E23" s="23"/>
      <c r="F23" s="2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E25" sqref="E25"/>
    </sheetView>
  </sheetViews>
  <sheetFormatPr defaultColWidth="9.140625" defaultRowHeight="12.75" customHeight="1" x14ac:dyDescent="0.2"/>
  <cols>
    <col min="3" max="3" width="33.28515625" customWidth="1"/>
    <col min="4" max="4" width="26" customWidth="1"/>
    <col min="5" max="5" width="31" customWidth="1"/>
    <col min="6" max="6" width="52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customHeight="1" x14ac:dyDescent="0.2"/>
  <cols>
    <col min="2" max="2" width="37.28515625" customWidth="1"/>
    <col min="3" max="3" width="30.5703125" customWidth="1"/>
    <col min="4" max="4" width="29.85546875" customWidth="1"/>
    <col min="5" max="5" width="25.28515625" customWidth="1"/>
    <col min="6" max="6" width="40.5703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customHeight="1" x14ac:dyDescent="0.2"/>
  <cols>
    <col min="2" max="2" width="26.140625" customWidth="1"/>
    <col min="3" max="3" width="31.5703125" customWidth="1"/>
    <col min="4" max="4" width="42.140625" customWidth="1"/>
    <col min="5" max="5" width="31.5703125" customWidth="1"/>
    <col min="6" max="6" width="41.285156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8" sqref="B38"/>
    </sheetView>
  </sheetViews>
  <sheetFormatPr defaultColWidth="9.140625" defaultRowHeight="11.25" customHeight="1" x14ac:dyDescent="0.2"/>
  <cols>
    <col min="1" max="1" width="3" customWidth="1"/>
    <col min="2" max="2" width="51.85546875" customWidth="1"/>
    <col min="3" max="3" width="4.7109375" customWidth="1"/>
    <col min="4" max="4" width="28.28515625" customWidth="1"/>
    <col min="5" max="5" width="51.42578125" customWidth="1"/>
    <col min="6" max="6" width="5.85546875" customWidth="1"/>
  </cols>
  <sheetData>
    <row r="1" spans="1:6" ht="12.75" x14ac:dyDescent="0.2">
      <c r="D1" s="14"/>
      <c r="F1" s="14"/>
    </row>
    <row r="2" spans="1:6" ht="12.75" x14ac:dyDescent="0.2">
      <c r="B2" s="29"/>
      <c r="C2" s="29"/>
      <c r="D2" s="39"/>
      <c r="E2" s="34"/>
      <c r="F2" s="14"/>
    </row>
    <row r="3" spans="1:6" ht="12.75" customHeight="1" x14ac:dyDescent="0.2">
      <c r="A3" s="10"/>
      <c r="B3" s="40" t="s">
        <v>14</v>
      </c>
      <c r="C3" s="41"/>
      <c r="D3" s="39"/>
      <c r="E3" s="34"/>
      <c r="F3" s="14"/>
    </row>
    <row r="4" spans="1:6" ht="22.5" customHeight="1" x14ac:dyDescent="0.2">
      <c r="A4" s="16" t="s">
        <v>15</v>
      </c>
      <c r="B4" s="2" t="s">
        <v>16</v>
      </c>
      <c r="C4" s="2" t="str">
        <f>VisaoEstrategica!G6</f>
        <v>Valor</v>
      </c>
      <c r="D4" s="17" t="s">
        <v>17</v>
      </c>
      <c r="E4" s="2" t="s">
        <v>18</v>
      </c>
      <c r="F4" s="7" t="s">
        <v>7</v>
      </c>
    </row>
    <row r="5" spans="1:6" ht="12.75" x14ac:dyDescent="0.2">
      <c r="A5" s="28">
        <v>1</v>
      </c>
      <c r="B5" s="50" t="s">
        <v>32</v>
      </c>
      <c r="C5" s="25">
        <f>IF(ISNA(VLOOKUP(B5,VisaoEstrategica!$B$7:$H$15,6,FALSE)),,VLOOKUP(B5,VisaoEstrategica!$B$7:$H$15,6,FALSE))</f>
        <v>546</v>
      </c>
      <c r="D5" s="50" t="s">
        <v>32</v>
      </c>
      <c r="E5" s="20"/>
      <c r="F5" s="51">
        <v>3</v>
      </c>
    </row>
    <row r="6" spans="1:6" ht="12.75" x14ac:dyDescent="0.2">
      <c r="A6" s="28">
        <v>2</v>
      </c>
      <c r="B6" s="32" t="s">
        <v>26</v>
      </c>
      <c r="C6" s="25">
        <f>IF(ISNA(VLOOKUP(B6,VisaoEstrategica!$B$7:$H$15,6,FALSE)),,VLOOKUP(B6,VisaoEstrategica!$B$7:$H$15,6,FALSE))</f>
        <v>264</v>
      </c>
      <c r="D6" s="32" t="s">
        <v>26</v>
      </c>
      <c r="E6" s="20"/>
      <c r="F6" s="51">
        <v>1</v>
      </c>
    </row>
    <row r="7" spans="1:6" ht="12.75" x14ac:dyDescent="0.2">
      <c r="A7" s="28">
        <v>3</v>
      </c>
      <c r="B7" s="32" t="s">
        <v>27</v>
      </c>
      <c r="C7" s="25">
        <f>IF(ISNA(VLOOKUP(B7,VisaoEstrategica!$B$7:$H$15,6,FALSE)),,VLOOKUP(B7,VisaoEstrategica!$B$7:$H$15,6,FALSE))</f>
        <v>157</v>
      </c>
      <c r="D7" s="32" t="s">
        <v>27</v>
      </c>
      <c r="E7" s="20"/>
      <c r="F7" s="51">
        <v>2</v>
      </c>
    </row>
    <row r="8" spans="1:6" ht="12.75" x14ac:dyDescent="0.2">
      <c r="A8" s="28">
        <v>4</v>
      </c>
      <c r="B8" s="32" t="s">
        <v>28</v>
      </c>
      <c r="C8" s="25">
        <f>IF(ISNA(VLOOKUP(B8,VisaoEstrategica!$B$7:$H$15,6,FALSE)),,VLOOKUP(B8,VisaoEstrategica!$B$7:$H$15,6,FALSE))</f>
        <v>157</v>
      </c>
      <c r="D8" s="32" t="s">
        <v>28</v>
      </c>
      <c r="E8" s="20"/>
      <c r="F8" s="51">
        <v>13</v>
      </c>
    </row>
    <row r="9" spans="1:6" ht="12.75" x14ac:dyDescent="0.2">
      <c r="A9" s="28">
        <v>5</v>
      </c>
      <c r="B9" s="32" t="s">
        <v>25</v>
      </c>
      <c r="C9" s="25">
        <f>IF(ISNA(VLOOKUP(B9,VisaoEstrategica!$B$7:$H$15,6,FALSE)),,VLOOKUP(B9,VisaoEstrategica!$B$7:$H$15,6,FALSE))</f>
        <v>99</v>
      </c>
      <c r="D9" s="32" t="s">
        <v>25</v>
      </c>
      <c r="E9" s="20"/>
      <c r="F9" s="51">
        <v>8</v>
      </c>
    </row>
    <row r="10" spans="1:6" ht="12.75" x14ac:dyDescent="0.2">
      <c r="A10" s="28">
        <v>6</v>
      </c>
      <c r="B10" s="32" t="s">
        <v>19</v>
      </c>
      <c r="C10" s="25">
        <f>IF(ISNA(VLOOKUP(B10,VisaoEstrategica!$B$7:$H$15,6,FALSE)),,VLOOKUP(B10,VisaoEstrategica!$B$7:$H$15,6,FALSE))</f>
        <v>73</v>
      </c>
      <c r="D10" s="32" t="s">
        <v>19</v>
      </c>
      <c r="E10" s="20"/>
      <c r="F10" s="51">
        <v>2</v>
      </c>
    </row>
    <row r="11" spans="1:6" ht="12.75" x14ac:dyDescent="0.2">
      <c r="A11" s="28">
        <v>7</v>
      </c>
      <c r="B11" s="32" t="s">
        <v>30</v>
      </c>
      <c r="C11" s="25">
        <f>IF(ISNA(VLOOKUP(B11,VisaoEstrategica!$B$7:$H$15,6,FALSE)),,VLOOKUP(B11,VisaoEstrategica!$B$7:$H$15,6,FALSE))</f>
        <v>60</v>
      </c>
      <c r="D11" s="32" t="s">
        <v>30</v>
      </c>
      <c r="E11" s="20"/>
      <c r="F11" s="51">
        <v>2</v>
      </c>
    </row>
    <row r="12" spans="1:6" ht="12.75" x14ac:dyDescent="0.2">
      <c r="A12" s="28">
        <v>8</v>
      </c>
      <c r="B12" s="32" t="s">
        <v>29</v>
      </c>
      <c r="C12" s="25">
        <f>IF(ISNA(VLOOKUP(B12,VisaoEstrategica!$B$7:$H$15,6,FALSE)),,VLOOKUP(B12,VisaoEstrategica!$B$7:$H$15,6,FALSE))</f>
        <v>47</v>
      </c>
      <c r="D12" s="32" t="s">
        <v>29</v>
      </c>
      <c r="E12" s="20"/>
      <c r="F12" s="51">
        <v>3</v>
      </c>
    </row>
    <row r="13" spans="1:6" ht="12.75" x14ac:dyDescent="0.2">
      <c r="A13" s="28">
        <v>9</v>
      </c>
      <c r="B13" s="32" t="s">
        <v>31</v>
      </c>
      <c r="C13" s="25">
        <f>IF(ISNA(VLOOKUP(B13,VisaoEstrategica!$B$7:$H$15,6,FALSE)),,VLOOKUP(B13,VisaoEstrategica!$B$7:$H$15,6,FALSE))</f>
        <v>47</v>
      </c>
      <c r="D13" s="32" t="s">
        <v>31</v>
      </c>
      <c r="E13" s="20"/>
      <c r="F13" s="52">
        <v>2</v>
      </c>
    </row>
    <row r="14" spans="1:6" ht="12.75" x14ac:dyDescent="0.2">
      <c r="A14" s="19"/>
      <c r="B14" s="24"/>
      <c r="C14" s="24"/>
      <c r="D14" s="31"/>
      <c r="E14" s="12"/>
      <c r="F14" s="3"/>
    </row>
    <row r="15" spans="1:6" ht="12.75" x14ac:dyDescent="0.2">
      <c r="D15" s="14"/>
      <c r="E15" s="11"/>
      <c r="F15" s="21">
        <f>SUBTOTAL(9,F5:F13)</f>
        <v>36</v>
      </c>
    </row>
    <row r="16" spans="1:6" ht="12.75" x14ac:dyDescent="0.2">
      <c r="D16" s="14"/>
      <c r="E16" s="11"/>
      <c r="F16" s="21" t="e">
        <f>#REF!</f>
        <v>#REF!</v>
      </c>
    </row>
    <row r="17" spans="4:6" ht="12.75" x14ac:dyDescent="0.2">
      <c r="D17" s="14"/>
      <c r="E17" s="11"/>
      <c r="F17" s="21" t="e">
        <f>#REF!</f>
        <v>#REF!</v>
      </c>
    </row>
  </sheetData>
  <mergeCells count="2">
    <mergeCell ref="D2:E3"/>
    <mergeCell ref="B3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VisaoEstrategica</vt:lpstr>
      <vt:lpstr>Valor(VC)</vt:lpstr>
      <vt:lpstr>ValorxCusto(VC)</vt:lpstr>
      <vt:lpstr>VPI-ROI(VC)</vt:lpstr>
      <vt:lpstr>ValorxCustoAcc(VC)</vt:lpstr>
      <vt:lpstr>Backlog</vt:lpstr>
      <vt:lpstr>_FiltrarBancodeDados</vt:lpstr>
      <vt:lpstr>Backlog_Item</vt:lpstr>
      <vt:lpstr>Fibonacci</vt:lpstr>
      <vt:lpstr>TotalSizing</vt:lpstr>
      <vt:lpstr>ValueComponents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Aluno,Aluno,Aluno,Aluno,Aluno</dc:creator>
  <cp:lastModifiedBy>User</cp:lastModifiedBy>
  <dcterms:created xsi:type="dcterms:W3CDTF">2015-09-25T11:47:38Z</dcterms:created>
  <dcterms:modified xsi:type="dcterms:W3CDTF">2015-11-21T01:09:28Z</dcterms:modified>
</cp:coreProperties>
</file>