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omments4.xml" ContentType="application/vnd.openxmlformats-officedocument.spreadsheetml.comments+xml"/>
  <Override PartName="/xl/drawings/drawing8.xml" ContentType="application/vnd.openxmlformats-officedocument.drawing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Projetos\github.com\datascience\fia\analytics I - planilha\"/>
    </mc:Choice>
  </mc:AlternateContent>
  <xr:revisionPtr revIDLastSave="0" documentId="13_ncr:1_{EC6FB5A2-6AD8-4E74-854C-A4A2FEA527D1}" xr6:coauthVersionLast="47" xr6:coauthVersionMax="47" xr10:uidLastSave="{00000000-0000-0000-0000-000000000000}"/>
  <bookViews>
    <workbookView xWindow="28680" yWindow="-465" windowWidth="29040" windowHeight="15990" tabRatio="749" activeTab="5" xr2:uid="{00000000-000D-0000-FFFF-FFFF00000000}"/>
  </bookViews>
  <sheets>
    <sheet name="Intervalo_Confiança=&gt;" sheetId="25" r:id="rId1"/>
    <sheet name="IC-Média_Z" sheetId="12" r:id="rId2"/>
    <sheet name="IC-Média_t" sheetId="16" r:id="rId3"/>
    <sheet name="IC-Prop_Z" sheetId="17" r:id="rId4"/>
    <sheet name="Teste_Hipotese=&gt;" sheetId="23" r:id="rId5"/>
    <sheet name="TH-Média_z" sheetId="22" r:id="rId6"/>
    <sheet name="TH-Média_t" sheetId="26" r:id="rId7"/>
    <sheet name="TH-Prop_Z" sheetId="20" r:id="rId8"/>
  </sheets>
  <calcPr calcId="181029"/>
</workbook>
</file>

<file path=xl/calcChain.xml><?xml version="1.0" encoding="utf-8"?>
<calcChain xmlns="http://schemas.openxmlformats.org/spreadsheetml/2006/main">
  <c r="D34" i="25" l="1"/>
  <c r="B34" i="25"/>
  <c r="F34" i="25" s="1"/>
  <c r="C28" i="25"/>
  <c r="B28" i="25"/>
  <c r="D28" i="25" s="1"/>
  <c r="D27" i="25"/>
  <c r="C27" i="25"/>
  <c r="B27" i="25"/>
  <c r="A26" i="25"/>
  <c r="C26" i="25" s="1"/>
  <c r="B20" i="25"/>
  <c r="C20" i="25" s="1"/>
  <c r="C4" i="22"/>
  <c r="F4" i="20"/>
  <c r="F5" i="20" s="1"/>
  <c r="F4" i="26"/>
  <c r="F5" i="26" s="1"/>
  <c r="I5" i="26"/>
  <c r="B26" i="25" l="1"/>
  <c r="D26" i="25" s="1"/>
  <c r="E34" i="25"/>
  <c r="I7" i="20"/>
  <c r="R4" i="26"/>
  <c r="R5" i="26" s="1"/>
  <c r="O5" i="26"/>
  <c r="L4" i="26"/>
  <c r="L5" i="26" s="1"/>
  <c r="C4" i="16"/>
  <c r="F3" i="16" s="1"/>
  <c r="O5" i="20"/>
  <c r="I5" i="20"/>
  <c r="O5" i="22"/>
  <c r="I5" i="22"/>
  <c r="O4" i="26"/>
  <c r="I4" i="26"/>
  <c r="C4" i="26"/>
  <c r="C5" i="26" s="1"/>
  <c r="R4" i="22"/>
  <c r="R5" i="22" s="1"/>
  <c r="L4" i="22"/>
  <c r="L5" i="22" s="1"/>
  <c r="F4" i="22"/>
  <c r="F5" i="22" s="1"/>
  <c r="O4" i="22"/>
  <c r="I4" i="22"/>
  <c r="C5" i="22"/>
  <c r="O7" i="20"/>
  <c r="R4" i="20"/>
  <c r="R5" i="20" s="1"/>
  <c r="O4" i="20"/>
  <c r="L4" i="20"/>
  <c r="L5" i="20" s="1"/>
  <c r="I4" i="20"/>
  <c r="C4" i="20"/>
  <c r="C5" i="20" s="1"/>
  <c r="C7" i="20"/>
  <c r="C6" i="17"/>
  <c r="C4" i="17"/>
  <c r="C4" i="12"/>
  <c r="F3" i="12" s="1"/>
  <c r="F3" i="17" l="1"/>
  <c r="J4" i="17" s="1"/>
  <c r="K4" i="12"/>
  <c r="J4" i="12"/>
  <c r="J4" i="16"/>
  <c r="K4" i="16"/>
  <c r="K4" i="17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karin</author>
  </authors>
  <commentList>
    <comment ref="B4" authorId="0" shapeId="0" xr:uid="{00000000-0006-0000-0100-000001000000}">
      <text>
        <r>
          <rPr>
            <b/>
            <sz val="9"/>
            <color indexed="81"/>
            <rFont val="Segoe UI"/>
            <family val="2"/>
          </rPr>
          <t>karin:</t>
        </r>
        <r>
          <rPr>
            <sz val="9"/>
            <color indexed="81"/>
            <rFont val="Segoe UI"/>
            <family val="2"/>
          </rPr>
          <t xml:space="preserve">
Bilateral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karin</author>
  </authors>
  <commentList>
    <comment ref="B4" authorId="0" shapeId="0" xr:uid="{00000000-0006-0000-0200-000001000000}">
      <text>
        <r>
          <rPr>
            <b/>
            <sz val="9"/>
            <color indexed="81"/>
            <rFont val="Segoe UI"/>
            <family val="2"/>
          </rPr>
          <t>karin:</t>
        </r>
        <r>
          <rPr>
            <sz val="9"/>
            <color indexed="81"/>
            <rFont val="Segoe UI"/>
            <family val="2"/>
          </rPr>
          <t xml:space="preserve">
Bilateral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karin</author>
  </authors>
  <commentList>
    <comment ref="B4" authorId="0" shapeId="0" xr:uid="{00000000-0006-0000-0300-000001000000}">
      <text>
        <r>
          <rPr>
            <b/>
            <sz val="9"/>
            <color indexed="81"/>
            <rFont val="Segoe UI"/>
            <family val="2"/>
          </rPr>
          <t>karin:</t>
        </r>
        <r>
          <rPr>
            <sz val="9"/>
            <color indexed="81"/>
            <rFont val="Segoe UI"/>
            <family val="2"/>
          </rPr>
          <t xml:space="preserve">
Bilateral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karin</author>
  </authors>
  <commentList>
    <comment ref="B5" authorId="0" shapeId="0" xr:uid="{00000000-0006-0000-0600-000001000000}">
      <text>
        <r>
          <rPr>
            <b/>
            <sz val="9"/>
            <color indexed="81"/>
            <rFont val="Segoe UI"/>
            <family val="2"/>
          </rPr>
          <t>karin:</t>
        </r>
        <r>
          <rPr>
            <sz val="9"/>
            <color indexed="81"/>
            <rFont val="Segoe UI"/>
            <family val="2"/>
          </rPr>
          <t xml:space="preserve">
Bilateral
</t>
        </r>
      </text>
    </comment>
    <comment ref="H5" authorId="0" shapeId="0" xr:uid="{00000000-0006-0000-0600-000002000000}">
      <text>
        <r>
          <rPr>
            <b/>
            <sz val="9"/>
            <color indexed="81"/>
            <rFont val="Segoe UI"/>
            <family val="2"/>
          </rPr>
          <t>karin:</t>
        </r>
        <r>
          <rPr>
            <sz val="9"/>
            <color indexed="81"/>
            <rFont val="Segoe UI"/>
            <family val="2"/>
          </rPr>
          <t xml:space="preserve">
Unilateral</t>
        </r>
      </text>
    </comment>
    <comment ref="N5" authorId="0" shapeId="0" xr:uid="{00000000-0006-0000-0600-000003000000}">
      <text>
        <r>
          <rPr>
            <b/>
            <sz val="9"/>
            <color indexed="81"/>
            <rFont val="Segoe UI"/>
            <family val="2"/>
          </rPr>
          <t>karin:</t>
        </r>
        <r>
          <rPr>
            <sz val="9"/>
            <color indexed="81"/>
            <rFont val="Segoe UI"/>
            <family val="2"/>
          </rPr>
          <t xml:space="preserve">
Unilateral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karin</author>
  </authors>
  <commentList>
    <comment ref="B5" authorId="0" shapeId="0" xr:uid="{00000000-0006-0000-0700-000001000000}">
      <text>
        <r>
          <rPr>
            <b/>
            <sz val="9"/>
            <color indexed="81"/>
            <rFont val="Segoe UI"/>
            <family val="2"/>
          </rPr>
          <t>karin:</t>
        </r>
        <r>
          <rPr>
            <sz val="9"/>
            <color indexed="81"/>
            <rFont val="Segoe UI"/>
            <family val="2"/>
          </rPr>
          <t xml:space="preserve">
Bilateral
</t>
        </r>
      </text>
    </comment>
    <comment ref="H5" authorId="0" shapeId="0" xr:uid="{00000000-0006-0000-0700-000002000000}">
      <text>
        <r>
          <rPr>
            <b/>
            <sz val="9"/>
            <color indexed="81"/>
            <rFont val="Segoe UI"/>
            <family val="2"/>
          </rPr>
          <t>karin:</t>
        </r>
        <r>
          <rPr>
            <sz val="9"/>
            <color indexed="81"/>
            <rFont val="Segoe UI"/>
            <family val="2"/>
          </rPr>
          <t xml:space="preserve">
Unilateral
</t>
        </r>
      </text>
    </comment>
    <comment ref="N5" authorId="0" shapeId="0" xr:uid="{00000000-0006-0000-0700-000003000000}">
      <text>
        <r>
          <rPr>
            <b/>
            <sz val="9"/>
            <color indexed="81"/>
            <rFont val="Segoe UI"/>
            <family val="2"/>
          </rPr>
          <t>karin:</t>
        </r>
        <r>
          <rPr>
            <sz val="9"/>
            <color indexed="81"/>
            <rFont val="Segoe UI"/>
            <family val="2"/>
          </rPr>
          <t xml:space="preserve">
Unilateral
</t>
        </r>
      </text>
    </comment>
  </commentList>
</comments>
</file>

<file path=xl/sharedStrings.xml><?xml version="1.0" encoding="utf-8"?>
<sst xmlns="http://schemas.openxmlformats.org/spreadsheetml/2006/main" count="171" uniqueCount="63">
  <si>
    <t>- Intervalo de Confiança -</t>
  </si>
  <si>
    <t>Margem de erro</t>
  </si>
  <si>
    <t>Margem de erro (ME)=</t>
  </si>
  <si>
    <t>[</t>
  </si>
  <si>
    <t>]</t>
  </si>
  <si>
    <t>Legenda:</t>
  </si>
  <si>
    <t>n=</t>
  </si>
  <si>
    <t>Inserir informações</t>
  </si>
  <si>
    <t>- Teste de Hipóteses -</t>
  </si>
  <si>
    <t>Teste de Hipótese: Bilateral</t>
  </si>
  <si>
    <t>Z=</t>
  </si>
  <si>
    <t>p-valor=</t>
  </si>
  <si>
    <t>Teste de Hipótese: Unilateral (H_a: p &gt; p_0)</t>
  </si>
  <si>
    <t>Teste de Hipótese: Unilateral (H_a: p &lt; p_0)</t>
  </si>
  <si>
    <t>p_barra=</t>
  </si>
  <si>
    <t>var(p_0)=</t>
  </si>
  <si>
    <t>p_0=</t>
  </si>
  <si>
    <t>Intervalo de confiaça (g)</t>
  </si>
  <si>
    <t>Teste de Hipótese: Unilateral (H_a: m &gt; m_0)</t>
  </si>
  <si>
    <t>Teste de Hipótese: Unilateral (H_a: m &lt; m_0)</t>
  </si>
  <si>
    <t>Probabilidade Acumulativa a partir da confiança</t>
  </si>
  <si>
    <t>Confiança (%)</t>
  </si>
  <si>
    <t>Prob. Acumulativa</t>
  </si>
  <si>
    <t>z</t>
  </si>
  <si>
    <t>Legenda</t>
  </si>
  <si>
    <t>γ</t>
  </si>
  <si>
    <t>Gama</t>
  </si>
  <si>
    <t>Nível Confiança</t>
  </si>
  <si>
    <t>σ</t>
  </si>
  <si>
    <t>Sigma</t>
  </si>
  <si>
    <t>Desvio Padrão</t>
  </si>
  <si>
    <t xml:space="preserve"> </t>
  </si>
  <si>
    <t>μ</t>
  </si>
  <si>
    <t>Mi</t>
  </si>
  <si>
    <t>Média População</t>
  </si>
  <si>
    <t>x_barra</t>
  </si>
  <si>
    <t>x barra</t>
  </si>
  <si>
    <t>Média Amostra</t>
  </si>
  <si>
    <t>Normal Padrão, quando o desvio-padrão populacional é conhecido</t>
  </si>
  <si>
    <t>α</t>
  </si>
  <si>
    <t>Teste Unilateral</t>
  </si>
  <si>
    <t>Teste Bilateral ou IC</t>
  </si>
  <si>
    <t>T-Student</t>
  </si>
  <si>
    <t>n</t>
  </si>
  <si>
    <t>g.l.</t>
  </si>
  <si>
    <t>Teste Unilateral ou IC</t>
  </si>
  <si>
    <t>Teste Bilateral</t>
  </si>
  <si>
    <t>p_barra</t>
  </si>
  <si>
    <t>p-valor</t>
  </si>
  <si>
    <t>z α</t>
  </si>
  <si>
    <t>t α</t>
  </si>
  <si>
    <t>s</t>
  </si>
  <si>
    <t>t</t>
  </si>
  <si>
    <t>var(p)</t>
  </si>
  <si>
    <t>p</t>
  </si>
  <si>
    <t>z_α/2</t>
  </si>
  <si>
    <t>Z</t>
  </si>
  <si>
    <t>z_α</t>
  </si>
  <si>
    <t>t_α/2</t>
  </si>
  <si>
    <t>t_α</t>
  </si>
  <si>
    <t>z α/2</t>
  </si>
  <si>
    <t>var(p_0)</t>
  </si>
  <si>
    <t>p_0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</si>
</sst>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0.000"/>
    <numFmt numFmtId="165" formatCode="_-* #,##0.000_-;\-* #,##0.000_-;_-* &quot;-&quot;??_-;_-@_-"/>
    <numFmt numFmtId="166" formatCode="_-* #,##0.0000_-;\-* #,##0.0000_-;_-* &quot;-&quot;??_-;_-@_-"/>
    <numFmt numFmtId="167" formatCode="_-* #,##0.00000_-;\-* #,##0.00000_-;_-* &quot;-&quot;??_-;_-@_-"/>
    <numFmt numFmtId="168" formatCode="_-* #,##0.0000_-;\-* #,##0.0000_-;_-* &quot;-&quot;????_-;_-@_-"/>
  </numFmts>
  <fonts count="26">
    <font>
      <sz val="10"/>
      <name val="Arial"/>
    </font>
    <font>
      <sz val="11"/>
      <color theme="1"/>
      <name val="Calibri"/>
      <family val="2"/>
      <scheme val="minor"/>
    </font>
    <font>
      <sz val="11"/>
      <color rgb="FF43434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0"/>
      <name val="Arial"/>
      <family val="2"/>
    </font>
    <font>
      <b/>
      <sz val="10"/>
      <color rgb="FFFF0000"/>
      <name val="Calibri"/>
      <family val="2"/>
      <scheme val="minor"/>
    </font>
    <font>
      <b/>
      <sz val="10"/>
      <color rgb="FF434343"/>
      <name val="Calibri"/>
      <family val="2"/>
      <scheme val="minor"/>
    </font>
    <font>
      <sz val="10"/>
      <name val="Calibri"/>
      <family val="2"/>
      <scheme val="minor"/>
    </font>
    <font>
      <sz val="10"/>
      <color rgb="FF434343"/>
      <name val="Calibri"/>
      <family val="2"/>
      <scheme val="minor"/>
    </font>
    <font>
      <sz val="20"/>
      <color rgb="FF434343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sz val="14"/>
      <name val="Calibri"/>
      <family val="2"/>
      <scheme val="minor"/>
    </font>
    <font>
      <sz val="14"/>
      <color rgb="FF121416"/>
      <name val="Lato"/>
    </font>
    <font>
      <b/>
      <sz val="14"/>
      <color rgb="FF121416"/>
      <name val="Lato"/>
    </font>
    <font>
      <sz val="14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1"/>
      <color rgb="FF121416"/>
      <name val="Lato"/>
    </font>
    <font>
      <b/>
      <sz val="12"/>
      <color rgb="FF121416"/>
      <name val="Lato"/>
    </font>
    <font>
      <sz val="12"/>
      <color rgb="FF434343"/>
      <name val="Calibri"/>
      <family val="2"/>
      <scheme val="minor"/>
    </font>
    <font>
      <sz val="11"/>
      <color rgb="FF121416"/>
      <name val="Lato"/>
    </font>
    <font>
      <b/>
      <sz val="11"/>
      <color rgb="FF434343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78D9DB"/>
        <bgColor indexed="64"/>
      </patternFill>
    </fill>
    <fill>
      <patternFill patternType="solid">
        <fgColor rgb="FFBED9DB"/>
        <bgColor indexed="64"/>
      </patternFill>
    </fill>
    <fill>
      <patternFill patternType="solid">
        <fgColor rgb="FFDB7D7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43" fontId="1" fillId="0" borderId="0" applyFont="0" applyFill="0" applyBorder="0" applyAlignment="0" applyProtection="0"/>
    <xf numFmtId="9" fontId="6" fillId="0" borderId="0" applyFont="0" applyFill="0" applyBorder="0" applyAlignment="0" applyProtection="0"/>
  </cellStyleXfs>
  <cellXfs count="59">
    <xf numFmtId="0" fontId="0" fillId="0" borderId="0" xfId="0"/>
    <xf numFmtId="0" fontId="2" fillId="0" borderId="0" xfId="1" applyFont="1"/>
    <xf numFmtId="0" fontId="2" fillId="4" borderId="1" xfId="1" applyFont="1" applyFill="1" applyBorder="1"/>
    <xf numFmtId="0" fontId="3" fillId="3" borderId="1" xfId="1" applyFont="1" applyFill="1" applyBorder="1"/>
    <xf numFmtId="0" fontId="2" fillId="2" borderId="0" xfId="1" applyFont="1" applyFill="1" applyAlignment="1">
      <alignment horizontal="right"/>
    </xf>
    <xf numFmtId="0" fontId="2" fillId="2" borderId="0" xfId="1" applyFont="1" applyFill="1"/>
    <xf numFmtId="0" fontId="2" fillId="5" borderId="0" xfId="1" applyFont="1" applyFill="1"/>
    <xf numFmtId="168" fontId="2" fillId="5" borderId="0" xfId="1" applyNumberFormat="1" applyFont="1" applyFill="1"/>
    <xf numFmtId="2" fontId="2" fillId="4" borderId="1" xfId="1" applyNumberFormat="1" applyFont="1" applyFill="1" applyBorder="1"/>
    <xf numFmtId="0" fontId="8" fillId="0" borderId="0" xfId="1" applyFont="1"/>
    <xf numFmtId="0" fontId="9" fillId="4" borderId="0" xfId="0" applyFont="1" applyFill="1" applyBorder="1" applyAlignment="1">
      <alignment horizontal="left"/>
    </xf>
    <xf numFmtId="43" fontId="10" fillId="0" borderId="0" xfId="2" applyFont="1"/>
    <xf numFmtId="43" fontId="7" fillId="3" borderId="1" xfId="2" applyFont="1" applyFill="1" applyBorder="1"/>
    <xf numFmtId="0" fontId="9" fillId="0" borderId="0" xfId="0" applyFont="1"/>
    <xf numFmtId="0" fontId="2" fillId="5" borderId="0" xfId="1" applyFont="1" applyFill="1" applyAlignment="1"/>
    <xf numFmtId="0" fontId="2" fillId="5" borderId="0" xfId="1" applyFont="1" applyFill="1" applyAlignment="1">
      <alignment horizontal="center"/>
    </xf>
    <xf numFmtId="43" fontId="3" fillId="3" borderId="1" xfId="2" applyFont="1" applyFill="1" applyBorder="1"/>
    <xf numFmtId="165" fontId="3" fillId="2" borderId="0" xfId="2" applyNumberFormat="1" applyFont="1" applyFill="1" applyAlignment="1">
      <alignment horizontal="center"/>
    </xf>
    <xf numFmtId="9" fontId="2" fillId="4" borderId="1" xfId="3" applyFont="1" applyFill="1" applyBorder="1"/>
    <xf numFmtId="0" fontId="9" fillId="4" borderId="0" xfId="0" applyFont="1" applyFill="1" applyAlignment="1">
      <alignment horizontal="left"/>
    </xf>
    <xf numFmtId="0" fontId="13" fillId="0" borderId="0" xfId="0" applyFont="1"/>
    <xf numFmtId="0" fontId="14" fillId="0" borderId="0" xfId="0" applyFont="1"/>
    <xf numFmtId="0" fontId="15" fillId="6" borderId="0" xfId="0" applyFont="1" applyFill="1"/>
    <xf numFmtId="0" fontId="9" fillId="4" borderId="0" xfId="0" applyFont="1" applyFill="1"/>
    <xf numFmtId="0" fontId="7" fillId="2" borderId="0" xfId="0" applyFont="1" applyFill="1"/>
    <xf numFmtId="164" fontId="7" fillId="2" borderId="0" xfId="0" applyNumberFormat="1" applyFont="1" applyFill="1"/>
    <xf numFmtId="0" fontId="16" fillId="7" borderId="0" xfId="0" applyFont="1" applyFill="1"/>
    <xf numFmtId="0" fontId="14" fillId="7" borderId="0" xfId="0" applyFont="1" applyFill="1"/>
    <xf numFmtId="0" fontId="17" fillId="6" borderId="0" xfId="0" applyFont="1" applyFill="1"/>
    <xf numFmtId="0" fontId="14" fillId="6" borderId="0" xfId="0" applyFont="1" applyFill="1"/>
    <xf numFmtId="0" fontId="18" fillId="2" borderId="0" xfId="0" applyFont="1" applyFill="1"/>
    <xf numFmtId="164" fontId="18" fillId="2" borderId="0" xfId="0" applyNumberFormat="1" applyFont="1" applyFill="1"/>
    <xf numFmtId="164" fontId="9" fillId="0" borderId="0" xfId="0" applyNumberFormat="1" applyFont="1"/>
    <xf numFmtId="0" fontId="16" fillId="6" borderId="0" xfId="0" applyFont="1" applyFill="1" applyAlignment="1">
      <alignment vertical="top"/>
    </xf>
    <xf numFmtId="0" fontId="14" fillId="6" borderId="0" xfId="0" applyFont="1" applyFill="1" applyAlignment="1">
      <alignment vertical="top"/>
    </xf>
    <xf numFmtId="0" fontId="2" fillId="6" borderId="1" xfId="1" applyFont="1" applyFill="1" applyBorder="1"/>
    <xf numFmtId="0" fontId="19" fillId="6" borderId="0" xfId="0" applyFont="1" applyFill="1"/>
    <xf numFmtId="0" fontId="3" fillId="6" borderId="1" xfId="1" applyFont="1" applyFill="1" applyBorder="1"/>
    <xf numFmtId="3" fontId="3" fillId="6" borderId="1" xfId="0" applyNumberFormat="1" applyFont="1" applyFill="1" applyBorder="1" applyAlignment="1">
      <alignment horizontal="left"/>
    </xf>
    <xf numFmtId="3" fontId="7" fillId="6" borderId="1" xfId="0" applyNumberFormat="1" applyFont="1" applyFill="1" applyBorder="1" applyAlignment="1">
      <alignment horizontal="left"/>
    </xf>
    <xf numFmtId="0" fontId="20" fillId="6" borderId="0" xfId="0" applyFont="1" applyFill="1"/>
    <xf numFmtId="0" fontId="21" fillId="6" borderId="1" xfId="1" applyFont="1" applyFill="1" applyBorder="1"/>
    <xf numFmtId="0" fontId="22" fillId="6" borderId="0" xfId="0" applyFont="1" applyFill="1"/>
    <xf numFmtId="0" fontId="23" fillId="6" borderId="1" xfId="1" applyFont="1" applyFill="1" applyBorder="1"/>
    <xf numFmtId="0" fontId="24" fillId="6" borderId="0" xfId="0" applyFont="1" applyFill="1"/>
    <xf numFmtId="0" fontId="25" fillId="6" borderId="0" xfId="0" applyFont="1" applyFill="1"/>
    <xf numFmtId="0" fontId="12" fillId="6" borderId="1" xfId="1" applyFont="1" applyFill="1" applyBorder="1"/>
    <xf numFmtId="3" fontId="12" fillId="6" borderId="1" xfId="0" applyNumberFormat="1" applyFont="1" applyFill="1" applyBorder="1" applyAlignment="1">
      <alignment horizontal="left"/>
    </xf>
    <xf numFmtId="9" fontId="2" fillId="2" borderId="1" xfId="3" applyFont="1" applyFill="1" applyBorder="1"/>
    <xf numFmtId="2" fontId="2" fillId="2" borderId="1" xfId="1" applyNumberFormat="1" applyFont="1" applyFill="1" applyBorder="1"/>
    <xf numFmtId="0" fontId="2" fillId="2" borderId="1" xfId="1" applyFont="1" applyFill="1" applyBorder="1"/>
    <xf numFmtId="43" fontId="3" fillId="2" borderId="1" xfId="2" applyFont="1" applyFill="1" applyBorder="1"/>
    <xf numFmtId="0" fontId="2" fillId="2" borderId="1" xfId="1" applyNumberFormat="1" applyFont="1" applyFill="1" applyBorder="1"/>
    <xf numFmtId="166" fontId="2" fillId="2" borderId="1" xfId="1" applyNumberFormat="1" applyFont="1" applyFill="1" applyBorder="1"/>
    <xf numFmtId="164" fontId="2" fillId="2" borderId="1" xfId="1" applyNumberFormat="1" applyFont="1" applyFill="1" applyBorder="1"/>
    <xf numFmtId="167" fontId="2" fillId="2" borderId="1" xfId="1" applyNumberFormat="1" applyFont="1" applyFill="1" applyBorder="1"/>
    <xf numFmtId="0" fontId="11" fillId="0" borderId="0" xfId="0" quotePrefix="1" applyFont="1" applyAlignment="1">
      <alignment horizontal="center"/>
    </xf>
    <xf numFmtId="0" fontId="11" fillId="0" borderId="0" xfId="0" applyFont="1" applyAlignment="1">
      <alignment horizontal="center"/>
    </xf>
    <xf numFmtId="0" fontId="2" fillId="2" borderId="0" xfId="1" applyFont="1" applyFill="1" applyAlignment="1">
      <alignment horizontal="center"/>
    </xf>
  </cellXfs>
  <cellStyles count="4">
    <cellStyle name="Normal" xfId="0" builtinId="0"/>
    <cellStyle name="Normal 2" xfId="1" xr:uid="{00000000-0005-0000-0000-000001000000}"/>
    <cellStyle name="Porcentagem" xfId="3" builtinId="5"/>
    <cellStyle name="Vírgula 2" xfId="2" xr:uid="{00000000-0005-0000-0000-000002000000}"/>
  </cellStyles>
  <dxfs count="0"/>
  <tableStyles count="0" defaultTableStyle="TableStyleMedium2" defaultPivotStyle="PivotStyleLight16"/>
  <colors>
    <mruColors>
      <color rgb="FF78D9DB"/>
      <color rgb="FFDB7D74"/>
      <color rgb="FF434343"/>
      <color rgb="FFBED9DB"/>
      <color rgb="FFAAD9DB"/>
      <color rgb="FF96D9DB"/>
      <color rgb="FF8CD9D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2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2.jpe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2.jpe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114300</xdr:rowOff>
    </xdr:from>
    <xdr:to>
      <xdr:col>0</xdr:col>
      <xdr:colOff>1844874</xdr:colOff>
      <xdr:row>2</xdr:row>
      <xdr:rowOff>118397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80" t="41980" r="8724" b="41925"/>
        <a:stretch/>
      </xdr:blipFill>
      <xdr:spPr>
        <a:xfrm>
          <a:off x="133350" y="114300"/>
          <a:ext cx="1711524" cy="327947"/>
        </a:xfrm>
        <a:prstGeom prst="rect">
          <a:avLst/>
        </a:prstGeom>
      </xdr:spPr>
    </xdr:pic>
    <xdr:clientData/>
  </xdr:twoCellAnchor>
  <xdr:twoCellAnchor editAs="oneCell">
    <xdr:from>
      <xdr:col>0</xdr:col>
      <xdr:colOff>133350</xdr:colOff>
      <xdr:row>0</xdr:row>
      <xdr:rowOff>114300</xdr:rowOff>
    </xdr:from>
    <xdr:to>
      <xdr:col>0</xdr:col>
      <xdr:colOff>1844874</xdr:colOff>
      <xdr:row>2</xdr:row>
      <xdr:rowOff>118397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807FC339-54B9-4A7C-A7C6-796DC91BE7C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80" t="41980" r="8724" b="41925"/>
        <a:stretch/>
      </xdr:blipFill>
      <xdr:spPr>
        <a:xfrm>
          <a:off x="133350" y="114300"/>
          <a:ext cx="1711524" cy="32794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459442</xdr:colOff>
      <xdr:row>0</xdr:row>
      <xdr:rowOff>56029</xdr:rowOff>
    </xdr:from>
    <xdr:to>
      <xdr:col>14</xdr:col>
      <xdr:colOff>113566</xdr:colOff>
      <xdr:row>2</xdr:row>
      <xdr:rowOff>22026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80" t="41980" r="8724" b="41925"/>
        <a:stretch/>
      </xdr:blipFill>
      <xdr:spPr>
        <a:xfrm>
          <a:off x="10544736" y="56029"/>
          <a:ext cx="1705361" cy="327947"/>
        </a:xfrm>
        <a:prstGeom prst="rect">
          <a:avLst/>
        </a:prstGeom>
      </xdr:spPr>
    </xdr:pic>
    <xdr:clientData/>
  </xdr:twoCellAnchor>
  <xdr:twoCellAnchor>
    <xdr:from>
      <xdr:col>8</xdr:col>
      <xdr:colOff>28575</xdr:colOff>
      <xdr:row>1</xdr:row>
      <xdr:rowOff>57150</xdr:rowOff>
    </xdr:from>
    <xdr:to>
      <xdr:col>12</xdr:col>
      <xdr:colOff>38099</xdr:colOff>
      <xdr:row>2</xdr:row>
      <xdr:rowOff>131787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aixaDeTexto 22">
              <a:extLst>
                <a:ext uri="{FF2B5EF4-FFF2-40B4-BE49-F238E27FC236}">
                  <a16:creationId xmlns:a16="http://schemas.microsoft.com/office/drawing/2014/main" id="{00000000-0008-0000-0100-000008000000}"/>
                </a:ext>
              </a:extLst>
            </xdr:cNvPr>
            <xdr:cNvSpPr txBox="1"/>
          </xdr:nvSpPr>
          <xdr:spPr>
            <a:xfrm>
              <a:off x="4810125" y="247650"/>
              <a:ext cx="1447799" cy="265137"/>
            </a:xfrm>
            <a:prstGeom prst="rect">
              <a:avLst/>
            </a:prstGeom>
            <a:noFill/>
          </xdr:spPr>
          <xdr:txBody>
            <a:bodyPr wrap="square">
              <a:spAutoFit/>
            </a:bodyPr>
            <a:lstStyle>
              <a:defPPr>
                <a:defRPr lang="pt-B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pt-BR" sz="1000">
                  <a:solidFill>
                    <a:srgbClr val="434343"/>
                  </a:solidFill>
                  <a:latin typeface="Open Sans" panose="020B0604020202020204"/>
                </a:rPr>
                <a:t>[</a:t>
              </a:r>
              <a14:m>
                <m:oMath xmlns:m="http://schemas.openxmlformats.org/officeDocument/2006/math">
                  <m:acc>
                    <m:accPr>
                      <m:chr m:val="̄"/>
                      <m:ctrlPr>
                        <a:rPr lang="pt-BR" sz="1000" i="1">
                          <a:solidFill>
                            <a:srgbClr val="434343"/>
                          </a:solidFill>
                          <a:latin typeface="Cambria Math" panose="02040503050406030204" pitchFamily="18" charset="0"/>
                        </a:rPr>
                      </m:ctrlPr>
                    </m:accPr>
                    <m:e>
                      <m:r>
                        <a:rPr lang="pt-BR" sz="1000" i="1">
                          <a:solidFill>
                            <a:srgbClr val="434343"/>
                          </a:solidFill>
                          <a:latin typeface="Cambria Math" panose="02040503050406030204" pitchFamily="18" charset="0"/>
                        </a:rPr>
                        <m:t>𝑥</m:t>
                      </m:r>
                    </m:e>
                  </m:acc>
                  <m:r>
                    <a:rPr lang="pt-BR" sz="1000" i="1">
                      <a:solidFill>
                        <a:srgbClr val="434343"/>
                      </a:solidFill>
                      <a:latin typeface="Cambria Math" panose="02040503050406030204" pitchFamily="18" charset="0"/>
                    </a:rPr>
                    <m:t>±</m:t>
                  </m:r>
                  <m:r>
                    <m:rPr>
                      <m:nor/>
                    </m:rPr>
                    <a:rPr lang="pt-BR" sz="1000" b="0" i="0">
                      <a:solidFill>
                        <a:srgbClr val="434343"/>
                      </a:solidFill>
                      <a:latin typeface="Cambria Math" panose="02040503050406030204" pitchFamily="18" charset="0"/>
                    </a:rPr>
                    <m:t> </m:t>
                  </m:r>
                  <m:r>
                    <m:rPr>
                      <m:nor/>
                    </m:rPr>
                    <a:rPr lang="pt-BR" sz="1000" i="0">
                      <a:solidFill>
                        <a:srgbClr val="434343"/>
                      </a:solidFill>
                      <a:latin typeface="Open Sans" panose="020B0604020202020204"/>
                    </a:rPr>
                    <m:t>margem</m:t>
                  </m:r>
                  <m:r>
                    <m:rPr>
                      <m:nor/>
                    </m:rPr>
                    <a:rPr lang="pt-BR" sz="1000" i="0">
                      <a:solidFill>
                        <a:srgbClr val="434343"/>
                      </a:solidFill>
                      <a:latin typeface="Open Sans" panose="020B0604020202020204"/>
                    </a:rPr>
                    <m:t> </m:t>
                  </m:r>
                  <m:r>
                    <m:rPr>
                      <m:nor/>
                    </m:rPr>
                    <a:rPr lang="pt-BR" sz="1000" i="0">
                      <a:solidFill>
                        <a:srgbClr val="434343"/>
                      </a:solidFill>
                      <a:latin typeface="Open Sans" panose="020B0604020202020204"/>
                    </a:rPr>
                    <m:t>de</m:t>
                  </m:r>
                  <m:r>
                    <m:rPr>
                      <m:nor/>
                    </m:rPr>
                    <a:rPr lang="pt-BR" sz="1000" i="0">
                      <a:solidFill>
                        <a:srgbClr val="434343"/>
                      </a:solidFill>
                      <a:latin typeface="Open Sans" panose="020B0604020202020204"/>
                    </a:rPr>
                    <m:t> </m:t>
                  </m:r>
                  <m:r>
                    <m:rPr>
                      <m:nor/>
                    </m:rPr>
                    <a:rPr lang="pt-BR" sz="1000" i="0">
                      <a:solidFill>
                        <a:srgbClr val="434343"/>
                      </a:solidFill>
                      <a:latin typeface="Open Sans" panose="020B0604020202020204"/>
                    </a:rPr>
                    <m:t>erro</m:t>
                  </m:r>
                  <m:r>
                    <m:rPr>
                      <m:nor/>
                    </m:rPr>
                    <a:rPr lang="pt-BR" sz="1000" b="0" i="0">
                      <a:solidFill>
                        <a:srgbClr val="434343"/>
                      </a:solidFill>
                      <a:latin typeface="Open Sans" panose="020B0604020202020204"/>
                    </a:rPr>
                    <m:t>]</m:t>
                  </m:r>
                </m:oMath>
              </a14:m>
              <a:endParaRPr lang="pt-BR" sz="1000"/>
            </a:p>
          </xdr:txBody>
        </xdr:sp>
      </mc:Choice>
      <mc:Fallback xmlns="">
        <xdr:sp macro="" textlink="">
          <xdr:nvSpPr>
            <xdr:cNvPr id="8" name="CaixaDeTexto 22">
              <a:extLst>
                <a:ext uri="{FF2B5EF4-FFF2-40B4-BE49-F238E27FC236}">
                  <a16:creationId xmlns:a16="http://schemas.microsoft.com/office/drawing/2014/main" id="{00000000-0008-0000-0000-000008000000}"/>
                </a:ext>
              </a:extLst>
            </xdr:cNvPr>
            <xdr:cNvSpPr txBox="1"/>
          </xdr:nvSpPr>
          <xdr:spPr>
            <a:xfrm>
              <a:off x="4810125" y="247650"/>
              <a:ext cx="1447799" cy="265137"/>
            </a:xfrm>
            <a:prstGeom prst="rect">
              <a:avLst/>
            </a:prstGeom>
            <a:noFill/>
          </xdr:spPr>
          <xdr:txBody>
            <a:bodyPr wrap="square">
              <a:spAutoFit/>
            </a:bodyPr>
            <a:lstStyle>
              <a:defPPr>
                <a:defRPr lang="pt-B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pt-BR" sz="1000">
                  <a:solidFill>
                    <a:srgbClr val="434343"/>
                  </a:solidFill>
                  <a:latin typeface="Open Sans" panose="020B0604020202020204"/>
                </a:rPr>
                <a:t>[</a:t>
              </a:r>
              <a:r>
                <a:rPr lang="pt-BR" sz="1000" i="0">
                  <a:solidFill>
                    <a:srgbClr val="434343"/>
                  </a:solidFill>
                  <a:latin typeface="Cambria Math" panose="02040503050406030204" pitchFamily="18" charset="0"/>
                </a:rPr>
                <a:t>𝑥 ̄±</a:t>
              </a:r>
              <a:r>
                <a:rPr lang="pt-BR" sz="1000" b="0" i="0">
                  <a:solidFill>
                    <a:srgbClr val="434343"/>
                  </a:solidFill>
                  <a:latin typeface="Cambria Math" panose="02040503050406030204" pitchFamily="18" charset="0"/>
                </a:rPr>
                <a:t>" </a:t>
              </a:r>
              <a:r>
                <a:rPr lang="pt-BR" sz="1000" i="0">
                  <a:solidFill>
                    <a:srgbClr val="434343"/>
                  </a:solidFill>
                  <a:latin typeface="Cambria Math" panose="02040503050406030204" pitchFamily="18" charset="0"/>
                </a:rPr>
                <a:t>margem de erro</a:t>
              </a:r>
              <a:r>
                <a:rPr lang="pt-BR" sz="1000" b="0" i="0">
                  <a:solidFill>
                    <a:srgbClr val="434343"/>
                  </a:solidFill>
                  <a:latin typeface="Cambria Math" panose="02040503050406030204" pitchFamily="18" charset="0"/>
                </a:rPr>
                <a:t>]</a:t>
              </a:r>
              <a:r>
                <a:rPr lang="pt-BR" sz="1000" b="0" i="0">
                  <a:solidFill>
                    <a:srgbClr val="434343"/>
                  </a:solidFill>
                  <a:latin typeface="Open Sans" panose="020B0604020202020204"/>
                </a:rPr>
                <a:t>"</a:t>
              </a:r>
              <a:endParaRPr lang="pt-BR" sz="1000"/>
            </a:p>
          </xdr:txBody>
        </xdr:sp>
      </mc:Fallback>
    </mc:AlternateContent>
    <xdr:clientData/>
  </xdr:twoCellAnchor>
  <xdr:twoCellAnchor editAs="oneCell">
    <xdr:from>
      <xdr:col>3</xdr:col>
      <xdr:colOff>285750</xdr:colOff>
      <xdr:row>6</xdr:row>
      <xdr:rowOff>66676</xdr:rowOff>
    </xdr:from>
    <xdr:to>
      <xdr:col>10</xdr:col>
      <xdr:colOff>390525</xdr:colOff>
      <xdr:row>20</xdr:row>
      <xdr:rowOff>133895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6DFE5003-F673-48A0-ACC5-8377814613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95450" y="1209676"/>
          <a:ext cx="4629150" cy="274374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459442</xdr:colOff>
      <xdr:row>0</xdr:row>
      <xdr:rowOff>56029</xdr:rowOff>
    </xdr:from>
    <xdr:to>
      <xdr:col>14</xdr:col>
      <xdr:colOff>113566</xdr:colOff>
      <xdr:row>2</xdr:row>
      <xdr:rowOff>22026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80" t="41980" r="8724" b="41925"/>
        <a:stretch/>
      </xdr:blipFill>
      <xdr:spPr>
        <a:xfrm>
          <a:off x="6679267" y="56029"/>
          <a:ext cx="1711524" cy="327947"/>
        </a:xfrm>
        <a:prstGeom prst="rect">
          <a:avLst/>
        </a:prstGeom>
      </xdr:spPr>
    </xdr:pic>
    <xdr:clientData/>
  </xdr:twoCellAnchor>
  <xdr:twoCellAnchor>
    <xdr:from>
      <xdr:col>8</xdr:col>
      <xdr:colOff>28575</xdr:colOff>
      <xdr:row>1</xdr:row>
      <xdr:rowOff>57150</xdr:rowOff>
    </xdr:from>
    <xdr:to>
      <xdr:col>12</xdr:col>
      <xdr:colOff>38099</xdr:colOff>
      <xdr:row>2</xdr:row>
      <xdr:rowOff>131787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aixaDeTexto 22">
              <a:extLst>
                <a:ext uri="{FF2B5EF4-FFF2-40B4-BE49-F238E27FC236}">
                  <a16:creationId xmlns:a16="http://schemas.microsoft.com/office/drawing/2014/main" id="{00000000-0008-0000-0200-000003000000}"/>
                </a:ext>
              </a:extLst>
            </xdr:cNvPr>
            <xdr:cNvSpPr txBox="1"/>
          </xdr:nvSpPr>
          <xdr:spPr>
            <a:xfrm>
              <a:off x="4810125" y="247650"/>
              <a:ext cx="1447799" cy="265137"/>
            </a:xfrm>
            <a:prstGeom prst="rect">
              <a:avLst/>
            </a:prstGeom>
            <a:noFill/>
          </xdr:spPr>
          <xdr:txBody>
            <a:bodyPr wrap="square">
              <a:spAutoFit/>
            </a:bodyPr>
            <a:lstStyle>
              <a:defPPr>
                <a:defRPr lang="pt-B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pt-BR" sz="1000">
                  <a:solidFill>
                    <a:srgbClr val="434343"/>
                  </a:solidFill>
                  <a:latin typeface="Open Sans" panose="020B0604020202020204"/>
                </a:rPr>
                <a:t>[</a:t>
              </a:r>
              <a14:m>
                <m:oMath xmlns:m="http://schemas.openxmlformats.org/officeDocument/2006/math">
                  <m:acc>
                    <m:accPr>
                      <m:chr m:val="̄"/>
                      <m:ctrlPr>
                        <a:rPr lang="pt-BR" sz="1000" i="1">
                          <a:solidFill>
                            <a:srgbClr val="434343"/>
                          </a:solidFill>
                          <a:latin typeface="Cambria Math" panose="02040503050406030204" pitchFamily="18" charset="0"/>
                        </a:rPr>
                      </m:ctrlPr>
                    </m:accPr>
                    <m:e>
                      <m:r>
                        <a:rPr lang="pt-BR" sz="1000" i="1">
                          <a:solidFill>
                            <a:srgbClr val="434343"/>
                          </a:solidFill>
                          <a:latin typeface="Cambria Math" panose="02040503050406030204" pitchFamily="18" charset="0"/>
                        </a:rPr>
                        <m:t>𝑥</m:t>
                      </m:r>
                    </m:e>
                  </m:acc>
                  <m:r>
                    <a:rPr lang="pt-BR" sz="1000" i="1">
                      <a:solidFill>
                        <a:srgbClr val="434343"/>
                      </a:solidFill>
                      <a:latin typeface="Cambria Math" panose="02040503050406030204" pitchFamily="18" charset="0"/>
                    </a:rPr>
                    <m:t>±</m:t>
                  </m:r>
                  <m:r>
                    <m:rPr>
                      <m:nor/>
                    </m:rPr>
                    <a:rPr lang="pt-BR" sz="1000" b="0" i="0">
                      <a:solidFill>
                        <a:srgbClr val="434343"/>
                      </a:solidFill>
                      <a:latin typeface="Cambria Math" panose="02040503050406030204" pitchFamily="18" charset="0"/>
                    </a:rPr>
                    <m:t> </m:t>
                  </m:r>
                  <m:r>
                    <m:rPr>
                      <m:nor/>
                    </m:rPr>
                    <a:rPr lang="pt-BR" sz="1000" i="0">
                      <a:solidFill>
                        <a:srgbClr val="434343"/>
                      </a:solidFill>
                      <a:latin typeface="Open Sans" panose="020B0604020202020204"/>
                    </a:rPr>
                    <m:t>margem</m:t>
                  </m:r>
                  <m:r>
                    <m:rPr>
                      <m:nor/>
                    </m:rPr>
                    <a:rPr lang="pt-BR" sz="1000" i="0">
                      <a:solidFill>
                        <a:srgbClr val="434343"/>
                      </a:solidFill>
                      <a:latin typeface="Open Sans" panose="020B0604020202020204"/>
                    </a:rPr>
                    <m:t> </m:t>
                  </m:r>
                  <m:r>
                    <m:rPr>
                      <m:nor/>
                    </m:rPr>
                    <a:rPr lang="pt-BR" sz="1000" i="0">
                      <a:solidFill>
                        <a:srgbClr val="434343"/>
                      </a:solidFill>
                      <a:latin typeface="Open Sans" panose="020B0604020202020204"/>
                    </a:rPr>
                    <m:t>de</m:t>
                  </m:r>
                  <m:r>
                    <m:rPr>
                      <m:nor/>
                    </m:rPr>
                    <a:rPr lang="pt-BR" sz="1000" i="0">
                      <a:solidFill>
                        <a:srgbClr val="434343"/>
                      </a:solidFill>
                      <a:latin typeface="Open Sans" panose="020B0604020202020204"/>
                    </a:rPr>
                    <m:t> </m:t>
                  </m:r>
                  <m:r>
                    <m:rPr>
                      <m:nor/>
                    </m:rPr>
                    <a:rPr lang="pt-BR" sz="1000" i="0">
                      <a:solidFill>
                        <a:srgbClr val="434343"/>
                      </a:solidFill>
                      <a:latin typeface="Open Sans" panose="020B0604020202020204"/>
                    </a:rPr>
                    <m:t>erro</m:t>
                  </m:r>
                  <m:r>
                    <m:rPr>
                      <m:nor/>
                    </m:rPr>
                    <a:rPr lang="pt-BR" sz="1000" b="0" i="0">
                      <a:solidFill>
                        <a:srgbClr val="434343"/>
                      </a:solidFill>
                      <a:latin typeface="Open Sans" panose="020B0604020202020204"/>
                    </a:rPr>
                    <m:t>]</m:t>
                  </m:r>
                </m:oMath>
              </a14:m>
              <a:endParaRPr lang="pt-BR" sz="1000"/>
            </a:p>
          </xdr:txBody>
        </xdr:sp>
      </mc:Choice>
      <mc:Fallback xmlns="">
        <xdr:sp macro="" textlink="">
          <xdr:nvSpPr>
            <xdr:cNvPr id="3" name="CaixaDeTexto 22">
              <a:extLst>
                <a:ext uri="{FF2B5EF4-FFF2-40B4-BE49-F238E27FC236}">
                  <a16:creationId xmlns:a16="http://schemas.microsoft.com/office/drawing/2014/main" id="{CA42AC31-7D73-4390-A42B-37DB755D787D}"/>
                </a:ext>
              </a:extLst>
            </xdr:cNvPr>
            <xdr:cNvSpPr txBox="1"/>
          </xdr:nvSpPr>
          <xdr:spPr>
            <a:xfrm>
              <a:off x="4810125" y="247650"/>
              <a:ext cx="1447799" cy="265137"/>
            </a:xfrm>
            <a:prstGeom prst="rect">
              <a:avLst/>
            </a:prstGeom>
            <a:noFill/>
          </xdr:spPr>
          <xdr:txBody>
            <a:bodyPr wrap="square">
              <a:spAutoFit/>
            </a:bodyPr>
            <a:lstStyle>
              <a:defPPr>
                <a:defRPr lang="pt-B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pt-BR" sz="1000">
                  <a:solidFill>
                    <a:srgbClr val="434343"/>
                  </a:solidFill>
                  <a:latin typeface="Open Sans" panose="020B0604020202020204"/>
                </a:rPr>
                <a:t>[</a:t>
              </a:r>
              <a:r>
                <a:rPr lang="pt-BR" sz="1000" i="0">
                  <a:solidFill>
                    <a:srgbClr val="434343"/>
                  </a:solidFill>
                  <a:latin typeface="Cambria Math" panose="02040503050406030204" pitchFamily="18" charset="0"/>
                </a:rPr>
                <a:t>𝑥 ̄±</a:t>
              </a:r>
              <a:r>
                <a:rPr lang="pt-BR" sz="1000" b="0" i="0">
                  <a:solidFill>
                    <a:srgbClr val="434343"/>
                  </a:solidFill>
                  <a:latin typeface="Cambria Math" panose="02040503050406030204" pitchFamily="18" charset="0"/>
                </a:rPr>
                <a:t>" </a:t>
              </a:r>
              <a:r>
                <a:rPr lang="pt-BR" sz="1000" i="0">
                  <a:solidFill>
                    <a:srgbClr val="434343"/>
                  </a:solidFill>
                  <a:latin typeface="Cambria Math" panose="02040503050406030204" pitchFamily="18" charset="0"/>
                </a:rPr>
                <a:t>margem de erro</a:t>
              </a:r>
              <a:r>
                <a:rPr lang="pt-BR" sz="1000" b="0" i="0">
                  <a:solidFill>
                    <a:srgbClr val="434343"/>
                  </a:solidFill>
                  <a:latin typeface="Cambria Math" panose="02040503050406030204" pitchFamily="18" charset="0"/>
                </a:rPr>
                <a:t>]</a:t>
              </a:r>
              <a:r>
                <a:rPr lang="pt-BR" sz="1000" b="0" i="0">
                  <a:solidFill>
                    <a:srgbClr val="434343"/>
                  </a:solidFill>
                  <a:latin typeface="Open Sans" panose="020B0604020202020204"/>
                </a:rPr>
                <a:t>"</a:t>
              </a:r>
              <a:endParaRPr lang="pt-BR" sz="1000"/>
            </a:p>
          </xdr:txBody>
        </xdr:sp>
      </mc:Fallback>
    </mc:AlternateContent>
    <xdr:clientData/>
  </xdr:twoCellAnchor>
  <xdr:twoCellAnchor editAs="oneCell">
    <xdr:from>
      <xdr:col>3</xdr:col>
      <xdr:colOff>523876</xdr:colOff>
      <xdr:row>7</xdr:row>
      <xdr:rowOff>66675</xdr:rowOff>
    </xdr:from>
    <xdr:to>
      <xdr:col>11</xdr:col>
      <xdr:colOff>33956</xdr:colOff>
      <xdr:row>23</xdr:row>
      <xdr:rowOff>85725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95A00236-41B0-447F-B184-39DF859052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33576" y="1400175"/>
          <a:ext cx="4501180" cy="30670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459442</xdr:colOff>
      <xdr:row>0</xdr:row>
      <xdr:rowOff>56029</xdr:rowOff>
    </xdr:from>
    <xdr:to>
      <xdr:col>14</xdr:col>
      <xdr:colOff>113566</xdr:colOff>
      <xdr:row>2</xdr:row>
      <xdr:rowOff>22026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80" t="41980" r="8724" b="41925"/>
        <a:stretch/>
      </xdr:blipFill>
      <xdr:spPr>
        <a:xfrm>
          <a:off x="6679267" y="56029"/>
          <a:ext cx="1711524" cy="327947"/>
        </a:xfrm>
        <a:prstGeom prst="rect">
          <a:avLst/>
        </a:prstGeom>
      </xdr:spPr>
    </xdr:pic>
    <xdr:clientData/>
  </xdr:twoCellAnchor>
  <xdr:twoCellAnchor>
    <xdr:from>
      <xdr:col>8</xdr:col>
      <xdr:colOff>28575</xdr:colOff>
      <xdr:row>1</xdr:row>
      <xdr:rowOff>57150</xdr:rowOff>
    </xdr:from>
    <xdr:to>
      <xdr:col>12</xdr:col>
      <xdr:colOff>104775</xdr:colOff>
      <xdr:row>2</xdr:row>
      <xdr:rowOff>131787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5" name="CaixaDeTexto 22">
              <a:extLst>
                <a:ext uri="{FF2B5EF4-FFF2-40B4-BE49-F238E27FC236}">
                  <a16:creationId xmlns:a16="http://schemas.microsoft.com/office/drawing/2014/main" id="{00000000-0008-0000-0300-00002D000000}"/>
                </a:ext>
              </a:extLst>
            </xdr:cNvPr>
            <xdr:cNvSpPr txBox="1"/>
          </xdr:nvSpPr>
          <xdr:spPr>
            <a:xfrm>
              <a:off x="4810125" y="247650"/>
              <a:ext cx="1809750" cy="265137"/>
            </a:xfrm>
            <a:prstGeom prst="rect">
              <a:avLst/>
            </a:prstGeom>
            <a:noFill/>
          </xdr:spPr>
          <xdr:txBody>
            <a:bodyPr wrap="square">
              <a:spAutoFit/>
            </a:bodyPr>
            <a:lstStyle>
              <a:defPPr>
                <a:defRPr lang="pt-B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pt-BR" sz="1000">
                  <a:solidFill>
                    <a:srgbClr val="434343"/>
                  </a:solidFill>
                  <a:latin typeface="Open Sans" panose="020B0604020202020204"/>
                </a:rPr>
                <a:t>[</a:t>
              </a:r>
              <a14:m>
                <m:oMath xmlns:m="http://schemas.openxmlformats.org/officeDocument/2006/math">
                  <m:acc>
                    <m:accPr>
                      <m:chr m:val="̄"/>
                      <m:ctrlPr>
                        <a:rPr lang="pt-BR" sz="1000" i="1">
                          <a:solidFill>
                            <a:srgbClr val="434343"/>
                          </a:solidFill>
                          <a:latin typeface="Cambria Math" panose="02040503050406030204" pitchFamily="18" charset="0"/>
                        </a:rPr>
                      </m:ctrlPr>
                    </m:accPr>
                    <m:e>
                      <m:r>
                        <a:rPr lang="pt-BR" sz="1000" b="0" i="1">
                          <a:solidFill>
                            <a:srgbClr val="434343"/>
                          </a:solidFill>
                          <a:latin typeface="Cambria Math" panose="02040503050406030204" pitchFamily="18" charset="0"/>
                        </a:rPr>
                        <m:t>𝑝</m:t>
                      </m:r>
                    </m:e>
                  </m:acc>
                  <m:r>
                    <a:rPr lang="pt-BR" sz="1000" i="1">
                      <a:solidFill>
                        <a:srgbClr val="434343"/>
                      </a:solidFill>
                      <a:latin typeface="Cambria Math" panose="02040503050406030204" pitchFamily="18" charset="0"/>
                    </a:rPr>
                    <m:t>±</m:t>
                  </m:r>
                  <m:r>
                    <m:rPr>
                      <m:nor/>
                    </m:rPr>
                    <a:rPr lang="pt-BR" sz="1000" b="0" i="0">
                      <a:solidFill>
                        <a:srgbClr val="434343"/>
                      </a:solidFill>
                      <a:latin typeface="Cambria Math" panose="02040503050406030204" pitchFamily="18" charset="0"/>
                    </a:rPr>
                    <m:t> </m:t>
                  </m:r>
                  <m:r>
                    <m:rPr>
                      <m:nor/>
                    </m:rPr>
                    <a:rPr lang="pt-BR" sz="1000" i="0">
                      <a:solidFill>
                        <a:srgbClr val="434343"/>
                      </a:solidFill>
                      <a:latin typeface="Open Sans" panose="020B0604020202020204"/>
                    </a:rPr>
                    <m:t>margem</m:t>
                  </m:r>
                  <m:r>
                    <m:rPr>
                      <m:nor/>
                    </m:rPr>
                    <a:rPr lang="pt-BR" sz="1000" i="0">
                      <a:solidFill>
                        <a:srgbClr val="434343"/>
                      </a:solidFill>
                      <a:latin typeface="Open Sans" panose="020B0604020202020204"/>
                    </a:rPr>
                    <m:t> </m:t>
                  </m:r>
                  <m:r>
                    <m:rPr>
                      <m:nor/>
                    </m:rPr>
                    <a:rPr lang="pt-BR" sz="1000" i="0">
                      <a:solidFill>
                        <a:srgbClr val="434343"/>
                      </a:solidFill>
                      <a:latin typeface="Open Sans" panose="020B0604020202020204"/>
                    </a:rPr>
                    <m:t>de</m:t>
                  </m:r>
                  <m:r>
                    <m:rPr>
                      <m:nor/>
                    </m:rPr>
                    <a:rPr lang="pt-BR" sz="1000" i="0">
                      <a:solidFill>
                        <a:srgbClr val="434343"/>
                      </a:solidFill>
                      <a:latin typeface="Open Sans" panose="020B0604020202020204"/>
                    </a:rPr>
                    <m:t> </m:t>
                  </m:r>
                  <m:r>
                    <m:rPr>
                      <m:nor/>
                    </m:rPr>
                    <a:rPr lang="pt-BR" sz="1000" i="0">
                      <a:solidFill>
                        <a:srgbClr val="434343"/>
                      </a:solidFill>
                      <a:latin typeface="Open Sans" panose="020B0604020202020204"/>
                    </a:rPr>
                    <m:t>erro</m:t>
                  </m:r>
                  <m:r>
                    <m:rPr>
                      <m:nor/>
                    </m:rPr>
                    <a:rPr lang="pt-BR" sz="1000" b="0" i="0">
                      <a:solidFill>
                        <a:srgbClr val="434343"/>
                      </a:solidFill>
                      <a:latin typeface="Open Sans" panose="020B0604020202020204"/>
                    </a:rPr>
                    <m:t>]</m:t>
                  </m:r>
                </m:oMath>
              </a14:m>
              <a:endParaRPr lang="pt-BR" sz="1000"/>
            </a:p>
          </xdr:txBody>
        </xdr:sp>
      </mc:Choice>
      <mc:Fallback xmlns="">
        <xdr:sp macro="" textlink="">
          <xdr:nvSpPr>
            <xdr:cNvPr id="45" name="CaixaDeTexto 22">
              <a:extLst>
                <a:ext uri="{FF2B5EF4-FFF2-40B4-BE49-F238E27FC236}">
                  <a16:creationId xmlns:a16="http://schemas.microsoft.com/office/drawing/2014/main" id="{00000000-0008-0000-0300-00002D000000}"/>
                </a:ext>
              </a:extLst>
            </xdr:cNvPr>
            <xdr:cNvSpPr txBox="1"/>
          </xdr:nvSpPr>
          <xdr:spPr>
            <a:xfrm>
              <a:off x="4810125" y="247650"/>
              <a:ext cx="1809750" cy="265137"/>
            </a:xfrm>
            <a:prstGeom prst="rect">
              <a:avLst/>
            </a:prstGeom>
            <a:noFill/>
          </xdr:spPr>
          <xdr:txBody>
            <a:bodyPr wrap="square">
              <a:spAutoFit/>
            </a:bodyPr>
            <a:lstStyle>
              <a:defPPr>
                <a:defRPr lang="pt-B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pt-BR" sz="1000">
                  <a:solidFill>
                    <a:srgbClr val="434343"/>
                  </a:solidFill>
                  <a:latin typeface="Open Sans" panose="020B0604020202020204"/>
                </a:rPr>
                <a:t>[</a:t>
              </a:r>
              <a:r>
                <a:rPr lang="pt-BR" sz="1000" b="0" i="0">
                  <a:solidFill>
                    <a:srgbClr val="434343"/>
                  </a:solidFill>
                  <a:latin typeface="Cambria Math" panose="02040503050406030204" pitchFamily="18" charset="0"/>
                </a:rPr>
                <a:t>𝑝 ̄</a:t>
              </a:r>
              <a:r>
                <a:rPr lang="pt-BR" sz="1000" i="0">
                  <a:solidFill>
                    <a:srgbClr val="434343"/>
                  </a:solidFill>
                  <a:latin typeface="Cambria Math" panose="02040503050406030204" pitchFamily="18" charset="0"/>
                </a:rPr>
                <a:t>±</a:t>
              </a:r>
              <a:r>
                <a:rPr lang="pt-BR" sz="1000" b="0" i="0">
                  <a:solidFill>
                    <a:srgbClr val="434343"/>
                  </a:solidFill>
                  <a:latin typeface="Cambria Math" panose="02040503050406030204" pitchFamily="18" charset="0"/>
                </a:rPr>
                <a:t>" </a:t>
              </a:r>
              <a:r>
                <a:rPr lang="pt-BR" sz="1000" i="0">
                  <a:solidFill>
                    <a:srgbClr val="434343"/>
                  </a:solidFill>
                  <a:latin typeface="Cambria Math" panose="02040503050406030204" pitchFamily="18" charset="0"/>
                </a:rPr>
                <a:t>margem de erro</a:t>
              </a:r>
              <a:r>
                <a:rPr lang="pt-BR" sz="1000" b="0" i="0">
                  <a:solidFill>
                    <a:srgbClr val="434343"/>
                  </a:solidFill>
                  <a:latin typeface="Cambria Math" panose="02040503050406030204" pitchFamily="18" charset="0"/>
                </a:rPr>
                <a:t>]</a:t>
              </a:r>
              <a:r>
                <a:rPr lang="en-US" sz="1000" b="0" i="0">
                  <a:solidFill>
                    <a:srgbClr val="434343"/>
                  </a:solidFill>
                  <a:latin typeface="Open Sans" panose="020B0604020202020204"/>
                </a:rPr>
                <a:t>"</a:t>
              </a:r>
              <a:endParaRPr lang="pt-BR" sz="1000"/>
            </a:p>
          </xdr:txBody>
        </xdr:sp>
      </mc:Fallback>
    </mc:AlternateContent>
    <xdr:clientData/>
  </xdr:twoCellAnchor>
  <xdr:twoCellAnchor editAs="oneCell">
    <xdr:from>
      <xdr:col>3</xdr:col>
      <xdr:colOff>9525</xdr:colOff>
      <xdr:row>8</xdr:row>
      <xdr:rowOff>95250</xdr:rowOff>
    </xdr:from>
    <xdr:to>
      <xdr:col>13</xdr:col>
      <xdr:colOff>152400</xdr:colOff>
      <xdr:row>15</xdr:row>
      <xdr:rowOff>166102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12245F70-0108-46FB-B2F8-968DD9DB23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9225" y="1619250"/>
          <a:ext cx="6048375" cy="140435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114300</xdr:rowOff>
    </xdr:from>
    <xdr:to>
      <xdr:col>3</xdr:col>
      <xdr:colOff>16074</xdr:colOff>
      <xdr:row>2</xdr:row>
      <xdr:rowOff>118397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80" t="41980" r="8724" b="41925"/>
        <a:stretch/>
      </xdr:blipFill>
      <xdr:spPr>
        <a:xfrm>
          <a:off x="133350" y="114300"/>
          <a:ext cx="1711524" cy="32794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354667</xdr:colOff>
      <xdr:row>0</xdr:row>
      <xdr:rowOff>56029</xdr:rowOff>
    </xdr:from>
    <xdr:to>
      <xdr:col>20</xdr:col>
      <xdr:colOff>8791</xdr:colOff>
      <xdr:row>2</xdr:row>
      <xdr:rowOff>41076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80" t="41980" r="8724" b="41925"/>
        <a:stretch/>
      </xdr:blipFill>
      <xdr:spPr>
        <a:xfrm>
          <a:off x="9736792" y="56029"/>
          <a:ext cx="1711524" cy="327947"/>
        </a:xfrm>
        <a:prstGeom prst="rect">
          <a:avLst/>
        </a:prstGeom>
      </xdr:spPr>
    </xdr:pic>
    <xdr:clientData/>
  </xdr:twoCellAnchor>
  <xdr:twoCellAnchor>
    <xdr:from>
      <xdr:col>3</xdr:col>
      <xdr:colOff>152400</xdr:colOff>
      <xdr:row>6</xdr:row>
      <xdr:rowOff>19050</xdr:rowOff>
    </xdr:from>
    <xdr:to>
      <xdr:col>6</xdr:col>
      <xdr:colOff>114299</xdr:colOff>
      <xdr:row>8</xdr:row>
      <xdr:rowOff>9818</xdr:rowOff>
    </xdr:to>
    <xdr:sp macro="" textlink="">
      <xdr:nvSpPr>
        <xdr:cNvPr id="5" name="CaixaDeTexto 5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 txBox="1"/>
      </xdr:nvSpPr>
      <xdr:spPr>
        <a:xfrm>
          <a:off x="1600200" y="1162050"/>
          <a:ext cx="2152649" cy="371768"/>
        </a:xfrm>
        <a:prstGeom prst="rect">
          <a:avLst/>
        </a:prstGeom>
        <a:noFill/>
      </xdr:spPr>
      <xdr:txBody>
        <a:bodyPr wrap="square">
          <a:sp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>
            <a:defRPr/>
          </a:pPr>
          <a:r>
            <a:rPr lang="pt-BR" altLang="pt-BR" sz="800">
              <a:solidFill>
                <a:srgbClr val="434343"/>
              </a:solidFill>
              <a:latin typeface="Open Sans" panose="020B0604020202020204"/>
            </a:rPr>
            <a:t> 2*(</a:t>
          </a:r>
          <a:r>
            <a:rPr lang="pt-BR" altLang="pt-BR" sz="800" b="1">
              <a:solidFill>
                <a:srgbClr val="434343"/>
              </a:solidFill>
              <a:latin typeface="Open Sans" panose="020B0604020202020204"/>
            </a:rPr>
            <a:t>1-DIST.NORMP.N(</a:t>
          </a:r>
          <a:r>
            <a:rPr lang="pt-BR" altLang="pt-BR" sz="800" b="1">
              <a:solidFill>
                <a:srgbClr val="FF0000"/>
              </a:solidFill>
              <a:latin typeface="Open Sans" panose="020B0604020202020204"/>
            </a:rPr>
            <a:t>z</a:t>
          </a:r>
          <a:r>
            <a:rPr lang="pt-BR" altLang="pt-BR" sz="800" b="1">
              <a:solidFill>
                <a:srgbClr val="434343"/>
              </a:solidFill>
              <a:latin typeface="Open Sans" panose="020B0604020202020204"/>
            </a:rPr>
            <a:t>; VERDADEIRO))</a:t>
          </a:r>
        </a:p>
        <a:p>
          <a:pPr algn="l">
            <a:defRPr/>
          </a:pPr>
          <a:r>
            <a:rPr lang="pt-BR" altLang="pt-BR" sz="800" b="1">
              <a:solidFill>
                <a:srgbClr val="434343"/>
              </a:solidFill>
              <a:latin typeface="Open Sans" panose="020B0604020202020204"/>
            </a:rPr>
            <a:t>INV.NORMP(</a:t>
          </a:r>
          <a:r>
            <a:rPr lang="pt-BR" altLang="pt-BR" sz="800" b="1">
              <a:solidFill>
                <a:srgbClr val="FF0000"/>
              </a:solidFill>
              <a:latin typeface="Open Sans" panose="020B0604020202020204"/>
            </a:rPr>
            <a:t>0,975</a:t>
          </a:r>
          <a:r>
            <a:rPr lang="pt-BR" altLang="pt-BR" sz="800" b="1">
              <a:solidFill>
                <a:srgbClr val="434343"/>
              </a:solidFill>
              <a:latin typeface="Open Sans" panose="020B0604020202020204"/>
            </a:rPr>
            <a:t>)</a:t>
          </a:r>
          <a:r>
            <a:rPr lang="pt-BR" altLang="pt-BR" sz="800">
              <a:solidFill>
                <a:srgbClr val="434343"/>
              </a:solidFill>
              <a:latin typeface="Open Sans" panose="020B0604020202020204"/>
            </a:rPr>
            <a:t>= </a:t>
          </a:r>
          <a:r>
            <a:rPr lang="pt-BR" altLang="pt-BR" sz="800">
              <a:solidFill>
                <a:srgbClr val="FF0000"/>
              </a:solidFill>
              <a:latin typeface="Open Sans" panose="020B0604020202020204"/>
            </a:rPr>
            <a:t>1,96</a:t>
          </a:r>
          <a:endParaRPr lang="en-US" altLang="pt-BR" sz="800">
            <a:solidFill>
              <a:srgbClr val="FF0000"/>
            </a:solidFill>
            <a:latin typeface="Open Sans" panose="020B0604020202020204"/>
          </a:endParaRPr>
        </a:p>
      </xdr:txBody>
    </xdr:sp>
    <xdr:clientData/>
  </xdr:twoCellAnchor>
  <xdr:twoCellAnchor>
    <xdr:from>
      <xdr:col>9</xdr:col>
      <xdr:colOff>9526</xdr:colOff>
      <xdr:row>6</xdr:row>
      <xdr:rowOff>19050</xdr:rowOff>
    </xdr:from>
    <xdr:to>
      <xdr:col>12</xdr:col>
      <xdr:colOff>114300</xdr:colOff>
      <xdr:row>8</xdr:row>
      <xdr:rowOff>9818</xdr:rowOff>
    </xdr:to>
    <xdr:sp macro="" textlink="">
      <xdr:nvSpPr>
        <xdr:cNvPr id="6" name="CaixaDeTexto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 txBox="1"/>
      </xdr:nvSpPr>
      <xdr:spPr>
        <a:xfrm>
          <a:off x="5124451" y="1162050"/>
          <a:ext cx="1914524" cy="371768"/>
        </a:xfrm>
        <a:prstGeom prst="rect">
          <a:avLst/>
        </a:prstGeom>
        <a:noFill/>
      </xdr:spPr>
      <xdr:txBody>
        <a:bodyPr wrap="square">
          <a:sp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>
            <a:defRPr/>
          </a:pPr>
          <a:r>
            <a:rPr lang="pt-BR" altLang="pt-BR" sz="800" b="1">
              <a:solidFill>
                <a:srgbClr val="434343"/>
              </a:solidFill>
              <a:latin typeface="Open Sans" panose="020B0604020202020204"/>
            </a:rPr>
            <a:t>1-DIST.NORMP.N(</a:t>
          </a:r>
          <a:r>
            <a:rPr lang="pt-BR" altLang="pt-BR" sz="800" b="1">
              <a:solidFill>
                <a:srgbClr val="FF0000"/>
              </a:solidFill>
              <a:latin typeface="Open Sans" panose="020B0604020202020204"/>
            </a:rPr>
            <a:t>z</a:t>
          </a:r>
          <a:r>
            <a:rPr lang="pt-BR" altLang="pt-BR" sz="800" b="1">
              <a:solidFill>
                <a:srgbClr val="434343"/>
              </a:solidFill>
              <a:latin typeface="Open Sans" panose="020B0604020202020204"/>
            </a:rPr>
            <a:t>; VERDADEIRO)</a:t>
          </a:r>
        </a:p>
        <a:p>
          <a:pPr algn="l">
            <a:defRPr/>
          </a:pPr>
          <a:r>
            <a:rPr lang="pt-BR" altLang="pt-BR" sz="800" b="1">
              <a:solidFill>
                <a:srgbClr val="434343"/>
              </a:solidFill>
              <a:latin typeface="Open Sans" panose="020B0604020202020204"/>
            </a:rPr>
            <a:t>INV.NORMP(</a:t>
          </a:r>
          <a:r>
            <a:rPr lang="pt-BR" altLang="pt-BR" sz="800" b="1">
              <a:solidFill>
                <a:srgbClr val="FF0000"/>
              </a:solidFill>
              <a:latin typeface="Open Sans" panose="020B0604020202020204"/>
            </a:rPr>
            <a:t>0,95</a:t>
          </a:r>
          <a:r>
            <a:rPr lang="pt-BR" altLang="pt-BR" sz="800" b="1">
              <a:solidFill>
                <a:srgbClr val="434343"/>
              </a:solidFill>
              <a:latin typeface="Open Sans" panose="020B0604020202020204"/>
            </a:rPr>
            <a:t>)</a:t>
          </a:r>
          <a:r>
            <a:rPr lang="pt-BR" altLang="pt-BR" sz="800">
              <a:solidFill>
                <a:srgbClr val="434343"/>
              </a:solidFill>
              <a:latin typeface="Open Sans" panose="020B0604020202020204"/>
            </a:rPr>
            <a:t>= </a:t>
          </a:r>
          <a:r>
            <a:rPr lang="pt-BR" altLang="pt-BR" sz="800">
              <a:solidFill>
                <a:srgbClr val="FF0000"/>
              </a:solidFill>
              <a:latin typeface="Open Sans" panose="020B0604020202020204"/>
            </a:rPr>
            <a:t>1,645</a:t>
          </a:r>
          <a:endParaRPr lang="en-US" altLang="pt-BR" sz="800">
            <a:solidFill>
              <a:srgbClr val="FF0000"/>
            </a:solidFill>
            <a:latin typeface="Open Sans" panose="020B0604020202020204"/>
          </a:endParaRPr>
        </a:p>
      </xdr:txBody>
    </xdr:sp>
    <xdr:clientData/>
  </xdr:twoCellAnchor>
  <xdr:twoCellAnchor>
    <xdr:from>
      <xdr:col>15</xdr:col>
      <xdr:colOff>114300</xdr:colOff>
      <xdr:row>6</xdr:row>
      <xdr:rowOff>19050</xdr:rowOff>
    </xdr:from>
    <xdr:to>
      <xdr:col>18</xdr:col>
      <xdr:colOff>409574</xdr:colOff>
      <xdr:row>8</xdr:row>
      <xdr:rowOff>9818</xdr:rowOff>
    </xdr:to>
    <xdr:sp macro="" textlink="">
      <xdr:nvSpPr>
        <xdr:cNvPr id="7" name="CaixaDeTexto 5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 txBox="1"/>
      </xdr:nvSpPr>
      <xdr:spPr>
        <a:xfrm>
          <a:off x="8610600" y="1162050"/>
          <a:ext cx="2019299" cy="371768"/>
        </a:xfrm>
        <a:prstGeom prst="rect">
          <a:avLst/>
        </a:prstGeom>
        <a:noFill/>
      </xdr:spPr>
      <xdr:txBody>
        <a:bodyPr wrap="square">
          <a:sp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>
            <a:defRPr/>
          </a:pPr>
          <a:r>
            <a:rPr lang="pt-BR" altLang="pt-BR" sz="800" b="1">
              <a:solidFill>
                <a:srgbClr val="434343"/>
              </a:solidFill>
              <a:latin typeface="Open Sans" panose="020B0604020202020204"/>
            </a:rPr>
            <a:t>DIST.NORMP.N(</a:t>
          </a:r>
          <a:r>
            <a:rPr lang="pt-BR" altLang="pt-BR" sz="800" b="1">
              <a:solidFill>
                <a:srgbClr val="FF0000"/>
              </a:solidFill>
              <a:latin typeface="Open Sans" panose="020B0604020202020204"/>
            </a:rPr>
            <a:t>z</a:t>
          </a:r>
          <a:r>
            <a:rPr lang="pt-BR" altLang="pt-BR" sz="800" b="1">
              <a:solidFill>
                <a:srgbClr val="434343"/>
              </a:solidFill>
              <a:latin typeface="Open Sans" panose="020B0604020202020204"/>
            </a:rPr>
            <a:t>; VERDADEIRO)</a:t>
          </a:r>
        </a:p>
        <a:p>
          <a:pPr algn="l">
            <a:defRPr/>
          </a:pPr>
          <a:r>
            <a:rPr lang="pt-BR" altLang="pt-BR" sz="800" b="1">
              <a:solidFill>
                <a:srgbClr val="434343"/>
              </a:solidFill>
              <a:latin typeface="Open Sans" panose="020B0604020202020204"/>
            </a:rPr>
            <a:t>INV.NORMP(</a:t>
          </a:r>
          <a:r>
            <a:rPr lang="pt-BR" altLang="pt-BR" sz="800" b="1">
              <a:solidFill>
                <a:srgbClr val="FF0000"/>
              </a:solidFill>
              <a:latin typeface="Open Sans" panose="020B0604020202020204"/>
            </a:rPr>
            <a:t>0,05</a:t>
          </a:r>
          <a:r>
            <a:rPr lang="pt-BR" altLang="pt-BR" sz="800" b="1">
              <a:solidFill>
                <a:srgbClr val="434343"/>
              </a:solidFill>
              <a:latin typeface="Open Sans" panose="020B0604020202020204"/>
            </a:rPr>
            <a:t>)</a:t>
          </a:r>
          <a:r>
            <a:rPr lang="pt-BR" altLang="pt-BR" sz="800">
              <a:solidFill>
                <a:srgbClr val="434343"/>
              </a:solidFill>
              <a:latin typeface="Open Sans" panose="020B0604020202020204"/>
            </a:rPr>
            <a:t>= </a:t>
          </a:r>
          <a:r>
            <a:rPr lang="pt-BR" altLang="pt-BR" sz="800">
              <a:solidFill>
                <a:srgbClr val="FF0000"/>
              </a:solidFill>
              <a:latin typeface="Open Sans" panose="020B0604020202020204"/>
            </a:rPr>
            <a:t>-1,645</a:t>
          </a:r>
          <a:endParaRPr lang="en-US" altLang="pt-BR" sz="800">
            <a:solidFill>
              <a:srgbClr val="FF0000"/>
            </a:solidFill>
            <a:latin typeface="Open Sans" panose="020B0604020202020204"/>
          </a:endParaRPr>
        </a:p>
      </xdr:txBody>
    </xdr:sp>
    <xdr:clientData/>
  </xdr:twoCellAnchor>
  <xdr:twoCellAnchor editAs="oneCell">
    <xdr:from>
      <xdr:col>0</xdr:col>
      <xdr:colOff>200025</xdr:colOff>
      <xdr:row>9</xdr:row>
      <xdr:rowOff>123825</xdr:rowOff>
    </xdr:from>
    <xdr:to>
      <xdr:col>5</xdr:col>
      <xdr:colOff>34128</xdr:colOff>
      <xdr:row>20</xdr:row>
      <xdr:rowOff>145407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112"/>
        <a:stretch/>
      </xdr:blipFill>
      <xdr:spPr>
        <a:xfrm>
          <a:off x="200025" y="1838325"/>
          <a:ext cx="3196428" cy="2117082"/>
        </a:xfrm>
        <a:prstGeom prst="rect">
          <a:avLst/>
        </a:prstGeom>
      </xdr:spPr>
    </xdr:pic>
    <xdr:clientData/>
  </xdr:twoCellAnchor>
  <xdr:twoCellAnchor editAs="oneCell">
    <xdr:from>
      <xdr:col>12</xdr:col>
      <xdr:colOff>132002</xdr:colOff>
      <xdr:row>9</xdr:row>
      <xdr:rowOff>85725</xdr:rowOff>
    </xdr:from>
    <xdr:to>
      <xdr:col>16</xdr:col>
      <xdr:colOff>228600</xdr:colOff>
      <xdr:row>20</xdr:row>
      <xdr:rowOff>107307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r="68711"/>
        <a:stretch/>
      </xdr:blipFill>
      <xdr:spPr>
        <a:xfrm>
          <a:off x="6504227" y="1800225"/>
          <a:ext cx="2639773" cy="2117082"/>
        </a:xfrm>
        <a:prstGeom prst="rect">
          <a:avLst/>
        </a:prstGeom>
      </xdr:spPr>
    </xdr:pic>
    <xdr:clientData/>
  </xdr:twoCellAnchor>
  <xdr:twoCellAnchor>
    <xdr:from>
      <xdr:col>19</xdr:col>
      <xdr:colOff>133350</xdr:colOff>
      <xdr:row>8</xdr:row>
      <xdr:rowOff>161926</xdr:rowOff>
    </xdr:from>
    <xdr:to>
      <xdr:col>19</xdr:col>
      <xdr:colOff>1419225</xdr:colOff>
      <xdr:row>12</xdr:row>
      <xdr:rowOff>59017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CaixaDeTexto 55">
              <a:extLst>
                <a:ext uri="{FF2B5EF4-FFF2-40B4-BE49-F238E27FC236}">
                  <a16:creationId xmlns:a16="http://schemas.microsoft.com/office/drawing/2014/main" id="{00000000-0008-0000-0500-00000A000000}"/>
                </a:ext>
              </a:extLst>
            </xdr:cNvPr>
            <xdr:cNvSpPr txBox="1"/>
          </xdr:nvSpPr>
          <xdr:spPr>
            <a:xfrm>
              <a:off x="10963275" y="1685926"/>
              <a:ext cx="1285875" cy="659091"/>
            </a:xfrm>
            <a:prstGeom prst="rect">
              <a:avLst/>
            </a:prstGeom>
            <a:noFill/>
          </xdr:spPr>
          <xdr:txBody>
            <a:bodyPr wrap="square">
              <a:spAutoFit/>
            </a:bodyPr>
            <a:lstStyle>
              <a:defPPr>
                <a:defRPr lang="pt-B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pt-BR" sz="2400">
                  <a:solidFill>
                    <a:srgbClr val="434343"/>
                  </a:solidFill>
                </a:rPr>
                <a:t>z = </a:t>
              </a:r>
              <a14:m>
                <m:oMath xmlns:m="http://schemas.openxmlformats.org/officeDocument/2006/math">
                  <m:f>
                    <m:fPr>
                      <m:ctrlPr>
                        <a:rPr lang="pt-BR" sz="2400" i="1">
                          <a:solidFill>
                            <a:srgbClr val="434343"/>
                          </a:solidFill>
                          <a:latin typeface="Cambria Math" panose="02040503050406030204" pitchFamily="18" charset="0"/>
                        </a:rPr>
                      </m:ctrlPr>
                    </m:fPr>
                    <m:num>
                      <m:acc>
                        <m:accPr>
                          <m:chr m:val="̅"/>
                          <m:ctrlPr>
                            <a:rPr lang="pt-BR" sz="2400" i="1">
                              <a:solidFill>
                                <a:srgbClr val="434343"/>
                              </a:solidFill>
                              <a:latin typeface="Cambria Math" panose="02040503050406030204" pitchFamily="18" charset="0"/>
                            </a:rPr>
                          </m:ctrlPr>
                        </m:accPr>
                        <m:e>
                          <m:r>
                            <a:rPr lang="pt-BR" sz="2400" b="0" i="1">
                              <a:solidFill>
                                <a:srgbClr val="434343"/>
                              </a:solidFill>
                              <a:latin typeface="Cambria Math" panose="02040503050406030204" pitchFamily="18" charset="0"/>
                            </a:rPr>
                            <m:t>𝑥</m:t>
                          </m:r>
                        </m:e>
                      </m:acc>
                      <m:r>
                        <a:rPr lang="pt-BR" sz="2400" b="0" i="1">
                          <a:solidFill>
                            <a:srgbClr val="434343"/>
                          </a:solidFill>
                          <a:latin typeface="Cambria Math" panose="02040503050406030204" pitchFamily="18" charset="0"/>
                        </a:rPr>
                        <m:t>−</m:t>
                      </m:r>
                      <m:r>
                        <a:rPr lang="pt-BR" sz="2400" b="0" i="1">
                          <a:solidFill>
                            <a:srgbClr val="434343"/>
                          </a:solidFill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𝜇</m:t>
                      </m:r>
                    </m:num>
                    <m:den>
                      <m:f>
                        <m:fPr>
                          <m:type m:val="lin"/>
                          <m:ctrlPr>
                            <a:rPr lang="pt-BR" sz="2400" i="1">
                              <a:solidFill>
                                <a:srgbClr val="434343"/>
                              </a:solidFill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r>
                            <a:rPr lang="pt-BR" sz="2400" i="1">
                              <a:solidFill>
                                <a:srgbClr val="434343"/>
                              </a:solidFill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𝜎</m:t>
                          </m:r>
                        </m:num>
                        <m:den>
                          <m:rad>
                            <m:radPr>
                              <m:degHide m:val="on"/>
                              <m:ctrlPr>
                                <a:rPr lang="pt-BR" sz="2400" i="1">
                                  <a:solidFill>
                                    <a:srgbClr val="434343"/>
                                  </a:solidFill>
                                  <a:latin typeface="Cambria Math" panose="02040503050406030204" pitchFamily="18" charset="0"/>
                                </a:rPr>
                              </m:ctrlPr>
                            </m:radPr>
                            <m:deg/>
                            <m:e>
                              <m:r>
                                <a:rPr lang="pt-BR" sz="2400" b="0" i="1">
                                  <a:solidFill>
                                    <a:srgbClr val="434343"/>
                                  </a:solidFill>
                                  <a:latin typeface="Cambria Math" panose="02040503050406030204" pitchFamily="18" charset="0"/>
                                </a:rPr>
                                <m:t>𝑛</m:t>
                              </m:r>
                            </m:e>
                          </m:rad>
                        </m:den>
                      </m:f>
                    </m:den>
                  </m:f>
                </m:oMath>
              </a14:m>
              <a:endParaRPr lang="pt-BR" sz="2400">
                <a:solidFill>
                  <a:srgbClr val="434343"/>
                </a:solidFill>
              </a:endParaRPr>
            </a:p>
          </xdr:txBody>
        </xdr:sp>
      </mc:Choice>
      <mc:Fallback xmlns="">
        <xdr:sp macro="" textlink="">
          <xdr:nvSpPr>
            <xdr:cNvPr id="10" name="CaixaDeTexto 55">
              <a:extLst>
                <a:ext uri="{FF2B5EF4-FFF2-40B4-BE49-F238E27FC236}">
                  <a16:creationId xmlns:a16="http://schemas.microsoft.com/office/drawing/2014/main" id="{00000000-0008-0000-0500-00000A000000}"/>
                </a:ext>
              </a:extLst>
            </xdr:cNvPr>
            <xdr:cNvSpPr txBox="1"/>
          </xdr:nvSpPr>
          <xdr:spPr>
            <a:xfrm>
              <a:off x="10963275" y="1685926"/>
              <a:ext cx="1285875" cy="659091"/>
            </a:xfrm>
            <a:prstGeom prst="rect">
              <a:avLst/>
            </a:prstGeom>
            <a:noFill/>
          </xdr:spPr>
          <xdr:txBody>
            <a:bodyPr wrap="square">
              <a:spAutoFit/>
            </a:bodyPr>
            <a:lstStyle>
              <a:defPPr>
                <a:defRPr lang="pt-B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pt-BR" sz="2400">
                  <a:solidFill>
                    <a:srgbClr val="434343"/>
                  </a:solidFill>
                </a:rPr>
                <a:t>z = </a:t>
              </a:r>
              <a:r>
                <a:rPr lang="pt-BR" sz="2400" i="0">
                  <a:solidFill>
                    <a:srgbClr val="434343"/>
                  </a:solidFill>
                  <a:latin typeface="Cambria Math" panose="02040503050406030204" pitchFamily="18" charset="0"/>
                </a:rPr>
                <a:t>(</a:t>
              </a:r>
              <a:r>
                <a:rPr lang="pt-BR" sz="2400" b="0" i="0">
                  <a:solidFill>
                    <a:srgbClr val="434343"/>
                  </a:solidFill>
                  <a:latin typeface="Cambria Math" panose="02040503050406030204" pitchFamily="18" charset="0"/>
                </a:rPr>
                <a:t>𝑥 ̅−</a:t>
              </a:r>
              <a:r>
                <a:rPr lang="pt-BR" sz="2400" b="0" i="0">
                  <a:solidFill>
                    <a:srgbClr val="434343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𝜇)/(</a:t>
              </a:r>
              <a:r>
                <a:rPr lang="pt-BR" sz="2400" i="0">
                  <a:solidFill>
                    <a:srgbClr val="434343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𝜎∕√</a:t>
              </a:r>
              <a:r>
                <a:rPr lang="pt-BR" sz="2400" b="0" i="0">
                  <a:solidFill>
                    <a:srgbClr val="434343"/>
                  </a:solidFill>
                  <a:latin typeface="Cambria Math" panose="02040503050406030204" pitchFamily="18" charset="0"/>
                </a:rPr>
                <a:t>𝑛)</a:t>
              </a:r>
              <a:endParaRPr lang="pt-BR" sz="2400">
                <a:solidFill>
                  <a:srgbClr val="434343"/>
                </a:solidFill>
              </a:endParaRPr>
            </a:p>
          </xdr:txBody>
        </xdr:sp>
      </mc:Fallback>
    </mc:AlternateContent>
    <xdr:clientData/>
  </xdr:twoCellAnchor>
  <xdr:twoCellAnchor editAs="oneCell">
    <xdr:from>
      <xdr:col>6</xdr:col>
      <xdr:colOff>180974</xdr:colOff>
      <xdr:row>9</xdr:row>
      <xdr:rowOff>114300</xdr:rowOff>
    </xdr:from>
    <xdr:to>
      <xdr:col>10</xdr:col>
      <xdr:colOff>381000</xdr:colOff>
      <xdr:row>20</xdr:row>
      <xdr:rowOff>135882</xdr:rowOff>
    </xdr:to>
    <xdr:pic>
      <xdr:nvPicPr>
        <xdr:cNvPr id="11" name="Imagem 10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31064" r="38227"/>
        <a:stretch/>
      </xdr:blipFill>
      <xdr:spPr>
        <a:xfrm>
          <a:off x="3533774" y="1828800"/>
          <a:ext cx="2590801" cy="2117082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354667</xdr:colOff>
      <xdr:row>0</xdr:row>
      <xdr:rowOff>56029</xdr:rowOff>
    </xdr:from>
    <xdr:to>
      <xdr:col>20</xdr:col>
      <xdr:colOff>8793</xdr:colOff>
      <xdr:row>2</xdr:row>
      <xdr:rowOff>41076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80" t="41980" r="8724" b="41925"/>
        <a:stretch/>
      </xdr:blipFill>
      <xdr:spPr>
        <a:xfrm>
          <a:off x="9927292" y="56029"/>
          <a:ext cx="1711524" cy="327947"/>
        </a:xfrm>
        <a:prstGeom prst="rect">
          <a:avLst/>
        </a:prstGeom>
      </xdr:spPr>
    </xdr:pic>
    <xdr:clientData/>
  </xdr:twoCellAnchor>
  <xdr:twoCellAnchor>
    <xdr:from>
      <xdr:col>3</xdr:col>
      <xdr:colOff>180975</xdr:colOff>
      <xdr:row>6</xdr:row>
      <xdr:rowOff>19050</xdr:rowOff>
    </xdr:from>
    <xdr:to>
      <xdr:col>5</xdr:col>
      <xdr:colOff>466724</xdr:colOff>
      <xdr:row>8</xdr:row>
      <xdr:rowOff>3406</xdr:rowOff>
    </xdr:to>
    <xdr:sp macro="" textlink="">
      <xdr:nvSpPr>
        <xdr:cNvPr id="3" name="CaixaDeTexto 5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 txBox="1"/>
      </xdr:nvSpPr>
      <xdr:spPr>
        <a:xfrm>
          <a:off x="1628775" y="1162050"/>
          <a:ext cx="1943099" cy="365356"/>
        </a:xfrm>
        <a:prstGeom prst="rect">
          <a:avLst/>
        </a:prstGeom>
        <a:noFill/>
      </xdr:spPr>
      <xdr:txBody>
        <a:bodyPr wrap="square">
          <a:sp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>
            <a:defRPr/>
          </a:pPr>
          <a:r>
            <a:rPr lang="pt-BR" altLang="pt-BR" sz="800">
              <a:solidFill>
                <a:srgbClr val="434343"/>
              </a:solidFill>
              <a:latin typeface="Open Sans" panose="020B0604020202020204"/>
            </a:rPr>
            <a:t>2*(</a:t>
          </a:r>
          <a:r>
            <a:rPr lang="pt-BR" altLang="pt-BR" sz="800" b="1">
              <a:solidFill>
                <a:srgbClr val="434343"/>
              </a:solidFill>
              <a:latin typeface="Open Sans" panose="020B0604020202020204"/>
            </a:rPr>
            <a:t>1-DIST.T(</a:t>
          </a:r>
          <a:r>
            <a:rPr lang="pt-BR" altLang="pt-BR" sz="800" b="1">
              <a:solidFill>
                <a:srgbClr val="FF0000"/>
              </a:solidFill>
              <a:latin typeface="Open Sans" panose="020B0604020202020204"/>
            </a:rPr>
            <a:t>t; n-1</a:t>
          </a:r>
          <a:r>
            <a:rPr lang="pt-BR" altLang="pt-BR" sz="800" b="1">
              <a:solidFill>
                <a:srgbClr val="434343"/>
              </a:solidFill>
              <a:latin typeface="Open Sans" panose="020B0604020202020204"/>
            </a:rPr>
            <a:t>; VERDADEIRO))</a:t>
          </a:r>
        </a:p>
        <a:p>
          <a:pPr algn="l">
            <a:defRPr/>
          </a:pPr>
          <a:r>
            <a:rPr lang="pt-BR" altLang="pt-BR" sz="800" b="1">
              <a:solidFill>
                <a:srgbClr val="434343"/>
              </a:solidFill>
              <a:latin typeface="Open Sans" panose="020B0604020202020204"/>
            </a:rPr>
            <a:t>INV.T(</a:t>
          </a:r>
          <a:r>
            <a:rPr lang="pt-BR" altLang="pt-BR" sz="800" b="1">
              <a:solidFill>
                <a:srgbClr val="FF0000"/>
              </a:solidFill>
              <a:latin typeface="Open Sans" panose="020B0604020202020204"/>
            </a:rPr>
            <a:t>0,975</a:t>
          </a:r>
          <a:r>
            <a:rPr lang="pt-BR" altLang="pt-BR" sz="800" b="1">
              <a:solidFill>
                <a:srgbClr val="434343"/>
              </a:solidFill>
              <a:latin typeface="Open Sans" panose="020B0604020202020204"/>
            </a:rPr>
            <a:t>)</a:t>
          </a:r>
          <a:endParaRPr lang="en-US" altLang="pt-BR" sz="800">
            <a:solidFill>
              <a:srgbClr val="FF0000"/>
            </a:solidFill>
            <a:latin typeface="Open Sans" panose="020B0604020202020204"/>
          </a:endParaRPr>
        </a:p>
      </xdr:txBody>
    </xdr:sp>
    <xdr:clientData/>
  </xdr:twoCellAnchor>
  <xdr:twoCellAnchor editAs="oneCell">
    <xdr:from>
      <xdr:col>0</xdr:col>
      <xdr:colOff>200025</xdr:colOff>
      <xdr:row>9</xdr:row>
      <xdr:rowOff>123825</xdr:rowOff>
    </xdr:from>
    <xdr:to>
      <xdr:col>4</xdr:col>
      <xdr:colOff>1396203</xdr:colOff>
      <xdr:row>20</xdr:row>
      <xdr:rowOff>145407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112"/>
        <a:stretch/>
      </xdr:blipFill>
      <xdr:spPr>
        <a:xfrm>
          <a:off x="200025" y="1838325"/>
          <a:ext cx="3196428" cy="2117082"/>
        </a:xfrm>
        <a:prstGeom prst="rect">
          <a:avLst/>
        </a:prstGeom>
      </xdr:spPr>
    </xdr:pic>
    <xdr:clientData/>
  </xdr:twoCellAnchor>
  <xdr:twoCellAnchor editAs="oneCell">
    <xdr:from>
      <xdr:col>12</xdr:col>
      <xdr:colOff>132002</xdr:colOff>
      <xdr:row>9</xdr:row>
      <xdr:rowOff>85725</xdr:rowOff>
    </xdr:from>
    <xdr:to>
      <xdr:col>16</xdr:col>
      <xdr:colOff>447676</xdr:colOff>
      <xdr:row>20</xdr:row>
      <xdr:rowOff>107307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r="68711"/>
        <a:stretch/>
      </xdr:blipFill>
      <xdr:spPr>
        <a:xfrm>
          <a:off x="6609002" y="1800225"/>
          <a:ext cx="2639773" cy="2117082"/>
        </a:xfrm>
        <a:prstGeom prst="rect">
          <a:avLst/>
        </a:prstGeom>
      </xdr:spPr>
    </xdr:pic>
    <xdr:clientData/>
  </xdr:twoCellAnchor>
  <xdr:twoCellAnchor editAs="oneCell">
    <xdr:from>
      <xdr:col>6</xdr:col>
      <xdr:colOff>180974</xdr:colOff>
      <xdr:row>9</xdr:row>
      <xdr:rowOff>114300</xdr:rowOff>
    </xdr:from>
    <xdr:to>
      <xdr:col>10</xdr:col>
      <xdr:colOff>457201</xdr:colOff>
      <xdr:row>20</xdr:row>
      <xdr:rowOff>135882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31064" r="38227"/>
        <a:stretch/>
      </xdr:blipFill>
      <xdr:spPr>
        <a:xfrm>
          <a:off x="3571874" y="1828800"/>
          <a:ext cx="2590801" cy="2117082"/>
        </a:xfrm>
        <a:prstGeom prst="rect">
          <a:avLst/>
        </a:prstGeom>
      </xdr:spPr>
    </xdr:pic>
    <xdr:clientData/>
  </xdr:twoCellAnchor>
  <xdr:twoCellAnchor>
    <xdr:from>
      <xdr:col>19</xdr:col>
      <xdr:colOff>133350</xdr:colOff>
      <xdr:row>8</xdr:row>
      <xdr:rowOff>161925</xdr:rowOff>
    </xdr:from>
    <xdr:to>
      <xdr:col>20</xdr:col>
      <xdr:colOff>157796</xdr:colOff>
      <xdr:row>12</xdr:row>
      <xdr:rowOff>59016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CaixaDeTexto 43">
              <a:extLst>
                <a:ext uri="{FF2B5EF4-FFF2-40B4-BE49-F238E27FC236}">
                  <a16:creationId xmlns:a16="http://schemas.microsoft.com/office/drawing/2014/main" id="{00000000-0008-0000-0600-00000A000000}"/>
                </a:ext>
              </a:extLst>
            </xdr:cNvPr>
            <xdr:cNvSpPr txBox="1"/>
          </xdr:nvSpPr>
          <xdr:spPr>
            <a:xfrm>
              <a:off x="10963275" y="1685925"/>
              <a:ext cx="1472246" cy="659091"/>
            </a:xfrm>
            <a:prstGeom prst="rect">
              <a:avLst/>
            </a:prstGeom>
            <a:noFill/>
          </xdr:spPr>
          <xdr:txBody>
            <a:bodyPr wrap="square">
              <a:spAutoFit/>
            </a:bodyPr>
            <a:lstStyle>
              <a:defPPr>
                <a:defRPr lang="pt-B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pt-BR" sz="2400">
                  <a:solidFill>
                    <a:srgbClr val="434343"/>
                  </a:solidFill>
                </a:rPr>
                <a:t>t = </a:t>
              </a:r>
              <a14:m>
                <m:oMath xmlns:m="http://schemas.openxmlformats.org/officeDocument/2006/math">
                  <m:f>
                    <m:fPr>
                      <m:ctrlPr>
                        <a:rPr lang="pt-BR" sz="2400" i="1">
                          <a:solidFill>
                            <a:srgbClr val="434343"/>
                          </a:solidFill>
                          <a:latin typeface="Cambria Math" panose="02040503050406030204" pitchFamily="18" charset="0"/>
                        </a:rPr>
                      </m:ctrlPr>
                    </m:fPr>
                    <m:num>
                      <m:acc>
                        <m:accPr>
                          <m:chr m:val="̅"/>
                          <m:ctrlPr>
                            <a:rPr lang="pt-BR" sz="2400" i="1">
                              <a:solidFill>
                                <a:srgbClr val="434343"/>
                              </a:solidFill>
                              <a:latin typeface="Cambria Math" panose="02040503050406030204" pitchFamily="18" charset="0"/>
                            </a:rPr>
                          </m:ctrlPr>
                        </m:accPr>
                        <m:e>
                          <m:r>
                            <a:rPr lang="pt-BR" sz="2400" b="0" i="1">
                              <a:solidFill>
                                <a:srgbClr val="434343"/>
                              </a:solidFill>
                              <a:latin typeface="Cambria Math" panose="02040503050406030204" pitchFamily="18" charset="0"/>
                            </a:rPr>
                            <m:t>𝑥</m:t>
                          </m:r>
                        </m:e>
                      </m:acc>
                      <m:r>
                        <a:rPr lang="pt-BR" sz="2400" b="0" i="1">
                          <a:solidFill>
                            <a:srgbClr val="434343"/>
                          </a:solidFill>
                          <a:latin typeface="Cambria Math" panose="02040503050406030204" pitchFamily="18" charset="0"/>
                        </a:rPr>
                        <m:t>−</m:t>
                      </m:r>
                      <m:r>
                        <a:rPr lang="pt-BR" sz="2400" b="0" i="1">
                          <a:solidFill>
                            <a:srgbClr val="434343"/>
                          </a:solidFill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𝜇</m:t>
                      </m:r>
                    </m:num>
                    <m:den>
                      <m:f>
                        <m:fPr>
                          <m:type m:val="lin"/>
                          <m:ctrlPr>
                            <a:rPr lang="pt-BR" sz="2400" i="1">
                              <a:solidFill>
                                <a:srgbClr val="434343"/>
                              </a:solidFill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r>
                            <a:rPr lang="pt-BR" sz="2400" b="0" i="1">
                              <a:solidFill>
                                <a:srgbClr val="434343"/>
                              </a:solidFill>
                              <a:latin typeface="Cambria Math" panose="02040503050406030204" pitchFamily="18" charset="0"/>
                            </a:rPr>
                            <m:t>𝑠</m:t>
                          </m:r>
                        </m:num>
                        <m:den>
                          <m:rad>
                            <m:radPr>
                              <m:degHide m:val="on"/>
                              <m:ctrlPr>
                                <a:rPr lang="pt-BR" sz="2400" i="1">
                                  <a:solidFill>
                                    <a:srgbClr val="434343"/>
                                  </a:solidFill>
                                  <a:latin typeface="Cambria Math" panose="02040503050406030204" pitchFamily="18" charset="0"/>
                                </a:rPr>
                              </m:ctrlPr>
                            </m:radPr>
                            <m:deg/>
                            <m:e>
                              <m:r>
                                <a:rPr lang="pt-BR" sz="2400" b="0" i="1">
                                  <a:solidFill>
                                    <a:srgbClr val="434343"/>
                                  </a:solidFill>
                                  <a:latin typeface="Cambria Math" panose="02040503050406030204" pitchFamily="18" charset="0"/>
                                </a:rPr>
                                <m:t>𝑛</m:t>
                              </m:r>
                            </m:e>
                          </m:rad>
                        </m:den>
                      </m:f>
                    </m:den>
                  </m:f>
                </m:oMath>
              </a14:m>
              <a:endParaRPr lang="pt-BR" sz="2400">
                <a:solidFill>
                  <a:srgbClr val="434343"/>
                </a:solidFill>
              </a:endParaRPr>
            </a:p>
          </xdr:txBody>
        </xdr:sp>
      </mc:Choice>
      <mc:Fallback xmlns="">
        <xdr:sp macro="" textlink="">
          <xdr:nvSpPr>
            <xdr:cNvPr id="10" name="CaixaDeTexto 43">
              <a:extLst>
                <a:ext uri="{FF2B5EF4-FFF2-40B4-BE49-F238E27FC236}">
                  <a16:creationId xmlns:a16="http://schemas.microsoft.com/office/drawing/2014/main" id="{00000000-0008-0000-0600-00000A000000}"/>
                </a:ext>
              </a:extLst>
            </xdr:cNvPr>
            <xdr:cNvSpPr txBox="1"/>
          </xdr:nvSpPr>
          <xdr:spPr>
            <a:xfrm>
              <a:off x="10963275" y="1685925"/>
              <a:ext cx="1472246" cy="659091"/>
            </a:xfrm>
            <a:prstGeom prst="rect">
              <a:avLst/>
            </a:prstGeom>
            <a:noFill/>
          </xdr:spPr>
          <xdr:txBody>
            <a:bodyPr wrap="square">
              <a:spAutoFit/>
            </a:bodyPr>
            <a:lstStyle>
              <a:defPPr>
                <a:defRPr lang="pt-B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pt-BR" sz="2400">
                  <a:solidFill>
                    <a:srgbClr val="434343"/>
                  </a:solidFill>
                </a:rPr>
                <a:t>t = </a:t>
              </a:r>
              <a:r>
                <a:rPr lang="pt-BR" sz="2400" i="0">
                  <a:solidFill>
                    <a:srgbClr val="434343"/>
                  </a:solidFill>
                  <a:latin typeface="Cambria Math" panose="02040503050406030204" pitchFamily="18" charset="0"/>
                </a:rPr>
                <a:t>(</a:t>
              </a:r>
              <a:r>
                <a:rPr lang="pt-BR" sz="2400" b="0" i="0">
                  <a:solidFill>
                    <a:srgbClr val="434343"/>
                  </a:solidFill>
                  <a:latin typeface="Cambria Math" panose="02040503050406030204" pitchFamily="18" charset="0"/>
                </a:rPr>
                <a:t>𝑥 ̅−</a:t>
              </a:r>
              <a:r>
                <a:rPr lang="pt-BR" sz="2400" b="0" i="0">
                  <a:solidFill>
                    <a:srgbClr val="434343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𝜇)/(</a:t>
              </a:r>
              <a:r>
                <a:rPr lang="pt-BR" sz="2400" b="0" i="0">
                  <a:solidFill>
                    <a:srgbClr val="434343"/>
                  </a:solidFill>
                  <a:latin typeface="Cambria Math" panose="02040503050406030204" pitchFamily="18" charset="0"/>
                </a:rPr>
                <a:t>𝑠∕√𝑛)</a:t>
              </a:r>
              <a:endParaRPr lang="pt-BR" sz="2400">
                <a:solidFill>
                  <a:srgbClr val="434343"/>
                </a:solidFill>
              </a:endParaRPr>
            </a:p>
          </xdr:txBody>
        </xdr:sp>
      </mc:Fallback>
    </mc:AlternateContent>
    <xdr:clientData/>
  </xdr:twoCellAnchor>
  <xdr:twoCellAnchor>
    <xdr:from>
      <xdr:col>9</xdr:col>
      <xdr:colOff>114301</xdr:colOff>
      <xdr:row>6</xdr:row>
      <xdr:rowOff>19050</xdr:rowOff>
    </xdr:from>
    <xdr:to>
      <xdr:col>12</xdr:col>
      <xdr:colOff>66675</xdr:colOff>
      <xdr:row>8</xdr:row>
      <xdr:rowOff>149537</xdr:rowOff>
    </xdr:to>
    <xdr:sp macro="" textlink="">
      <xdr:nvSpPr>
        <xdr:cNvPr id="11" name="CaixaDeTexto 5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SpPr txBox="1"/>
      </xdr:nvSpPr>
      <xdr:spPr>
        <a:xfrm>
          <a:off x="5229226" y="1162050"/>
          <a:ext cx="1762124" cy="511487"/>
        </a:xfrm>
        <a:prstGeom prst="rect">
          <a:avLst/>
        </a:prstGeom>
        <a:noFill/>
      </xdr:spPr>
      <xdr:txBody>
        <a:bodyPr wrap="square">
          <a:sp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>
            <a:defRPr/>
          </a:pPr>
          <a:r>
            <a:rPr lang="pt-BR" altLang="pt-BR" sz="800" b="1">
              <a:solidFill>
                <a:srgbClr val="434343"/>
              </a:solidFill>
              <a:latin typeface="Open Sans" panose="020B0604020202020204"/>
            </a:rPr>
            <a:t>1-DIST.T(</a:t>
          </a:r>
          <a:r>
            <a:rPr lang="pt-BR" altLang="pt-BR" sz="800" b="1">
              <a:solidFill>
                <a:srgbClr val="FF0000"/>
              </a:solidFill>
              <a:latin typeface="Open Sans" panose="020B0604020202020204"/>
            </a:rPr>
            <a:t>t; n-1</a:t>
          </a:r>
          <a:r>
            <a:rPr lang="pt-BR" altLang="pt-BR" sz="800" b="1">
              <a:solidFill>
                <a:srgbClr val="434343"/>
              </a:solidFill>
              <a:latin typeface="Open Sans" panose="020B0604020202020204"/>
            </a:rPr>
            <a:t>; VERDADEIRO)</a:t>
          </a:r>
        </a:p>
        <a:p>
          <a:pPr algn="l">
            <a:defRPr/>
          </a:pPr>
          <a:r>
            <a:rPr lang="pt-BR" altLang="pt-BR" sz="800" b="1">
              <a:solidFill>
                <a:srgbClr val="434343"/>
              </a:solidFill>
              <a:latin typeface="Open Sans" panose="020B0604020202020204"/>
            </a:rPr>
            <a:t>INV.T(</a:t>
          </a:r>
          <a:r>
            <a:rPr lang="pt-BR" altLang="pt-BR" sz="800" b="1">
              <a:solidFill>
                <a:srgbClr val="FF0000"/>
              </a:solidFill>
              <a:latin typeface="Open Sans" panose="020B0604020202020204"/>
            </a:rPr>
            <a:t>0,95</a:t>
          </a:r>
          <a:r>
            <a:rPr lang="pt-BR" altLang="pt-BR" sz="800" b="1">
              <a:solidFill>
                <a:srgbClr val="434343"/>
              </a:solidFill>
              <a:latin typeface="Open Sans" panose="020B0604020202020204"/>
            </a:rPr>
            <a:t>)</a:t>
          </a:r>
          <a:endParaRPr lang="pt-BR" altLang="pt-BR" sz="800" b="0">
            <a:solidFill>
              <a:srgbClr val="434343"/>
            </a:solidFill>
            <a:latin typeface="Open Sans" panose="020B0604020202020204"/>
          </a:endParaRPr>
        </a:p>
        <a:p>
          <a:pPr algn="l">
            <a:defRPr/>
          </a:pPr>
          <a:endParaRPr lang="en-US" altLang="pt-BR" sz="800">
            <a:solidFill>
              <a:srgbClr val="FF0000"/>
            </a:solidFill>
            <a:latin typeface="Open Sans" panose="020B0604020202020204"/>
          </a:endParaRPr>
        </a:p>
      </xdr:txBody>
    </xdr:sp>
    <xdr:clientData/>
  </xdr:twoCellAnchor>
  <xdr:twoCellAnchor>
    <xdr:from>
      <xdr:col>15</xdr:col>
      <xdr:colOff>133351</xdr:colOff>
      <xdr:row>6</xdr:row>
      <xdr:rowOff>19050</xdr:rowOff>
    </xdr:from>
    <xdr:to>
      <xdr:col>18</xdr:col>
      <xdr:colOff>85726</xdr:colOff>
      <xdr:row>8</xdr:row>
      <xdr:rowOff>9818</xdr:rowOff>
    </xdr:to>
    <xdr:sp macro="" textlink="">
      <xdr:nvSpPr>
        <xdr:cNvPr id="12" name="CaixaDeTexto 5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SpPr txBox="1"/>
      </xdr:nvSpPr>
      <xdr:spPr>
        <a:xfrm>
          <a:off x="8629651" y="1162050"/>
          <a:ext cx="1676400" cy="371768"/>
        </a:xfrm>
        <a:prstGeom prst="rect">
          <a:avLst/>
        </a:prstGeom>
        <a:noFill/>
      </xdr:spPr>
      <xdr:txBody>
        <a:bodyPr wrap="square">
          <a:sp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>
            <a:defRPr/>
          </a:pPr>
          <a:r>
            <a:rPr lang="pt-BR" altLang="pt-BR" sz="800" b="1">
              <a:solidFill>
                <a:srgbClr val="434343"/>
              </a:solidFill>
              <a:latin typeface="Open Sans" panose="020B0604020202020204"/>
            </a:rPr>
            <a:t>DIST.T(</a:t>
          </a:r>
          <a:r>
            <a:rPr lang="pt-BR" altLang="pt-BR" sz="800" b="1">
              <a:solidFill>
                <a:srgbClr val="FF0000"/>
              </a:solidFill>
              <a:latin typeface="Open Sans" panose="020B0604020202020204"/>
            </a:rPr>
            <a:t>t; n-1</a:t>
          </a:r>
          <a:r>
            <a:rPr lang="pt-BR" altLang="pt-BR" sz="800" b="1">
              <a:solidFill>
                <a:srgbClr val="434343"/>
              </a:solidFill>
              <a:latin typeface="Open Sans" panose="020B0604020202020204"/>
            </a:rPr>
            <a:t>; VERDADEIRO)</a:t>
          </a:r>
        </a:p>
        <a:p>
          <a:pPr algn="l">
            <a:defRPr/>
          </a:pPr>
          <a:r>
            <a:rPr lang="pt-BR" altLang="pt-BR" sz="800" b="1">
              <a:solidFill>
                <a:srgbClr val="434343"/>
              </a:solidFill>
              <a:latin typeface="Open Sans" panose="020B0604020202020204"/>
            </a:rPr>
            <a:t>INV.T(</a:t>
          </a:r>
          <a:r>
            <a:rPr lang="pt-BR" altLang="pt-BR" sz="800" b="1">
              <a:solidFill>
                <a:srgbClr val="FF0000"/>
              </a:solidFill>
              <a:latin typeface="Open Sans" panose="020B0604020202020204"/>
            </a:rPr>
            <a:t>0,05</a:t>
          </a:r>
          <a:r>
            <a:rPr lang="pt-BR" altLang="pt-BR" sz="800" b="1">
              <a:solidFill>
                <a:srgbClr val="434343"/>
              </a:solidFill>
              <a:latin typeface="Open Sans" panose="020B0604020202020204"/>
            </a:rPr>
            <a:t>)</a:t>
          </a:r>
          <a:endParaRPr lang="en-US" altLang="pt-BR" sz="800">
            <a:solidFill>
              <a:srgbClr val="FF0000"/>
            </a:solidFill>
            <a:latin typeface="Open Sans" panose="020B0604020202020204"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354667</xdr:colOff>
      <xdr:row>0</xdr:row>
      <xdr:rowOff>56029</xdr:rowOff>
    </xdr:from>
    <xdr:to>
      <xdr:col>20</xdr:col>
      <xdr:colOff>8791</xdr:colOff>
      <xdr:row>2</xdr:row>
      <xdr:rowOff>41076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80" t="41980" r="8724" b="41925"/>
        <a:stretch/>
      </xdr:blipFill>
      <xdr:spPr>
        <a:xfrm>
          <a:off x="10689292" y="56029"/>
          <a:ext cx="1711524" cy="327947"/>
        </a:xfrm>
        <a:prstGeom prst="rect">
          <a:avLst/>
        </a:prstGeom>
      </xdr:spPr>
    </xdr:pic>
    <xdr:clientData/>
  </xdr:twoCellAnchor>
  <xdr:twoCellAnchor>
    <xdr:from>
      <xdr:col>3</xdr:col>
      <xdr:colOff>38101</xdr:colOff>
      <xdr:row>5</xdr:row>
      <xdr:rowOff>171450</xdr:rowOff>
    </xdr:from>
    <xdr:to>
      <xdr:col>7</xdr:col>
      <xdr:colOff>0</xdr:colOff>
      <xdr:row>7</xdr:row>
      <xdr:rowOff>155806</xdr:rowOff>
    </xdr:to>
    <xdr:sp macro="" textlink="">
      <xdr:nvSpPr>
        <xdr:cNvPr id="7" name="CaixaDeTexto 5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SpPr txBox="1"/>
      </xdr:nvSpPr>
      <xdr:spPr>
        <a:xfrm>
          <a:off x="1485901" y="1123950"/>
          <a:ext cx="2409824" cy="365356"/>
        </a:xfrm>
        <a:prstGeom prst="rect">
          <a:avLst/>
        </a:prstGeom>
        <a:noFill/>
      </xdr:spPr>
      <xdr:txBody>
        <a:bodyPr wrap="square">
          <a:sp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>
            <a:defRPr/>
          </a:pPr>
          <a:r>
            <a:rPr lang="pt-BR" altLang="pt-BR" sz="800">
              <a:solidFill>
                <a:srgbClr val="434343"/>
              </a:solidFill>
              <a:latin typeface="Open Sans" panose="020B0604020202020204"/>
            </a:rPr>
            <a:t>2*( </a:t>
          </a:r>
          <a:r>
            <a:rPr lang="pt-BR" altLang="pt-BR" sz="800" b="1">
              <a:solidFill>
                <a:srgbClr val="434343"/>
              </a:solidFill>
              <a:latin typeface="Open Sans" panose="020B0604020202020204"/>
            </a:rPr>
            <a:t>1-DIST.NORMP.N(</a:t>
          </a:r>
          <a:r>
            <a:rPr lang="pt-BR" altLang="pt-BR" sz="800" b="1">
              <a:solidFill>
                <a:srgbClr val="FF0000"/>
              </a:solidFill>
              <a:latin typeface="Open Sans" panose="020B0604020202020204"/>
            </a:rPr>
            <a:t>z</a:t>
          </a:r>
          <a:r>
            <a:rPr lang="pt-BR" altLang="pt-BR" sz="800" b="1">
              <a:solidFill>
                <a:srgbClr val="434343"/>
              </a:solidFill>
              <a:latin typeface="Open Sans" panose="020B0604020202020204"/>
            </a:rPr>
            <a:t>; VERDADEIRO))</a:t>
          </a:r>
        </a:p>
        <a:p>
          <a:pPr algn="l">
            <a:defRPr/>
          </a:pPr>
          <a:r>
            <a:rPr lang="pt-BR" altLang="pt-BR" sz="800" b="1">
              <a:solidFill>
                <a:srgbClr val="434343"/>
              </a:solidFill>
              <a:latin typeface="Open Sans" panose="020B0604020202020204"/>
            </a:rPr>
            <a:t>INV.NORMP(</a:t>
          </a:r>
          <a:r>
            <a:rPr lang="pt-BR" altLang="pt-BR" sz="800" b="1">
              <a:solidFill>
                <a:srgbClr val="FF0000"/>
              </a:solidFill>
              <a:latin typeface="Open Sans" panose="020B0604020202020204"/>
            </a:rPr>
            <a:t>0,975</a:t>
          </a:r>
          <a:r>
            <a:rPr lang="pt-BR" altLang="pt-BR" sz="800" b="1">
              <a:solidFill>
                <a:srgbClr val="434343"/>
              </a:solidFill>
              <a:latin typeface="Open Sans" panose="020B0604020202020204"/>
            </a:rPr>
            <a:t>)</a:t>
          </a:r>
          <a:r>
            <a:rPr lang="pt-BR" altLang="pt-BR" sz="800">
              <a:solidFill>
                <a:srgbClr val="434343"/>
              </a:solidFill>
              <a:latin typeface="Open Sans" panose="020B0604020202020204"/>
            </a:rPr>
            <a:t>= </a:t>
          </a:r>
          <a:r>
            <a:rPr lang="pt-BR" altLang="pt-BR" sz="800">
              <a:solidFill>
                <a:srgbClr val="FF0000"/>
              </a:solidFill>
              <a:latin typeface="Open Sans" panose="020B0604020202020204"/>
            </a:rPr>
            <a:t>1,96</a:t>
          </a:r>
          <a:endParaRPr lang="en-US" altLang="pt-BR" sz="800">
            <a:solidFill>
              <a:srgbClr val="FF0000"/>
            </a:solidFill>
            <a:latin typeface="Open Sans" panose="020B0604020202020204"/>
          </a:endParaRPr>
        </a:p>
      </xdr:txBody>
    </xdr:sp>
    <xdr:clientData/>
  </xdr:twoCellAnchor>
  <xdr:twoCellAnchor>
    <xdr:from>
      <xdr:col>9</xdr:col>
      <xdr:colOff>19051</xdr:colOff>
      <xdr:row>5</xdr:row>
      <xdr:rowOff>171450</xdr:rowOff>
    </xdr:from>
    <xdr:to>
      <xdr:col>12</xdr:col>
      <xdr:colOff>114301</xdr:colOff>
      <xdr:row>7</xdr:row>
      <xdr:rowOff>155806</xdr:rowOff>
    </xdr:to>
    <xdr:sp macro="" textlink="">
      <xdr:nvSpPr>
        <xdr:cNvPr id="8" name="CaixaDeTexto 5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SpPr txBox="1"/>
      </xdr:nvSpPr>
      <xdr:spPr>
        <a:xfrm>
          <a:off x="5133976" y="1123950"/>
          <a:ext cx="1905000" cy="365356"/>
        </a:xfrm>
        <a:prstGeom prst="rect">
          <a:avLst/>
        </a:prstGeom>
        <a:noFill/>
      </xdr:spPr>
      <xdr:txBody>
        <a:bodyPr wrap="square">
          <a:sp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>
            <a:defRPr/>
          </a:pPr>
          <a:r>
            <a:rPr lang="pt-BR" altLang="pt-BR" sz="800">
              <a:solidFill>
                <a:srgbClr val="434343"/>
              </a:solidFill>
              <a:latin typeface="Open Sans" panose="020B0604020202020204"/>
            </a:rPr>
            <a:t> </a:t>
          </a:r>
          <a:r>
            <a:rPr lang="pt-BR" altLang="pt-BR" sz="800" b="1">
              <a:solidFill>
                <a:srgbClr val="434343"/>
              </a:solidFill>
              <a:latin typeface="Open Sans" panose="020B0604020202020204"/>
            </a:rPr>
            <a:t>1-DIST.NORMP.N(</a:t>
          </a:r>
          <a:r>
            <a:rPr lang="pt-BR" altLang="pt-BR" sz="800" b="1">
              <a:solidFill>
                <a:srgbClr val="FF0000"/>
              </a:solidFill>
              <a:latin typeface="Open Sans" panose="020B0604020202020204"/>
            </a:rPr>
            <a:t>z</a:t>
          </a:r>
          <a:r>
            <a:rPr lang="pt-BR" altLang="pt-BR" sz="800" b="1">
              <a:solidFill>
                <a:srgbClr val="434343"/>
              </a:solidFill>
              <a:latin typeface="Open Sans" panose="020B0604020202020204"/>
            </a:rPr>
            <a:t>; VERDADEIRO)</a:t>
          </a:r>
        </a:p>
        <a:p>
          <a:pPr algn="l">
            <a:defRPr/>
          </a:pPr>
          <a:r>
            <a:rPr lang="pt-BR" altLang="pt-BR" sz="800" b="1">
              <a:solidFill>
                <a:srgbClr val="434343"/>
              </a:solidFill>
              <a:latin typeface="Open Sans" panose="020B0604020202020204"/>
            </a:rPr>
            <a:t>INV.NORMP(</a:t>
          </a:r>
          <a:r>
            <a:rPr lang="pt-BR" altLang="pt-BR" sz="800" b="1">
              <a:solidFill>
                <a:srgbClr val="FF0000"/>
              </a:solidFill>
              <a:latin typeface="Open Sans" panose="020B0604020202020204"/>
            </a:rPr>
            <a:t>0,95</a:t>
          </a:r>
          <a:r>
            <a:rPr lang="pt-BR" altLang="pt-BR" sz="800" b="1">
              <a:solidFill>
                <a:srgbClr val="434343"/>
              </a:solidFill>
              <a:latin typeface="Open Sans" panose="020B0604020202020204"/>
            </a:rPr>
            <a:t>)</a:t>
          </a:r>
          <a:r>
            <a:rPr lang="pt-BR" altLang="pt-BR" sz="800">
              <a:solidFill>
                <a:srgbClr val="434343"/>
              </a:solidFill>
              <a:latin typeface="Open Sans" panose="020B0604020202020204"/>
            </a:rPr>
            <a:t>= </a:t>
          </a:r>
          <a:r>
            <a:rPr lang="pt-BR" altLang="pt-BR" sz="800">
              <a:solidFill>
                <a:srgbClr val="FF0000"/>
              </a:solidFill>
              <a:latin typeface="Open Sans" panose="020B0604020202020204"/>
            </a:rPr>
            <a:t>1,645</a:t>
          </a:r>
          <a:endParaRPr lang="en-US" altLang="pt-BR" sz="800">
            <a:solidFill>
              <a:srgbClr val="FF0000"/>
            </a:solidFill>
            <a:latin typeface="Open Sans" panose="020B0604020202020204"/>
          </a:endParaRPr>
        </a:p>
      </xdr:txBody>
    </xdr:sp>
    <xdr:clientData/>
  </xdr:twoCellAnchor>
  <xdr:twoCellAnchor>
    <xdr:from>
      <xdr:col>15</xdr:col>
      <xdr:colOff>123825</xdr:colOff>
      <xdr:row>5</xdr:row>
      <xdr:rowOff>171450</xdr:rowOff>
    </xdr:from>
    <xdr:to>
      <xdr:col>18</xdr:col>
      <xdr:colOff>419099</xdr:colOff>
      <xdr:row>7</xdr:row>
      <xdr:rowOff>155806</xdr:rowOff>
    </xdr:to>
    <xdr:sp macro="" textlink="">
      <xdr:nvSpPr>
        <xdr:cNvPr id="9" name="CaixaDeTexto 5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SpPr txBox="1"/>
      </xdr:nvSpPr>
      <xdr:spPr>
        <a:xfrm>
          <a:off x="8620125" y="1123950"/>
          <a:ext cx="2019299" cy="365356"/>
        </a:xfrm>
        <a:prstGeom prst="rect">
          <a:avLst/>
        </a:prstGeom>
        <a:noFill/>
      </xdr:spPr>
      <xdr:txBody>
        <a:bodyPr wrap="square">
          <a:sp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>
            <a:defRPr/>
          </a:pPr>
          <a:r>
            <a:rPr lang="pt-BR" altLang="pt-BR" sz="800" b="1">
              <a:solidFill>
                <a:srgbClr val="434343"/>
              </a:solidFill>
              <a:latin typeface="Open Sans" panose="020B0604020202020204"/>
            </a:rPr>
            <a:t>DIST.NORMP.N(</a:t>
          </a:r>
          <a:r>
            <a:rPr lang="pt-BR" altLang="pt-BR" sz="800" b="1">
              <a:solidFill>
                <a:srgbClr val="FF0000"/>
              </a:solidFill>
              <a:latin typeface="Open Sans" panose="020B0604020202020204"/>
            </a:rPr>
            <a:t>z</a:t>
          </a:r>
          <a:r>
            <a:rPr lang="pt-BR" altLang="pt-BR" sz="800" b="1">
              <a:solidFill>
                <a:srgbClr val="434343"/>
              </a:solidFill>
              <a:latin typeface="Open Sans" panose="020B0604020202020204"/>
            </a:rPr>
            <a:t>; VERDADEIRO)</a:t>
          </a:r>
        </a:p>
        <a:p>
          <a:pPr algn="l">
            <a:defRPr/>
          </a:pPr>
          <a:r>
            <a:rPr lang="pt-BR" altLang="pt-BR" sz="800" b="1">
              <a:solidFill>
                <a:srgbClr val="434343"/>
              </a:solidFill>
              <a:latin typeface="Open Sans" panose="020B0604020202020204"/>
            </a:rPr>
            <a:t>INV.NORMP(</a:t>
          </a:r>
          <a:r>
            <a:rPr lang="pt-BR" altLang="pt-BR" sz="800" b="1">
              <a:solidFill>
                <a:srgbClr val="FF0000"/>
              </a:solidFill>
              <a:latin typeface="Open Sans" panose="020B0604020202020204"/>
            </a:rPr>
            <a:t>0,05</a:t>
          </a:r>
          <a:r>
            <a:rPr lang="pt-BR" altLang="pt-BR" sz="800" b="1">
              <a:solidFill>
                <a:srgbClr val="434343"/>
              </a:solidFill>
              <a:latin typeface="Open Sans" panose="020B0604020202020204"/>
            </a:rPr>
            <a:t>)</a:t>
          </a:r>
          <a:r>
            <a:rPr lang="pt-BR" altLang="pt-BR" sz="800">
              <a:solidFill>
                <a:srgbClr val="434343"/>
              </a:solidFill>
              <a:latin typeface="Open Sans" panose="020B0604020202020204"/>
            </a:rPr>
            <a:t>= </a:t>
          </a:r>
          <a:r>
            <a:rPr lang="pt-BR" altLang="pt-BR" sz="800">
              <a:solidFill>
                <a:srgbClr val="FF0000"/>
              </a:solidFill>
              <a:latin typeface="Open Sans" panose="020B0604020202020204"/>
            </a:rPr>
            <a:t>-1,645</a:t>
          </a:r>
          <a:endParaRPr lang="en-US" altLang="pt-BR" sz="800">
            <a:solidFill>
              <a:srgbClr val="FF0000"/>
            </a:solidFill>
            <a:latin typeface="Open Sans" panose="020B0604020202020204"/>
          </a:endParaRPr>
        </a:p>
      </xdr:txBody>
    </xdr:sp>
    <xdr:clientData/>
  </xdr:twoCellAnchor>
  <xdr:twoCellAnchor>
    <xdr:from>
      <xdr:col>19</xdr:col>
      <xdr:colOff>0</xdr:colOff>
      <xdr:row>8</xdr:row>
      <xdr:rowOff>123825</xdr:rowOff>
    </xdr:from>
    <xdr:to>
      <xdr:col>20</xdr:col>
      <xdr:colOff>24446</xdr:colOff>
      <xdr:row>12</xdr:row>
      <xdr:rowOff>146783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CaixaDeTexto 60">
              <a:extLst>
                <a:ext uri="{FF2B5EF4-FFF2-40B4-BE49-F238E27FC236}">
                  <a16:creationId xmlns:a16="http://schemas.microsoft.com/office/drawing/2014/main" id="{00000000-0008-0000-0700-00000A000000}"/>
                </a:ext>
              </a:extLst>
            </xdr:cNvPr>
            <xdr:cNvSpPr txBox="1"/>
          </xdr:nvSpPr>
          <xdr:spPr>
            <a:xfrm>
              <a:off x="10829925" y="1647825"/>
              <a:ext cx="1472246" cy="784958"/>
            </a:xfrm>
            <a:prstGeom prst="rect">
              <a:avLst/>
            </a:prstGeom>
            <a:noFill/>
          </xdr:spPr>
          <xdr:txBody>
            <a:bodyPr wrap="square">
              <a:spAutoFit/>
            </a:bodyPr>
            <a:lstStyle>
              <a:defPPr>
                <a:defRPr lang="pt-B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pt-BR" sz="2000">
                  <a:solidFill>
                    <a:srgbClr val="434343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z =</a:t>
              </a:r>
              <a14:m>
                <m:oMath xmlns:m="http://schemas.openxmlformats.org/officeDocument/2006/math">
                  <m:f>
                    <m:fPr>
                      <m:ctrlPr>
                        <a:rPr lang="pt-BR" sz="2000" i="1">
                          <a:solidFill>
                            <a:srgbClr val="434343"/>
                          </a:solidFill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fPr>
                    <m:num>
                      <m:acc>
                        <m:accPr>
                          <m:chr m:val="̅"/>
                          <m:ctrlPr>
                            <a:rPr lang="pt-BR" sz="2000" i="1">
                              <a:solidFill>
                                <a:srgbClr val="434343"/>
                              </a:solidFill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</m:ctrlPr>
                        </m:accPr>
                        <m:e>
                          <m:r>
                            <a:rPr lang="pt-BR" sz="2000" b="0" i="1">
                              <a:solidFill>
                                <a:srgbClr val="434343"/>
                              </a:solidFill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𝑝</m:t>
                          </m:r>
                        </m:e>
                      </m:acc>
                      <m:r>
                        <a:rPr lang="pt-BR" sz="2000" b="0" i="1">
                          <a:solidFill>
                            <a:srgbClr val="434343"/>
                          </a:solidFill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−</m:t>
                      </m:r>
                      <m:sSub>
                        <m:sSubPr>
                          <m:ctrlPr>
                            <a:rPr lang="pt-BR" sz="2000" b="0" i="1">
                              <a:solidFill>
                                <a:srgbClr val="434343"/>
                              </a:solidFill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pt-BR" sz="2000" b="0" i="1">
                              <a:solidFill>
                                <a:srgbClr val="434343"/>
                              </a:solidFill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𝑝</m:t>
                          </m:r>
                        </m:e>
                        <m:sub>
                          <m:r>
                            <a:rPr lang="pt-BR" sz="2000" b="0" i="1">
                              <a:solidFill>
                                <a:srgbClr val="434343"/>
                              </a:solidFill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0</m:t>
                          </m:r>
                        </m:sub>
                      </m:sSub>
                    </m:num>
                    <m:den>
                      <m:rad>
                        <m:radPr>
                          <m:degHide m:val="on"/>
                          <m:ctrlPr>
                            <a:rPr lang="pt-BR" sz="2000" b="0" i="1">
                              <a:solidFill>
                                <a:srgbClr val="434343"/>
                              </a:solidFill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</m:ctrlPr>
                        </m:radPr>
                        <m:deg/>
                        <m:e>
                          <m:f>
                            <m:fPr>
                              <m:ctrlPr>
                                <a:rPr lang="pt-BR" sz="2000" b="0" i="1">
                                  <a:solidFill>
                                    <a:srgbClr val="434343"/>
                                  </a:solidFill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</m:ctrlPr>
                            </m:fPr>
                            <m:num>
                              <m:sSub>
                                <m:sSubPr>
                                  <m:ctrlPr>
                                    <a:rPr lang="pt-BR" sz="2000" b="0" i="1">
                                      <a:solidFill>
                                        <a:srgbClr val="434343"/>
                                      </a:solidFill>
                                      <a:latin typeface="Cambria Math" panose="02040503050406030204" pitchFamily="18" charset="0"/>
                                      <a:ea typeface="Cambria Math" panose="02040503050406030204" pitchFamily="18" charset="0"/>
                                    </a:rPr>
                                  </m:ctrlPr>
                                </m:sSubPr>
                                <m:e>
                                  <m:r>
                                    <a:rPr lang="pt-BR" sz="2000" b="0" i="1">
                                      <a:solidFill>
                                        <a:srgbClr val="434343"/>
                                      </a:solidFill>
                                      <a:latin typeface="Cambria Math" panose="02040503050406030204" pitchFamily="18" charset="0"/>
                                      <a:ea typeface="Cambria Math" panose="02040503050406030204" pitchFamily="18" charset="0"/>
                                    </a:rPr>
                                    <m:t>𝑝</m:t>
                                  </m:r>
                                </m:e>
                                <m:sub>
                                  <m:r>
                                    <a:rPr lang="pt-BR" sz="2000" b="0" i="1">
                                      <a:solidFill>
                                        <a:srgbClr val="434343"/>
                                      </a:solidFill>
                                      <a:latin typeface="Cambria Math" panose="02040503050406030204" pitchFamily="18" charset="0"/>
                                      <a:ea typeface="Cambria Math" panose="02040503050406030204" pitchFamily="18" charset="0"/>
                                    </a:rPr>
                                    <m:t>0(1−</m:t>
                                  </m:r>
                                  <m:sSub>
                                    <m:sSubPr>
                                      <m:ctrlPr>
                                        <a:rPr lang="pt-BR" sz="2000" b="0" i="1">
                                          <a:solidFill>
                                            <a:srgbClr val="434343"/>
                                          </a:solidFill>
                                          <a:latin typeface="Cambria Math" panose="02040503050406030204" pitchFamily="18" charset="0"/>
                                          <a:ea typeface="Cambria Math" panose="02040503050406030204" pitchFamily="18" charset="0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pt-BR" sz="2000" b="0" i="1">
                                          <a:solidFill>
                                            <a:srgbClr val="434343"/>
                                          </a:solidFill>
                                          <a:latin typeface="Cambria Math" panose="02040503050406030204" pitchFamily="18" charset="0"/>
                                          <a:ea typeface="Cambria Math" panose="02040503050406030204" pitchFamily="18" charset="0"/>
                                        </a:rPr>
                                        <m:t>𝑝</m:t>
                                      </m:r>
                                    </m:e>
                                    <m:sub>
                                      <m:r>
                                        <a:rPr lang="pt-BR" sz="2000" b="0" i="1">
                                          <a:solidFill>
                                            <a:srgbClr val="434343"/>
                                          </a:solidFill>
                                          <a:latin typeface="Cambria Math" panose="02040503050406030204" pitchFamily="18" charset="0"/>
                                          <a:ea typeface="Cambria Math" panose="02040503050406030204" pitchFamily="18" charset="0"/>
                                        </a:rPr>
                                        <m:t>0</m:t>
                                      </m:r>
                                    </m:sub>
                                  </m:sSub>
                                  <m:r>
                                    <a:rPr lang="pt-BR" sz="2000" b="0" i="1">
                                      <a:solidFill>
                                        <a:srgbClr val="434343"/>
                                      </a:solidFill>
                                      <a:latin typeface="Cambria Math" panose="02040503050406030204" pitchFamily="18" charset="0"/>
                                      <a:ea typeface="Cambria Math" panose="02040503050406030204" pitchFamily="18" charset="0"/>
                                    </a:rPr>
                                    <m:t>)</m:t>
                                  </m:r>
                                </m:sub>
                              </m:sSub>
                            </m:num>
                            <m:den>
                              <m:r>
                                <a:rPr lang="pt-BR" sz="2000" b="0" i="1">
                                  <a:solidFill>
                                    <a:srgbClr val="434343"/>
                                  </a:solidFill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  <m:t>𝑛</m:t>
                              </m:r>
                            </m:den>
                          </m:f>
                        </m:e>
                      </m:rad>
                    </m:den>
                  </m:f>
                </m:oMath>
              </a14:m>
              <a:endParaRPr lang="pt-BR" sz="2000">
                <a:solidFill>
                  <a:srgbClr val="434343"/>
                </a:solidFill>
              </a:endParaRPr>
            </a:p>
          </xdr:txBody>
        </xdr:sp>
      </mc:Choice>
      <mc:Fallback xmlns="">
        <xdr:sp macro="" textlink="">
          <xdr:nvSpPr>
            <xdr:cNvPr id="10" name="CaixaDeTexto 60">
              <a:extLst>
                <a:ext uri="{FF2B5EF4-FFF2-40B4-BE49-F238E27FC236}">
                  <a16:creationId xmlns:a16="http://schemas.microsoft.com/office/drawing/2014/main" id="{00000000-0008-0000-0700-00000A000000}"/>
                </a:ext>
              </a:extLst>
            </xdr:cNvPr>
            <xdr:cNvSpPr txBox="1"/>
          </xdr:nvSpPr>
          <xdr:spPr>
            <a:xfrm>
              <a:off x="10829925" y="1647825"/>
              <a:ext cx="1472246" cy="784958"/>
            </a:xfrm>
            <a:prstGeom prst="rect">
              <a:avLst/>
            </a:prstGeom>
            <a:noFill/>
          </xdr:spPr>
          <xdr:txBody>
            <a:bodyPr wrap="square">
              <a:spAutoFit/>
            </a:bodyPr>
            <a:lstStyle>
              <a:defPPr>
                <a:defRPr lang="pt-B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pt-BR" sz="2000">
                  <a:solidFill>
                    <a:srgbClr val="434343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z =</a:t>
              </a:r>
              <a:r>
                <a:rPr lang="pt-BR" sz="2000" i="0">
                  <a:solidFill>
                    <a:srgbClr val="434343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(</a:t>
              </a:r>
              <a:r>
                <a:rPr lang="pt-BR" sz="2000" b="0" i="0">
                  <a:solidFill>
                    <a:srgbClr val="434343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𝑝 ̅−𝑝_0)/√(𝑝_(0(1−𝑝_0))/𝑛)</a:t>
              </a:r>
              <a:endParaRPr lang="pt-BR" sz="2000">
                <a:solidFill>
                  <a:srgbClr val="434343"/>
                </a:solidFill>
              </a:endParaRPr>
            </a:p>
          </xdr:txBody>
        </xdr:sp>
      </mc:Fallback>
    </mc:AlternateContent>
    <xdr:clientData/>
  </xdr:twoCellAnchor>
  <xdr:twoCellAnchor editAs="oneCell">
    <xdr:from>
      <xdr:col>1</xdr:col>
      <xdr:colOff>0</xdr:colOff>
      <xdr:row>9</xdr:row>
      <xdr:rowOff>19050</xdr:rowOff>
    </xdr:from>
    <xdr:to>
      <xdr:col>4</xdr:col>
      <xdr:colOff>1132233</xdr:colOff>
      <xdr:row>15</xdr:row>
      <xdr:rowOff>66675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45265" t="13262" r="8480" b="57156"/>
        <a:stretch/>
      </xdr:blipFill>
      <xdr:spPr>
        <a:xfrm>
          <a:off x="228600" y="1733550"/>
          <a:ext cx="2847975" cy="1190625"/>
        </a:xfrm>
        <a:prstGeom prst="rect">
          <a:avLst/>
        </a:prstGeom>
      </xdr:spPr>
    </xdr:pic>
    <xdr:clientData/>
  </xdr:twoCellAnchor>
  <xdr:twoCellAnchor editAs="oneCell">
    <xdr:from>
      <xdr:col>6</xdr:col>
      <xdr:colOff>787978</xdr:colOff>
      <xdr:row>9</xdr:row>
      <xdr:rowOff>19049</xdr:rowOff>
    </xdr:from>
    <xdr:to>
      <xdr:col>15</xdr:col>
      <xdr:colOff>606702</xdr:colOff>
      <xdr:row>15</xdr:row>
      <xdr:rowOff>67472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3660" t="13934" r="8847" b="54161"/>
        <a:stretch/>
      </xdr:blipFill>
      <xdr:spPr>
        <a:xfrm>
          <a:off x="3769303" y="1904999"/>
          <a:ext cx="5924249" cy="11914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O34"/>
  <sheetViews>
    <sheetView workbookViewId="0">
      <selection activeCell="A35" sqref="A35"/>
    </sheetView>
  </sheetViews>
  <sheetFormatPr defaultRowHeight="12.75"/>
  <cols>
    <col min="1" max="1" width="78" style="13" bestFit="1" customWidth="1"/>
    <col min="2" max="2" width="23.42578125" style="13" bestFit="1" customWidth="1"/>
    <col min="3" max="3" width="19.7109375" style="13" bestFit="1" customWidth="1"/>
    <col min="4" max="4" width="24.42578125" style="13" bestFit="1" customWidth="1"/>
    <col min="5" max="5" width="9.140625" style="13"/>
    <col min="6" max="6" width="18.140625" style="13" bestFit="1" customWidth="1"/>
    <col min="7" max="13" width="9.140625" style="13"/>
    <col min="14" max="14" width="21" style="13" bestFit="1" customWidth="1"/>
    <col min="15" max="16384" width="9.140625" style="13"/>
  </cols>
  <sheetData>
    <row r="4" spans="1:13" ht="26.25">
      <c r="A4" s="9" t="s">
        <v>5</v>
      </c>
      <c r="F4" s="56" t="s">
        <v>0</v>
      </c>
      <c r="G4" s="57"/>
      <c r="H4" s="57"/>
      <c r="I4" s="57"/>
      <c r="J4" s="57"/>
      <c r="K4" s="57"/>
      <c r="L4" s="57"/>
      <c r="M4" s="57"/>
    </row>
    <row r="5" spans="1:13">
      <c r="A5" s="19" t="s">
        <v>7</v>
      </c>
    </row>
    <row r="17" spans="1:15">
      <c r="F17" s="20"/>
    </row>
    <row r="18" spans="1:15" ht="18.75">
      <c r="A18" s="21" t="s">
        <v>20</v>
      </c>
      <c r="F18" s="20"/>
    </row>
    <row r="19" spans="1:15" ht="18">
      <c r="A19" s="22" t="s">
        <v>21</v>
      </c>
      <c r="B19" s="22" t="s">
        <v>22</v>
      </c>
      <c r="C19" s="22" t="s">
        <v>23</v>
      </c>
      <c r="L19" s="13" t="s">
        <v>24</v>
      </c>
    </row>
    <row r="20" spans="1:15" ht="18.75">
      <c r="A20" s="23">
        <v>95</v>
      </c>
      <c r="B20" s="24">
        <f>(0.5-((1-(A20/100))/2))+0.5</f>
        <v>0.97499999999999998</v>
      </c>
      <c r="C20" s="25">
        <f>NORMSINV(B20)</f>
        <v>1.9599639845400536</v>
      </c>
      <c r="L20" s="26" t="s">
        <v>25</v>
      </c>
      <c r="M20" s="27" t="s">
        <v>26</v>
      </c>
      <c r="N20" s="27" t="s">
        <v>27</v>
      </c>
      <c r="O20" s="27"/>
    </row>
    <row r="21" spans="1:15" ht="18.75">
      <c r="L21" s="27" t="s">
        <v>28</v>
      </c>
      <c r="M21" s="27" t="s">
        <v>29</v>
      </c>
      <c r="N21" s="27" t="s">
        <v>30</v>
      </c>
      <c r="O21" s="27"/>
    </row>
    <row r="22" spans="1:15" ht="18.75">
      <c r="I22" s="13" t="s">
        <v>31</v>
      </c>
      <c r="L22" s="27" t="s">
        <v>32</v>
      </c>
      <c r="M22" s="27" t="s">
        <v>33</v>
      </c>
      <c r="N22" s="27" t="s">
        <v>34</v>
      </c>
      <c r="O22" s="27"/>
    </row>
    <row r="23" spans="1:15" ht="18.75">
      <c r="L23" s="27" t="s">
        <v>35</v>
      </c>
      <c r="M23" s="27" t="s">
        <v>36</v>
      </c>
      <c r="N23" s="27" t="s">
        <v>37</v>
      </c>
      <c r="O23" s="27"/>
    </row>
    <row r="24" spans="1:15" ht="18.75">
      <c r="A24" s="21" t="s">
        <v>38</v>
      </c>
    </row>
    <row r="25" spans="1:15" ht="18.75">
      <c r="A25" s="22" t="s">
        <v>25</v>
      </c>
      <c r="B25" s="28" t="s">
        <v>39</v>
      </c>
      <c r="C25" s="29" t="s">
        <v>40</v>
      </c>
      <c r="D25" s="29" t="s">
        <v>41</v>
      </c>
    </row>
    <row r="26" spans="1:15">
      <c r="A26" s="23">
        <f>0.9</f>
        <v>0.9</v>
      </c>
      <c r="B26" s="30">
        <f>1-A26</f>
        <v>9.9999999999999978E-2</v>
      </c>
      <c r="C26" s="31">
        <f>NORMSINV(A26)</f>
        <v>1.2815515655446006</v>
      </c>
      <c r="D26" s="25">
        <f>NORMSINV(1-B26/2)</f>
        <v>1.6448536269514715</v>
      </c>
      <c r="E26" s="32" t="s">
        <v>31</v>
      </c>
    </row>
    <row r="27" spans="1:15">
      <c r="A27" s="23">
        <v>0.95</v>
      </c>
      <c r="B27" s="30">
        <f>1-A27</f>
        <v>5.0000000000000044E-2</v>
      </c>
      <c r="C27" s="31">
        <f>NORMSINV(A27)</f>
        <v>1.6448536269514715</v>
      </c>
      <c r="D27" s="25">
        <f>NORMSINV(1-B27/2)</f>
        <v>1.9599639845400536</v>
      </c>
      <c r="E27" s="32" t="s">
        <v>31</v>
      </c>
    </row>
    <row r="28" spans="1:15">
      <c r="A28" s="23">
        <v>0.97</v>
      </c>
      <c r="B28" s="30">
        <f>1-A28</f>
        <v>3.0000000000000027E-2</v>
      </c>
      <c r="C28" s="31">
        <f>NORMSINV(A28)</f>
        <v>1.8807936081512504</v>
      </c>
      <c r="D28" s="25">
        <f>NORMSINV(1-B28/2)</f>
        <v>2.1700903775845601</v>
      </c>
      <c r="E28" s="32" t="s">
        <v>31</v>
      </c>
    </row>
    <row r="32" spans="1:15" ht="18.75">
      <c r="A32" s="21" t="s">
        <v>42</v>
      </c>
      <c r="B32" s="13" t="s">
        <v>31</v>
      </c>
      <c r="C32" s="13" t="s">
        <v>31</v>
      </c>
    </row>
    <row r="33" spans="1:6" ht="18.75">
      <c r="A33" s="33" t="s">
        <v>25</v>
      </c>
      <c r="B33" s="34" t="s">
        <v>39</v>
      </c>
      <c r="C33" s="34" t="s">
        <v>43</v>
      </c>
      <c r="D33" s="34" t="s">
        <v>44</v>
      </c>
      <c r="E33" s="29" t="s">
        <v>45</v>
      </c>
      <c r="F33" s="29" t="s">
        <v>46</v>
      </c>
    </row>
    <row r="34" spans="1:6">
      <c r="A34" s="23">
        <v>9.9</v>
      </c>
      <c r="B34" s="24">
        <f>1-A34</f>
        <v>-8.9</v>
      </c>
      <c r="C34" s="23">
        <v>25</v>
      </c>
      <c r="D34" s="24">
        <f>C34-1</f>
        <v>24</v>
      </c>
      <c r="E34" s="25" t="e">
        <f>_xlfn.T.INV(1-B34/2,D34)</f>
        <v>#NUM!</v>
      </c>
      <c r="F34" s="31" t="e">
        <f>_xlfn.T.INV(1-B34,D34)</f>
        <v>#NUM!</v>
      </c>
    </row>
  </sheetData>
  <mergeCells count="1">
    <mergeCell ref="F4:M4"/>
  </mergeCells>
  <printOptions headings="1"/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N8"/>
  <sheetViews>
    <sheetView showGridLines="0" showRowColHeaders="0" zoomScaleNormal="100" workbookViewId="0">
      <selection activeCell="C5" sqref="C5"/>
    </sheetView>
  </sheetViews>
  <sheetFormatPr defaultColWidth="9.140625" defaultRowHeight="15"/>
  <cols>
    <col min="1" max="1" width="3.42578125" style="1" customWidth="1"/>
    <col min="2" max="2" width="8.5703125" style="1" bestFit="1" customWidth="1"/>
    <col min="3" max="3" width="16.7109375" style="1" customWidth="1"/>
    <col min="4" max="4" width="9.140625" style="1"/>
    <col min="5" max="5" width="21.42578125" style="1" bestFit="1" customWidth="1"/>
    <col min="6" max="6" width="13.42578125" style="1" customWidth="1"/>
    <col min="7" max="7" width="9.140625" style="1"/>
    <col min="8" max="9" width="1.7109375" style="1" bestFit="1" customWidth="1"/>
    <col min="10" max="11" width="11.28515625" style="1" bestFit="1" customWidth="1"/>
    <col min="12" max="12" width="1.7109375" style="1" bestFit="1" customWidth="1"/>
    <col min="13" max="13" width="9.140625" style="1"/>
    <col min="14" max="14" width="21.7109375" style="1" bestFit="1" customWidth="1"/>
    <col min="15" max="16384" width="9.140625" style="1"/>
  </cols>
  <sheetData>
    <row r="1" spans="2:14">
      <c r="B1" s="58" t="s">
        <v>1</v>
      </c>
      <c r="C1" s="58"/>
      <c r="D1" s="58"/>
      <c r="E1" s="58"/>
      <c r="F1" s="58"/>
      <c r="H1" s="58" t="s">
        <v>17</v>
      </c>
      <c r="I1" s="58"/>
      <c r="J1" s="58"/>
      <c r="K1" s="58"/>
      <c r="L1" s="58"/>
    </row>
    <row r="3" spans="2:14" ht="15.75">
      <c r="B3" s="40" t="s">
        <v>25</v>
      </c>
      <c r="C3" s="18">
        <v>0.95</v>
      </c>
      <c r="E3" s="3" t="s">
        <v>2</v>
      </c>
      <c r="F3" s="16">
        <f>C4*(C6/SQRT(C5))</f>
        <v>4.3826127028829071E-2</v>
      </c>
    </row>
    <row r="4" spans="2:14" ht="15.75">
      <c r="B4" s="41" t="s">
        <v>23</v>
      </c>
      <c r="C4" s="54">
        <f>NORMSINV(C3+((1-C3)/2))</f>
        <v>1.9599639845400536</v>
      </c>
      <c r="I4" s="4" t="s">
        <v>3</v>
      </c>
      <c r="J4" s="17">
        <f>C7-F3</f>
        <v>-4.3826127028829071E-2</v>
      </c>
      <c r="K4" s="17">
        <f>C7+F3</f>
        <v>4.3826127028829071E-2</v>
      </c>
      <c r="L4" s="5" t="s">
        <v>4</v>
      </c>
      <c r="N4" s="9" t="s">
        <v>5</v>
      </c>
    </row>
    <row r="5" spans="2:14" ht="15.75">
      <c r="B5" s="41" t="s">
        <v>43</v>
      </c>
      <c r="C5" s="2">
        <v>2000</v>
      </c>
      <c r="N5" s="10" t="s">
        <v>7</v>
      </c>
    </row>
    <row r="6" spans="2:14" ht="15.75">
      <c r="B6" s="41" t="s">
        <v>51</v>
      </c>
      <c r="C6" s="2">
        <v>1</v>
      </c>
    </row>
    <row r="7" spans="2:14" ht="15.75">
      <c r="B7" s="41" t="s">
        <v>35</v>
      </c>
      <c r="C7" s="2">
        <v>0</v>
      </c>
      <c r="J7" s="11"/>
    </row>
    <row r="8" spans="2:14">
      <c r="I8" s="11"/>
      <c r="J8" s="11"/>
    </row>
  </sheetData>
  <mergeCells count="2">
    <mergeCell ref="B1:F1"/>
    <mergeCell ref="H1:L1"/>
  </mergeCells>
  <pageMargins left="0.511811024" right="0.511811024" top="0.78740157499999996" bottom="0.78740157499999996" header="0.31496062000000002" footer="0.31496062000000002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N8"/>
  <sheetViews>
    <sheetView showGridLines="0" showRowColHeaders="0" zoomScaleNormal="100" workbookViewId="0">
      <selection activeCell="C4" sqref="C4"/>
    </sheetView>
  </sheetViews>
  <sheetFormatPr defaultColWidth="9.140625" defaultRowHeight="15"/>
  <cols>
    <col min="1" max="1" width="3.42578125" style="1" customWidth="1"/>
    <col min="2" max="2" width="8.5703125" style="1" bestFit="1" customWidth="1"/>
    <col min="3" max="3" width="13.42578125" style="1" customWidth="1"/>
    <col min="4" max="4" width="9.140625" style="1"/>
    <col min="5" max="5" width="21.42578125" style="1" bestFit="1" customWidth="1"/>
    <col min="6" max="7" width="9.140625" style="1"/>
    <col min="8" max="9" width="1.7109375" style="1" bestFit="1" customWidth="1"/>
    <col min="10" max="11" width="11.28515625" style="1" bestFit="1" customWidth="1"/>
    <col min="12" max="12" width="1.7109375" style="1" bestFit="1" customWidth="1"/>
    <col min="13" max="13" width="9.140625" style="1"/>
    <col min="14" max="14" width="21.7109375" style="1" bestFit="1" customWidth="1"/>
    <col min="15" max="16384" width="9.140625" style="1"/>
  </cols>
  <sheetData>
    <row r="1" spans="2:14">
      <c r="B1" s="58" t="s">
        <v>1</v>
      </c>
      <c r="C1" s="58"/>
      <c r="D1" s="58"/>
      <c r="E1" s="58"/>
      <c r="F1" s="58"/>
      <c r="H1" s="58" t="s">
        <v>17</v>
      </c>
      <c r="I1" s="58"/>
      <c r="J1" s="58"/>
      <c r="K1" s="58"/>
      <c r="L1" s="58"/>
    </row>
    <row r="3" spans="2:14">
      <c r="B3" s="42" t="s">
        <v>25</v>
      </c>
      <c r="C3" s="18">
        <v>9.4999999999999998E-3</v>
      </c>
      <c r="E3" s="3" t="s">
        <v>2</v>
      </c>
      <c r="F3" s="16">
        <f>C4*(C6/SQRT(C5))</f>
        <v>0</v>
      </c>
    </row>
    <row r="4" spans="2:14">
      <c r="B4" s="35" t="s">
        <v>52</v>
      </c>
      <c r="C4" s="54">
        <f>_xlfn.T.INV(C3+((1-C3)/2),C5-1)</f>
        <v>1.204932661539777E-2</v>
      </c>
      <c r="I4" s="4" t="s">
        <v>3</v>
      </c>
      <c r="J4" s="17">
        <f>C7-F3</f>
        <v>0</v>
      </c>
      <c r="K4" s="17">
        <f>C7+F3</f>
        <v>0</v>
      </c>
      <c r="L4" s="5" t="s">
        <v>4</v>
      </c>
      <c r="N4" s="9" t="s">
        <v>5</v>
      </c>
    </row>
    <row r="5" spans="2:14">
      <c r="B5" s="35" t="s">
        <v>43</v>
      </c>
      <c r="C5" s="2">
        <v>22</v>
      </c>
      <c r="N5" s="10" t="s">
        <v>7</v>
      </c>
    </row>
    <row r="6" spans="2:14">
      <c r="B6" s="35" t="s">
        <v>51</v>
      </c>
      <c r="C6" s="2"/>
    </row>
    <row r="7" spans="2:14">
      <c r="B7" s="35" t="s">
        <v>35</v>
      </c>
      <c r="C7" s="2"/>
      <c r="J7" s="11"/>
    </row>
    <row r="8" spans="2:14">
      <c r="I8" s="11"/>
      <c r="J8" s="11"/>
    </row>
  </sheetData>
  <mergeCells count="2">
    <mergeCell ref="B1:F1"/>
    <mergeCell ref="H1:L1"/>
  </mergeCells>
  <pageMargins left="0.511811024" right="0.511811024" top="0.78740157499999996" bottom="0.78740157499999996" header="0.31496062000000002" footer="0.31496062000000002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N8"/>
  <sheetViews>
    <sheetView showGridLines="0" showRowColHeaders="0" zoomScale="160" zoomScaleNormal="160" workbookViewId="0">
      <selection activeCell="J4" sqref="J4"/>
    </sheetView>
  </sheetViews>
  <sheetFormatPr defaultColWidth="9.140625" defaultRowHeight="15"/>
  <cols>
    <col min="1" max="1" width="3.42578125" style="1" customWidth="1"/>
    <col min="2" max="2" width="8.5703125" style="1" bestFit="1" customWidth="1"/>
    <col min="3" max="3" width="14" style="1" customWidth="1"/>
    <col min="4" max="4" width="9.140625" style="1"/>
    <col min="5" max="5" width="21.42578125" style="1" bestFit="1" customWidth="1"/>
    <col min="6" max="6" width="12" style="1" customWidth="1"/>
    <col min="7" max="7" width="9.140625" style="1"/>
    <col min="8" max="9" width="1.7109375" style="1" bestFit="1" customWidth="1"/>
    <col min="10" max="11" width="11.28515625" style="1" bestFit="1" customWidth="1"/>
    <col min="12" max="12" width="1.7109375" style="1" bestFit="1" customWidth="1"/>
    <col min="13" max="13" width="9.140625" style="1"/>
    <col min="14" max="14" width="21.7109375" style="1" bestFit="1" customWidth="1"/>
    <col min="15" max="16384" width="9.140625" style="1"/>
  </cols>
  <sheetData>
    <row r="1" spans="2:14">
      <c r="B1" s="58" t="s">
        <v>1</v>
      </c>
      <c r="C1" s="58"/>
      <c r="D1" s="58"/>
      <c r="E1" s="58"/>
      <c r="F1" s="58"/>
      <c r="H1" s="58" t="s">
        <v>17</v>
      </c>
      <c r="I1" s="58"/>
      <c r="J1" s="58"/>
      <c r="K1" s="58"/>
      <c r="L1" s="58"/>
    </row>
    <row r="3" spans="2:14">
      <c r="B3" s="35" t="s">
        <v>25</v>
      </c>
      <c r="C3" s="18">
        <v>0.95</v>
      </c>
      <c r="E3" s="3" t="s">
        <v>2</v>
      </c>
      <c r="F3" s="16">
        <f>C4*(SQRT(C6/C5))</f>
        <v>2.1842829155817024E-2</v>
      </c>
    </row>
    <row r="4" spans="2:14">
      <c r="B4" s="35" t="s">
        <v>23</v>
      </c>
      <c r="C4" s="54">
        <f>NORMSINV(C3+((1-C3)/2))</f>
        <v>1.9599639845400536</v>
      </c>
      <c r="I4" s="4" t="s">
        <v>3</v>
      </c>
      <c r="J4" s="17">
        <f>C7-F3</f>
        <v>0.518157170844183</v>
      </c>
      <c r="K4" s="17">
        <f>C7+F3</f>
        <v>0.56184282915581707</v>
      </c>
      <c r="L4" s="5" t="s">
        <v>4</v>
      </c>
      <c r="N4" s="9" t="s">
        <v>5</v>
      </c>
    </row>
    <row r="5" spans="2:14">
      <c r="B5" s="35" t="s">
        <v>43</v>
      </c>
      <c r="C5" s="2">
        <v>2000</v>
      </c>
      <c r="N5" s="10" t="s">
        <v>7</v>
      </c>
    </row>
    <row r="6" spans="2:14">
      <c r="B6" s="35" t="s">
        <v>53</v>
      </c>
      <c r="C6" s="50">
        <f>C7*(1-C7)</f>
        <v>0.24840000000000001</v>
      </c>
    </row>
    <row r="7" spans="2:14">
      <c r="B7" s="35" t="s">
        <v>54</v>
      </c>
      <c r="C7" s="2">
        <v>0.54</v>
      </c>
      <c r="J7" s="11"/>
    </row>
    <row r="8" spans="2:14">
      <c r="I8" s="11"/>
      <c r="J8" s="11"/>
    </row>
  </sheetData>
  <mergeCells count="2">
    <mergeCell ref="B1:F1"/>
    <mergeCell ref="H1:L1"/>
  </mergeCells>
  <pageMargins left="0.511811024" right="0.511811024" top="0.78740157499999996" bottom="0.78740157499999996" header="0.31496062000000002" footer="0.31496062000000002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D13:K13"/>
  <sheetViews>
    <sheetView showGridLines="0" showRowColHeaders="0" workbookViewId="0">
      <selection activeCell="G24" sqref="G24"/>
    </sheetView>
  </sheetViews>
  <sheetFormatPr defaultRowHeight="12.75"/>
  <cols>
    <col min="1" max="16384" width="9.140625" style="13"/>
  </cols>
  <sheetData>
    <row r="13" spans="4:11" ht="26.25">
      <c r="D13" s="56" t="s">
        <v>8</v>
      </c>
      <c r="E13" s="57"/>
      <c r="F13" s="57"/>
      <c r="G13" s="57"/>
      <c r="H13" s="57"/>
      <c r="I13" s="57"/>
      <c r="J13" s="57"/>
      <c r="K13" s="57"/>
    </row>
  </sheetData>
  <mergeCells count="1">
    <mergeCell ref="D13:K13"/>
  </mergeCells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T9"/>
  <sheetViews>
    <sheetView showGridLines="0" showRowColHeaders="0" tabSelected="1" zoomScaleNormal="100" workbookViewId="0">
      <selection activeCell="F5" sqref="F5"/>
    </sheetView>
  </sheetViews>
  <sheetFormatPr defaultColWidth="9.140625" defaultRowHeight="15"/>
  <cols>
    <col min="1" max="1" width="3.42578125" style="1" customWidth="1"/>
    <col min="2" max="2" width="9.28515625" style="1" bestFit="1" customWidth="1"/>
    <col min="3" max="3" width="12.85546875" style="1" customWidth="1"/>
    <col min="4" max="4" width="3.42578125" style="1" customWidth="1"/>
    <col min="5" max="5" width="21.42578125" style="1" bestFit="1" customWidth="1"/>
    <col min="6" max="6" width="10.140625" style="1" customWidth="1"/>
    <col min="7" max="7" width="3.85546875" style="1" customWidth="1"/>
    <col min="8" max="8" width="9.28515625" style="1" bestFit="1" customWidth="1"/>
    <col min="9" max="9" width="12.28515625" style="1" customWidth="1"/>
    <col min="10" max="10" width="10.42578125" style="1" bestFit="1" customWidth="1"/>
    <col min="11" max="11" width="8.7109375" style="1" bestFit="1" customWidth="1"/>
    <col min="12" max="12" width="9.5703125" style="1" customWidth="1"/>
    <col min="13" max="13" width="2.5703125" style="1" customWidth="1"/>
    <col min="14" max="14" width="12" style="1" bestFit="1" customWidth="1"/>
    <col min="15" max="15" width="14.42578125" style="1" customWidth="1"/>
    <col min="16" max="16" width="9.140625" style="1"/>
    <col min="17" max="17" width="8.7109375" style="1" bestFit="1" customWidth="1"/>
    <col min="18" max="18" width="12.28515625" style="1" customWidth="1"/>
    <col min="19" max="19" width="9.140625" style="1"/>
    <col min="20" max="20" width="21.7109375" style="1" bestFit="1" customWidth="1"/>
    <col min="21" max="16384" width="9.140625" style="1"/>
  </cols>
  <sheetData>
    <row r="1" spans="2:20">
      <c r="B1" s="58" t="s">
        <v>9</v>
      </c>
      <c r="C1" s="58"/>
      <c r="D1" s="58"/>
      <c r="E1" s="58"/>
      <c r="F1" s="58"/>
      <c r="G1" s="14"/>
      <c r="H1" s="58" t="s">
        <v>18</v>
      </c>
      <c r="I1" s="58"/>
      <c r="J1" s="58"/>
      <c r="K1" s="58"/>
      <c r="L1" s="58"/>
      <c r="N1" s="58" t="s">
        <v>19</v>
      </c>
      <c r="O1" s="58"/>
      <c r="P1" s="58"/>
      <c r="Q1" s="58"/>
      <c r="R1" s="58"/>
    </row>
    <row r="2" spans="2:20" s="6" customFormat="1">
      <c r="B2" s="15"/>
      <c r="C2" s="15"/>
      <c r="D2" s="15"/>
      <c r="E2" s="15"/>
      <c r="F2" s="15"/>
      <c r="G2" s="14"/>
      <c r="H2" s="15"/>
      <c r="I2" s="15"/>
      <c r="J2" s="15"/>
      <c r="K2" s="15"/>
      <c r="L2" s="15"/>
      <c r="N2" s="15"/>
      <c r="O2" s="15"/>
      <c r="P2" s="15"/>
      <c r="Q2" s="15"/>
      <c r="R2" s="15"/>
    </row>
    <row r="3" spans="2:20">
      <c r="B3" s="44" t="s">
        <v>39</v>
      </c>
      <c r="C3" s="2">
        <v>0.01</v>
      </c>
      <c r="E3" s="43" t="s">
        <v>35</v>
      </c>
      <c r="F3" s="2">
        <v>299</v>
      </c>
      <c r="G3" s="14"/>
      <c r="H3" s="44" t="s">
        <v>39</v>
      </c>
      <c r="I3" s="2"/>
      <c r="K3" s="35" t="s">
        <v>35</v>
      </c>
      <c r="L3" s="2"/>
      <c r="N3" s="44" t="s">
        <v>39</v>
      </c>
      <c r="O3" s="2"/>
      <c r="Q3" s="35" t="s">
        <v>35</v>
      </c>
      <c r="R3" s="2"/>
    </row>
    <row r="4" spans="2:20">
      <c r="B4" s="42" t="s">
        <v>25</v>
      </c>
      <c r="C4" s="48">
        <f>1-C3</f>
        <v>0.99</v>
      </c>
      <c r="E4" s="37" t="s">
        <v>56</v>
      </c>
      <c r="F4" s="16">
        <f>(F3-C8)/(C7/(SQRT(C6)))</f>
        <v>-7.0710678118654755</v>
      </c>
      <c r="G4" s="14"/>
      <c r="H4" s="42" t="s">
        <v>25</v>
      </c>
      <c r="I4" s="48">
        <f>1-I3</f>
        <v>1</v>
      </c>
      <c r="K4" s="46" t="s">
        <v>56</v>
      </c>
      <c r="L4" s="16" t="e">
        <f>(L3-I8)/(I7/(SQRT(I6)))</f>
        <v>#DIV/0!</v>
      </c>
      <c r="N4" s="42" t="s">
        <v>25</v>
      </c>
      <c r="O4" s="48">
        <f>1-O3</f>
        <v>1</v>
      </c>
      <c r="Q4" s="37" t="s">
        <v>56</v>
      </c>
      <c r="R4" s="16" t="e">
        <f>(R3-O8)/(O7/(SQRT(O6)))</f>
        <v>#DIV/0!</v>
      </c>
    </row>
    <row r="5" spans="2:20">
      <c r="B5" s="35" t="s">
        <v>55</v>
      </c>
      <c r="C5" s="49">
        <f>NORMSINV(C4+((1-C4)/2))</f>
        <v>2.5758293035488999</v>
      </c>
      <c r="E5" s="38" t="s">
        <v>48</v>
      </c>
      <c r="F5" s="53">
        <f>IF(F4&gt;=0,2*(1-_xlfn.NORM.S.DIST(F4, TRUE)),2*(_xlfn.NORM.S.DIST(F4, TRUE)))</f>
        <v>1.5374597944280234E-12</v>
      </c>
      <c r="G5" s="14"/>
      <c r="H5" s="35" t="s">
        <v>57</v>
      </c>
      <c r="I5" s="54" t="e">
        <f>NORMSINV(1-I3)</f>
        <v>#NUM!</v>
      </c>
      <c r="K5" s="47" t="s">
        <v>48</v>
      </c>
      <c r="L5" s="55" t="e">
        <f>1-_xlfn.NORM.S.DIST(L4, TRUE)</f>
        <v>#DIV/0!</v>
      </c>
      <c r="N5" s="35" t="s">
        <v>49</v>
      </c>
      <c r="O5" s="54" t="e">
        <f>NORMSINV(O3)</f>
        <v>#NUM!</v>
      </c>
      <c r="Q5" s="38" t="s">
        <v>48</v>
      </c>
      <c r="R5" s="53" t="e">
        <f>_xlfn.NORM.S.DIST(R4, TRUE)</f>
        <v>#DIV/0!</v>
      </c>
    </row>
    <row r="6" spans="2:20">
      <c r="B6" s="35" t="s">
        <v>43</v>
      </c>
      <c r="C6" s="2">
        <v>50</v>
      </c>
      <c r="D6" s="6"/>
      <c r="E6" s="6"/>
      <c r="F6" s="6"/>
      <c r="G6" s="14"/>
      <c r="H6" s="35" t="s">
        <v>43</v>
      </c>
      <c r="I6" s="2"/>
      <c r="J6" s="6"/>
      <c r="K6" s="6"/>
      <c r="L6" s="6"/>
      <c r="N6" s="35" t="s">
        <v>43</v>
      </c>
      <c r="O6" s="2"/>
      <c r="P6" s="6"/>
      <c r="Q6" s="6"/>
      <c r="R6" s="7"/>
      <c r="T6" s="9" t="s">
        <v>5</v>
      </c>
    </row>
    <row r="7" spans="2:20">
      <c r="B7" s="35" t="s">
        <v>51</v>
      </c>
      <c r="C7" s="2">
        <v>1</v>
      </c>
      <c r="G7" s="14"/>
      <c r="H7" s="35" t="s">
        <v>51</v>
      </c>
      <c r="I7" s="2"/>
      <c r="N7" s="35" t="s">
        <v>51</v>
      </c>
      <c r="O7" s="2"/>
      <c r="T7" s="10" t="s">
        <v>7</v>
      </c>
    </row>
    <row r="8" spans="2:20">
      <c r="B8" s="44" t="s">
        <v>32</v>
      </c>
      <c r="C8" s="2">
        <v>300</v>
      </c>
      <c r="G8" s="14"/>
      <c r="H8" s="45" t="s">
        <v>32</v>
      </c>
      <c r="I8" s="2"/>
      <c r="N8" s="45" t="s">
        <v>32</v>
      </c>
      <c r="O8" s="2"/>
    </row>
    <row r="9" spans="2:20">
      <c r="G9" s="14"/>
      <c r="H9" s="14"/>
      <c r="I9" s="14"/>
      <c r="J9" s="14"/>
      <c r="K9" s="14"/>
      <c r="L9" s="14"/>
    </row>
  </sheetData>
  <mergeCells count="3">
    <mergeCell ref="B1:F1"/>
    <mergeCell ref="H1:L1"/>
    <mergeCell ref="N1:R1"/>
  </mergeCells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T9"/>
  <sheetViews>
    <sheetView showGridLines="0" showRowColHeaders="0" zoomScaleNormal="100" workbookViewId="0">
      <selection activeCell="J33" sqref="J33"/>
    </sheetView>
  </sheetViews>
  <sheetFormatPr defaultColWidth="9.140625" defaultRowHeight="15"/>
  <cols>
    <col min="1" max="1" width="3.42578125" style="1" customWidth="1"/>
    <col min="2" max="2" width="9.28515625" style="1" bestFit="1" customWidth="1"/>
    <col min="3" max="3" width="13.85546875" style="1" customWidth="1"/>
    <col min="4" max="4" width="3.42578125" style="1" customWidth="1"/>
    <col min="5" max="5" width="21.42578125" style="1" bestFit="1" customWidth="1"/>
    <col min="6" max="6" width="14.85546875" style="1" customWidth="1"/>
    <col min="7" max="7" width="3.85546875" style="1" customWidth="1"/>
    <col min="8" max="8" width="9.28515625" style="1" bestFit="1" customWidth="1"/>
    <col min="9" max="9" width="11.140625" style="1" customWidth="1"/>
    <col min="10" max="10" width="10.42578125" style="1" bestFit="1" customWidth="1"/>
    <col min="11" max="11" width="8.7109375" style="1" bestFit="1" customWidth="1"/>
    <col min="12" max="12" width="11.140625" style="1" customWidth="1"/>
    <col min="13" max="13" width="2.5703125" style="1" customWidth="1"/>
    <col min="14" max="14" width="12" style="1" bestFit="1" customWidth="1"/>
    <col min="15" max="15" width="11.140625" style="1" customWidth="1"/>
    <col min="16" max="16" width="9.140625" style="1"/>
    <col min="17" max="17" width="8.7109375" style="1" bestFit="1" customWidth="1"/>
    <col min="18" max="18" width="10.7109375" style="1" customWidth="1"/>
    <col min="19" max="19" width="9.140625" style="1"/>
    <col min="20" max="20" width="21.7109375" style="1" bestFit="1" customWidth="1"/>
    <col min="21" max="16384" width="9.140625" style="1"/>
  </cols>
  <sheetData>
    <row r="1" spans="2:20">
      <c r="B1" s="58" t="s">
        <v>9</v>
      </c>
      <c r="C1" s="58"/>
      <c r="D1" s="58"/>
      <c r="E1" s="58"/>
      <c r="F1" s="58"/>
      <c r="G1" s="14"/>
      <c r="H1" s="58" t="s">
        <v>18</v>
      </c>
      <c r="I1" s="58"/>
      <c r="J1" s="58"/>
      <c r="K1" s="58"/>
      <c r="L1" s="58"/>
      <c r="N1" s="58" t="s">
        <v>19</v>
      </c>
      <c r="O1" s="58"/>
      <c r="P1" s="58"/>
      <c r="Q1" s="58"/>
      <c r="R1" s="58"/>
    </row>
    <row r="2" spans="2:20" s="6" customFormat="1">
      <c r="B2" s="15"/>
      <c r="C2" s="15"/>
      <c r="D2" s="15"/>
      <c r="E2" s="15"/>
      <c r="F2" s="15"/>
      <c r="G2" s="14"/>
      <c r="H2" s="15"/>
      <c r="I2" s="15"/>
      <c r="J2" s="15"/>
      <c r="K2" s="15"/>
      <c r="L2" s="15"/>
      <c r="N2" s="15"/>
      <c r="O2" s="15"/>
      <c r="P2" s="15"/>
      <c r="Q2" s="15"/>
      <c r="R2" s="15"/>
    </row>
    <row r="3" spans="2:20">
      <c r="B3" s="35" t="s">
        <v>39</v>
      </c>
      <c r="C3" s="2">
        <v>0.05</v>
      </c>
      <c r="E3" s="35" t="s">
        <v>35</v>
      </c>
      <c r="F3" s="2"/>
      <c r="G3" s="14"/>
      <c r="H3" s="35" t="s">
        <v>39</v>
      </c>
      <c r="I3" s="2">
        <v>0.1</v>
      </c>
      <c r="K3" s="35" t="s">
        <v>35</v>
      </c>
      <c r="L3" s="2">
        <v>17</v>
      </c>
      <c r="N3" s="35" t="s">
        <v>39</v>
      </c>
      <c r="O3" s="2"/>
      <c r="Q3" s="35" t="s">
        <v>35</v>
      </c>
      <c r="R3" s="2"/>
    </row>
    <row r="4" spans="2:20">
      <c r="B4" s="35" t="s">
        <v>25</v>
      </c>
      <c r="C4" s="48">
        <f>1-C3</f>
        <v>0.95</v>
      </c>
      <c r="E4" s="37" t="s">
        <v>52</v>
      </c>
      <c r="F4" s="16" t="e">
        <f>(F3-C8)/(C7/(SQRT(C6)))</f>
        <v>#DIV/0!</v>
      </c>
      <c r="G4" s="14"/>
      <c r="H4" s="35" t="s">
        <v>25</v>
      </c>
      <c r="I4" s="48">
        <f>1-I3</f>
        <v>0.9</v>
      </c>
      <c r="K4" s="37" t="s">
        <v>52</v>
      </c>
      <c r="L4" s="16">
        <f>(L3-I8)/(I7/SQRT(I6))</f>
        <v>2.1908902300206643</v>
      </c>
      <c r="N4" s="35" t="s">
        <v>25</v>
      </c>
      <c r="O4" s="48">
        <f>1-O3</f>
        <v>1</v>
      </c>
      <c r="Q4" s="37" t="s">
        <v>52</v>
      </c>
      <c r="R4" s="16" t="e">
        <f>(R3-O8)/(O7/SQRT(O6))</f>
        <v>#DIV/0!</v>
      </c>
    </row>
    <row r="5" spans="2:20">
      <c r="B5" s="35" t="s">
        <v>58</v>
      </c>
      <c r="C5" s="49" t="e">
        <f>_xlfn.T.INV(C4+((1-C4)/2),C6-1)</f>
        <v>#NUM!</v>
      </c>
      <c r="E5" s="38" t="s">
        <v>48</v>
      </c>
      <c r="F5" s="53" t="e">
        <f>IF(F4&gt;=0,2*(1-_xlfn.T.DIST(F4,C6-1, TRUE)),2*(_xlfn.T.DIST(F4,C6-1, TRUE)))</f>
        <v>#DIV/0!</v>
      </c>
      <c r="G5" s="14"/>
      <c r="H5" s="35" t="s">
        <v>59</v>
      </c>
      <c r="I5" s="54">
        <f>_xlfn.T.INV(0.95,I6-1)</f>
        <v>1.6991270265334968</v>
      </c>
      <c r="K5" s="38" t="s">
        <v>48</v>
      </c>
      <c r="L5" s="55">
        <f>1-_xlfn.T.DIST(L4,I6-1, TRUE)</f>
        <v>1.8322341974252643E-2</v>
      </c>
      <c r="N5" s="35" t="s">
        <v>50</v>
      </c>
      <c r="O5" s="54" t="e">
        <f>_xlfn.T.INV(O3,O6-1)</f>
        <v>#NUM!</v>
      </c>
      <c r="Q5" s="38" t="s">
        <v>48</v>
      </c>
      <c r="R5" s="53" t="e">
        <f>_xlfn.T.DIST(R4,O6-1, TRUE)</f>
        <v>#DIV/0!</v>
      </c>
    </row>
    <row r="6" spans="2:20">
      <c r="B6" s="35" t="s">
        <v>43</v>
      </c>
      <c r="C6" s="2"/>
      <c r="D6" s="6"/>
      <c r="E6" s="6"/>
      <c r="F6" s="6"/>
      <c r="G6" s="14"/>
      <c r="H6" s="35" t="s">
        <v>43</v>
      </c>
      <c r="I6" s="2">
        <v>30</v>
      </c>
      <c r="J6" s="6"/>
      <c r="K6" s="6"/>
      <c r="L6" s="6"/>
      <c r="N6" s="35" t="s">
        <v>43</v>
      </c>
      <c r="O6" s="2"/>
      <c r="P6" s="6"/>
      <c r="Q6" s="6"/>
      <c r="R6" s="7"/>
      <c r="T6" s="9" t="s">
        <v>5</v>
      </c>
    </row>
    <row r="7" spans="2:20">
      <c r="B7" s="35" t="s">
        <v>51</v>
      </c>
      <c r="C7" s="2"/>
      <c r="G7" s="14"/>
      <c r="H7" s="35" t="s">
        <v>51</v>
      </c>
      <c r="I7" s="2">
        <v>5</v>
      </c>
      <c r="N7" s="35" t="s">
        <v>51</v>
      </c>
      <c r="O7" s="2"/>
      <c r="T7" s="10" t="s">
        <v>7</v>
      </c>
    </row>
    <row r="8" spans="2:20">
      <c r="B8" s="45" t="s">
        <v>32</v>
      </c>
      <c r="C8" s="2"/>
      <c r="G8" s="14"/>
      <c r="H8" s="44" t="s">
        <v>32</v>
      </c>
      <c r="I8" s="2">
        <v>15</v>
      </c>
      <c r="N8" s="45" t="s">
        <v>32</v>
      </c>
      <c r="O8" s="2"/>
    </row>
    <row r="9" spans="2:20">
      <c r="G9" s="14"/>
      <c r="H9" s="14"/>
      <c r="I9" s="14"/>
      <c r="J9" s="14"/>
      <c r="K9" s="14"/>
      <c r="L9" s="14"/>
    </row>
  </sheetData>
  <mergeCells count="3">
    <mergeCell ref="B1:F1"/>
    <mergeCell ref="H1:L1"/>
    <mergeCell ref="N1:R1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T9"/>
  <sheetViews>
    <sheetView showGridLines="0" showRowColHeaders="0" zoomScaleNormal="100" workbookViewId="0">
      <selection activeCell="L4" sqref="L4"/>
    </sheetView>
  </sheetViews>
  <sheetFormatPr defaultColWidth="9.140625" defaultRowHeight="15"/>
  <cols>
    <col min="1" max="1" width="3.42578125" style="1" customWidth="1"/>
    <col min="2" max="2" width="9.28515625" style="1" bestFit="1" customWidth="1"/>
    <col min="3" max="3" width="13" style="1" customWidth="1"/>
    <col min="4" max="4" width="3.42578125" style="1" customWidth="1"/>
    <col min="5" max="5" width="21.42578125" style="1" bestFit="1" customWidth="1"/>
    <col min="6" max="6" width="13.5703125" style="1" customWidth="1"/>
    <col min="7" max="7" width="3.85546875" style="1" customWidth="1"/>
    <col min="8" max="8" width="9.28515625" style="1" bestFit="1" customWidth="1"/>
    <col min="9" max="9" width="14.42578125" style="1" customWidth="1"/>
    <col min="10" max="10" width="10.42578125" style="1" bestFit="1" customWidth="1"/>
    <col min="11" max="11" width="8.7109375" style="1" bestFit="1" customWidth="1"/>
    <col min="12" max="12" width="10.5703125" style="1" bestFit="1" customWidth="1"/>
    <col min="13" max="13" width="2.5703125" style="1" customWidth="1"/>
    <col min="14" max="14" width="12" style="1" bestFit="1" customWidth="1"/>
    <col min="15" max="15" width="11.7109375" style="1" customWidth="1"/>
    <col min="16" max="16" width="9.140625" style="1"/>
    <col min="17" max="17" width="8.7109375" style="1" bestFit="1" customWidth="1"/>
    <col min="18" max="18" width="12.28515625" style="1" customWidth="1"/>
    <col min="19" max="19" width="9.140625" style="1"/>
    <col min="20" max="20" width="21.7109375" style="1" bestFit="1" customWidth="1"/>
    <col min="21" max="16384" width="9.140625" style="1"/>
  </cols>
  <sheetData>
    <row r="1" spans="2:20">
      <c r="B1" s="58" t="s">
        <v>9</v>
      </c>
      <c r="C1" s="58"/>
      <c r="D1" s="58"/>
      <c r="E1" s="58"/>
      <c r="F1" s="58"/>
      <c r="G1" s="14"/>
      <c r="H1" s="58" t="s">
        <v>12</v>
      </c>
      <c r="I1" s="58"/>
      <c r="J1" s="58"/>
      <c r="K1" s="58"/>
      <c r="L1" s="58"/>
      <c r="N1" s="58" t="s">
        <v>13</v>
      </c>
      <c r="O1" s="58"/>
      <c r="P1" s="58"/>
      <c r="Q1" s="58"/>
      <c r="R1" s="58"/>
    </row>
    <row r="2" spans="2:20" s="6" customFormat="1">
      <c r="B2" s="15"/>
      <c r="C2" s="15"/>
      <c r="D2" s="15"/>
      <c r="E2" s="15"/>
      <c r="F2" s="15"/>
      <c r="G2" s="14"/>
      <c r="H2" s="15"/>
      <c r="I2" s="15"/>
      <c r="J2" s="15"/>
      <c r="K2" s="15"/>
      <c r="L2" s="15"/>
      <c r="N2" s="15"/>
      <c r="O2" s="15"/>
      <c r="P2" s="15"/>
      <c r="Q2" s="15"/>
      <c r="R2" s="15"/>
    </row>
    <row r="3" spans="2:20">
      <c r="B3" s="35" t="s">
        <v>39</v>
      </c>
      <c r="C3" s="2">
        <v>0.05</v>
      </c>
      <c r="E3" s="35" t="s">
        <v>47</v>
      </c>
      <c r="F3" s="2">
        <v>0.93</v>
      </c>
      <c r="G3" s="14"/>
      <c r="H3" s="35" t="s">
        <v>39</v>
      </c>
      <c r="I3" s="8">
        <v>0.05</v>
      </c>
      <c r="K3" s="35" t="s">
        <v>14</v>
      </c>
      <c r="L3" s="2">
        <v>93</v>
      </c>
      <c r="N3" s="35" t="s">
        <v>39</v>
      </c>
      <c r="O3" s="2"/>
      <c r="Q3" s="35" t="s">
        <v>47</v>
      </c>
      <c r="R3" s="2"/>
    </row>
    <row r="4" spans="2:20">
      <c r="B4" s="36" t="s">
        <v>25</v>
      </c>
      <c r="C4" s="48">
        <f>1-C3</f>
        <v>0.95</v>
      </c>
      <c r="E4" s="37" t="s">
        <v>56</v>
      </c>
      <c r="F4" s="51" t="e">
        <f>(F3-C8)/(SQRT((C8*(1-C8)/C6)))</f>
        <v>#DIV/0!</v>
      </c>
      <c r="G4" s="14"/>
      <c r="H4" s="36" t="s">
        <v>25</v>
      </c>
      <c r="I4" s="48">
        <f>1-I3</f>
        <v>0.95</v>
      </c>
      <c r="K4" s="37" t="s">
        <v>10</v>
      </c>
      <c r="L4" s="16">
        <f>(L3-I8)/(SQRT((I8*(1-I8)/I6)))</f>
        <v>13356.017764525308</v>
      </c>
      <c r="N4" s="35" t="s">
        <v>25</v>
      </c>
      <c r="O4" s="48">
        <f>1-O3</f>
        <v>1</v>
      </c>
      <c r="Q4" s="37" t="s">
        <v>56</v>
      </c>
      <c r="R4" s="12" t="e">
        <f>(R3-O8)/(SQRT((O8*(1-O8)/O6)))</f>
        <v>#DIV/0!</v>
      </c>
    </row>
    <row r="5" spans="2:20">
      <c r="B5" s="35" t="s">
        <v>60</v>
      </c>
      <c r="C5" s="49">
        <f>NORMSINV(C4+((1-C4)/2))</f>
        <v>1.9599639845400536</v>
      </c>
      <c r="E5" s="38" t="s">
        <v>48</v>
      </c>
      <c r="F5" s="52" t="e">
        <f>IF(F4&gt;=0, 2*(1-_xlfn.NORM.S.DIST(F4, TRUE)), 2*(_xlfn.NORM.S.DIST(F4, TRUE)))</f>
        <v>#DIV/0!</v>
      </c>
      <c r="G5" s="14"/>
      <c r="H5" s="35" t="s">
        <v>49</v>
      </c>
      <c r="I5" s="49">
        <f>NORMSINV(1-I3)</f>
        <v>1.6448536269514715</v>
      </c>
      <c r="K5" s="38" t="s">
        <v>11</v>
      </c>
      <c r="L5" s="53">
        <f>1-_xlfn.NORM.S.DIST(L4, TRUE)</f>
        <v>0</v>
      </c>
      <c r="N5" s="35" t="s">
        <v>57</v>
      </c>
      <c r="O5" s="49" t="e">
        <f>NORMSINV(O3)</f>
        <v>#NUM!</v>
      </c>
      <c r="Q5" s="39" t="s">
        <v>48</v>
      </c>
      <c r="R5" s="52" t="e">
        <f>_xlfn.NORM.S.DIST(R4, TRUE)</f>
        <v>#DIV/0!</v>
      </c>
    </row>
    <row r="6" spans="2:20">
      <c r="B6" s="35" t="s">
        <v>6</v>
      </c>
      <c r="C6" s="2"/>
      <c r="D6" s="6"/>
      <c r="E6" s="6"/>
      <c r="F6" s="6"/>
      <c r="G6" s="14"/>
      <c r="H6" s="35" t="s">
        <v>6</v>
      </c>
      <c r="I6" s="2">
        <v>1000</v>
      </c>
      <c r="J6" s="6"/>
      <c r="K6" s="6"/>
      <c r="L6" s="6"/>
      <c r="N6" s="35" t="s">
        <v>43</v>
      </c>
      <c r="O6" s="2"/>
      <c r="P6" s="6"/>
      <c r="Q6" s="6"/>
      <c r="R6" s="6"/>
      <c r="T6" s="9" t="s">
        <v>5</v>
      </c>
    </row>
    <row r="7" spans="2:20">
      <c r="B7" s="35" t="s">
        <v>61</v>
      </c>
      <c r="C7" s="50">
        <f>C8*(1-C8)</f>
        <v>0</v>
      </c>
      <c r="G7" s="14"/>
      <c r="H7" s="35" t="s">
        <v>15</v>
      </c>
      <c r="I7" s="50">
        <f>I8*(1-I8)</f>
        <v>4.7500000000000042E-2</v>
      </c>
      <c r="N7" s="35" t="s">
        <v>61</v>
      </c>
      <c r="O7" s="50">
        <f>O8*(1-O8)</f>
        <v>0</v>
      </c>
      <c r="T7" s="10" t="s">
        <v>7</v>
      </c>
    </row>
    <row r="8" spans="2:20">
      <c r="B8" s="35" t="s">
        <v>62</v>
      </c>
      <c r="C8" s="2"/>
      <c r="G8" s="14"/>
      <c r="H8" s="35" t="s">
        <v>16</v>
      </c>
      <c r="I8" s="2">
        <v>0.95</v>
      </c>
      <c r="N8" s="35" t="s">
        <v>62</v>
      </c>
      <c r="O8" s="2"/>
    </row>
    <row r="9" spans="2:20">
      <c r="G9" s="14"/>
      <c r="H9" s="14"/>
      <c r="I9" s="14"/>
      <c r="J9" s="14"/>
      <c r="K9" s="14"/>
      <c r="L9" s="14"/>
    </row>
  </sheetData>
  <mergeCells count="3">
    <mergeCell ref="B1:F1"/>
    <mergeCell ref="H1:L1"/>
    <mergeCell ref="N1:R1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Intervalo_Confiança=&gt;</vt:lpstr>
      <vt:lpstr>IC-Média_Z</vt:lpstr>
      <vt:lpstr>IC-Média_t</vt:lpstr>
      <vt:lpstr>IC-Prop_Z</vt:lpstr>
      <vt:lpstr>Teste_Hipotese=&gt;</vt:lpstr>
      <vt:lpstr>TH-Média_z</vt:lpstr>
      <vt:lpstr>TH-Média_t</vt:lpstr>
      <vt:lpstr>TH-Prop_Z</vt:lpstr>
    </vt:vector>
  </TitlesOfParts>
  <Company>Marketdata Solutions do Brasil Ltda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karin</dc:creator>
  <cp:lastModifiedBy>Marcio Fernandes Cruz</cp:lastModifiedBy>
  <cp:revision/>
  <dcterms:created xsi:type="dcterms:W3CDTF">2004-10-22T19:09:02Z</dcterms:created>
  <dcterms:modified xsi:type="dcterms:W3CDTF">2021-06-28T23:38:43Z</dcterms:modified>
</cp:coreProperties>
</file>