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2BFE0DC9-A0FE-4C81-AA9E-7CD4DED06C2E}" xr6:coauthVersionLast="47" xr6:coauthVersionMax="47" xr10:uidLastSave="{00000000-0000-0000-0000-000000000000}"/>
  <bookViews>
    <workbookView xWindow="28680" yWindow="-465" windowWidth="29040" windowHeight="15990" activeTab="1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G8" i="6" l="1"/>
  <c r="F22" i="6" s="1"/>
  <c r="H22" i="6" s="1"/>
  <c r="C22" i="6"/>
  <c r="C21" i="6"/>
  <c r="C27" i="6" s="1"/>
  <c r="H15" i="6"/>
  <c r="H9" i="6"/>
  <c r="H8" i="6"/>
  <c r="F9" i="6"/>
  <c r="F8" i="6"/>
  <c r="F15" i="6"/>
  <c r="F11" i="5"/>
  <c r="G8" i="7"/>
  <c r="G9" i="7" s="1"/>
  <c r="G15" i="7"/>
  <c r="F15" i="7"/>
  <c r="F9" i="7"/>
  <c r="F8" i="7"/>
  <c r="G15" i="6"/>
  <c r="G9" i="6" l="1"/>
  <c r="G8" i="5"/>
  <c r="G9" i="5" s="1"/>
  <c r="H9" i="5" s="1"/>
  <c r="F8" i="5"/>
  <c r="F9" i="5"/>
  <c r="F7" i="5"/>
  <c r="F10" i="5"/>
  <c r="G7" i="5"/>
  <c r="H7" i="5" s="1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<sst xmlns="http://schemas.openxmlformats.org/spreadsheetml/2006/main" count="44" uniqueCount="27">
  <si>
    <t>Distribuição Binomial</t>
  </si>
  <si>
    <t>Parâmetros</t>
  </si>
  <si>
    <t>Probabilidade</t>
  </si>
  <si>
    <t>X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</si>
  <si>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</si>
  <si>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</si>
  <si>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</si>
  <si>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</si>
  <si>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</si>
  <si>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</si>
  <si>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</si>
  <si>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</si>
  <si>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</si>
  <si>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</si>
  <si>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</si>
  <si>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</si>
  <si>
    <t>X  (k, elementos sucesso)</t>
  </si>
  <si>
    <t>Total de indivíduos observados (n)</t>
  </si>
  <si>
    <t>Probabilidade de Sucesso (p)</t>
  </si>
  <si>
    <t xml:space="preserve"> </t>
  </si>
  <si>
    <t>Quando tem a porcentagem mas, não tem o valor</t>
  </si>
  <si>
    <t>Resultado (A)</t>
  </si>
  <si>
    <t>Multiplicação por elementos</t>
  </si>
  <si>
    <t>Elementos</t>
  </si>
  <si>
    <t>Probabilidade Acumulativa</t>
  </si>
  <si>
    <t>Valor x alfa</t>
  </si>
  <si>
    <t>Saber o valor de x a partir do valor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</si>
</sst>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1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  <font>
      <b/>
      <sz val="12"/>
      <color rgb="FFFF0000"/>
      <name val="Open Sans"/>
      <family val="2"/>
    </font>
    <font>
      <b/>
      <sz val="10"/>
      <color rgb="FF43434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0" fontId="4" fillId="5" borderId="0" xfId="0" applyNumberFormat="1" applyFont="1" applyFill="1"/>
    <xf numFmtId="2" fontId="3" fillId="3" borderId="7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Alignment="1">
      <alignment horizontal="center"/>
    </xf>
    <xf numFmtId="164" fontId="6" fillId="6" borderId="5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628650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247650</xdr:rowOff>
    </xdr:from>
    <xdr:to>
      <xdr:col>13</xdr:col>
      <xdr:colOff>266700</xdr:colOff>
      <xdr:row>7</xdr:row>
      <xdr:rowOff>43132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438150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workbookViewId="0">
      <selection activeCell="C9" sqref="C9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38" t="s">
        <v>1</v>
      </c>
      <c r="C4" s="39"/>
      <c r="F4" s="38" t="s">
        <v>2</v>
      </c>
      <c r="G4" s="39"/>
    </row>
    <row r="5" spans="2:8" s="3" customFormat="1" ht="15" customHeight="1" x14ac:dyDescent="0.35"/>
    <row r="6" spans="2:8" s="4" customFormat="1" ht="18.75" customHeight="1" x14ac:dyDescent="0.2">
      <c r="B6" s="8" t="s">
        <v>17</v>
      </c>
      <c r="C6" s="13">
        <v>10</v>
      </c>
      <c r="F6" s="21" t="s">
        <v>15</v>
      </c>
      <c r="G6" s="21" t="s">
        <v>2</v>
      </c>
      <c r="H6" s="21" t="s">
        <v>14</v>
      </c>
    </row>
    <row r="7" spans="2:8" s="4" customFormat="1" ht="18.75" customHeight="1" x14ac:dyDescent="0.35">
      <c r="B7" s="9" t="s">
        <v>18</v>
      </c>
      <c r="C7" s="26">
        <v>0.5</v>
      </c>
      <c r="F7" s="22" t="str">
        <f>CONCATENATE("P(X = ",C8,")")</f>
        <v>P(X = 3)</v>
      </c>
      <c r="G7" s="31">
        <f>_xlfn.BINOM.DIST(C8,C6,C7,FALSE)</f>
        <v>0.11718750000000003</v>
      </c>
      <c r="H7" s="25">
        <f>G7</f>
        <v>0.11718750000000003</v>
      </c>
    </row>
    <row r="8" spans="2:8" s="3" customFormat="1" ht="18.75" customHeight="1" x14ac:dyDescent="0.35">
      <c r="B8" s="10" t="s">
        <v>16</v>
      </c>
      <c r="C8" s="15">
        <v>3</v>
      </c>
      <c r="F8" s="23" t="str">
        <f>CONCATENATE("P(X ≤ ",C8,")")</f>
        <v>P(X ≤ 3)</v>
      </c>
      <c r="G8" s="32">
        <f>_xlfn.BINOM.DIST(C8,C6,C7,TRUE)</f>
        <v>0.17187500000000006</v>
      </c>
      <c r="H8" s="25">
        <f t="shared" ref="H8:H11" si="0">G8</f>
        <v>0.17187500000000006</v>
      </c>
    </row>
    <row r="9" spans="2:8" s="3" customFormat="1" ht="15" customHeight="1" x14ac:dyDescent="0.35">
      <c r="F9" s="23" t="str">
        <f>CONCATENATE("P(X &gt; ",C8,")")</f>
        <v>P(X &gt; 3)</v>
      </c>
      <c r="G9" s="32">
        <f>1-G8</f>
        <v>0.828125</v>
      </c>
      <c r="H9" s="25">
        <f t="shared" si="0"/>
        <v>0.828125</v>
      </c>
    </row>
    <row r="10" spans="2:8" s="3" customFormat="1" ht="15" customHeight="1" x14ac:dyDescent="0.35">
      <c r="F10" s="23" t="str">
        <f>CONCATENATE("P(X &gt;= ",C8,")")</f>
        <v>P(X &gt;= 3)</v>
      </c>
      <c r="G10" s="32">
        <f>G7+G9</f>
        <v>0.9453125</v>
      </c>
      <c r="H10" s="25">
        <f t="shared" si="0"/>
        <v>0.9453125</v>
      </c>
    </row>
    <row r="11" spans="2:8" s="3" customFormat="1" ht="15" customHeight="1" x14ac:dyDescent="0.35">
      <c r="F11" s="24" t="str">
        <f>CONCATENATE("P(X &lt; ",C8,")")</f>
        <v>P(X &lt; 3)</v>
      </c>
      <c r="G11" s="33">
        <f>G8-G7</f>
        <v>5.4687500000000028E-2</v>
      </c>
      <c r="H11" s="25">
        <f t="shared" si="0"/>
        <v>5.4687500000000028E-2</v>
      </c>
    </row>
    <row r="12" spans="2:8" s="3" customFormat="1" ht="15" customHeight="1" x14ac:dyDescent="0.35">
      <c r="B12" s="17" t="s">
        <v>4</v>
      </c>
    </row>
    <row r="13" spans="2:8" s="3" customFormat="1" ht="15" customHeight="1" x14ac:dyDescent="0.35">
      <c r="B13" s="11" t="s">
        <v>5</v>
      </c>
    </row>
    <row r="14" spans="2:8" s="3" customFormat="1" ht="15" customHeight="1" x14ac:dyDescent="0.35">
      <c r="B14" s="12" t="s">
        <v>6</v>
      </c>
    </row>
    <row r="15" spans="2:8" s="3" customFormat="1" ht="15" customHeight="1" x14ac:dyDescent="0.35">
      <c r="G15" s="3" t="s">
        <v>19</v>
      </c>
    </row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2"/>
  <sheetViews>
    <sheetView showGridLines="0" tabSelected="1" workbookViewId="0">
      <selection activeCell="B20" sqref="B20:C21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30.28515625" style="1" customWidth="1"/>
    <col min="4" max="4" width="3.5703125" style="1" customWidth="1"/>
    <col min="5" max="5" width="4" style="1" customWidth="1"/>
    <col min="6" max="6" width="25.140625" style="1" bestFit="1" customWidth="1"/>
    <col min="7" max="7" width="43.7109375" style="1" customWidth="1"/>
    <col min="8" max="8" width="25.140625" style="1" bestFit="1" customWidth="1"/>
    <col min="9" max="9" width="10.5703125" style="1" customWidth="1"/>
    <col min="10" max="16384" width="9.140625" style="1"/>
  </cols>
  <sheetData>
    <row r="2" spans="2:9" ht="22.5" x14ac:dyDescent="0.4">
      <c r="B2" s="2" t="s">
        <v>7</v>
      </c>
    </row>
    <row r="3" spans="2:9" s="3" customFormat="1" ht="15" customHeight="1" x14ac:dyDescent="0.35"/>
    <row r="4" spans="2:9" s="3" customFormat="1" ht="18" customHeight="1" x14ac:dyDescent="0.35">
      <c r="B4" s="38" t="s">
        <v>1</v>
      </c>
      <c r="C4" s="39"/>
      <c r="F4" s="38" t="s">
        <v>2</v>
      </c>
      <c r="G4" s="39"/>
    </row>
    <row r="5" spans="2:9" s="3" customFormat="1" ht="18" customHeight="1" x14ac:dyDescent="0.35"/>
    <row r="6" spans="2:9" s="4" customFormat="1" ht="18" customHeight="1" x14ac:dyDescent="0.35">
      <c r="B6" s="8" t="s">
        <v>8</v>
      </c>
      <c r="C6" s="13">
        <v>0</v>
      </c>
      <c r="F6" s="10" t="s">
        <v>3</v>
      </c>
      <c r="G6" s="15">
        <v>0.95</v>
      </c>
      <c r="H6" s="3"/>
      <c r="I6" s="3"/>
    </row>
    <row r="7" spans="2:9" s="4" customFormat="1" ht="18" customHeight="1" x14ac:dyDescent="0.2">
      <c r="B7" s="9" t="s">
        <v>9</v>
      </c>
      <c r="C7" s="14">
        <v>1</v>
      </c>
    </row>
    <row r="8" spans="2:9" s="3" customFormat="1" ht="18" customHeight="1" x14ac:dyDescent="0.35">
      <c r="F8" s="8" t="str">
        <f>CONCATENATE("P(X &lt; ",$G$6,")")</f>
        <v>P(X &lt; 0,95)</v>
      </c>
      <c r="G8" s="29">
        <f>NORMDIST(G6,C6,C7,1)</f>
        <v>0.82894387369151812</v>
      </c>
      <c r="H8" s="34" t="str">
        <f>CONCATENATE("P(z &lt; ",ROUNDUP(($G$6-$C$6)/$C$7,2),")")</f>
        <v>P(z &lt; 0,95)</v>
      </c>
    </row>
    <row r="9" spans="2:9" s="3" customFormat="1" ht="18" customHeight="1" x14ac:dyDescent="0.35">
      <c r="F9" s="8" t="str">
        <f>CONCATENATE("P(X &gt; ",G6,")")</f>
        <v>P(X &gt; 0,95)</v>
      </c>
      <c r="G9" s="30">
        <f>1-$G$8</f>
        <v>0.17105612630848188</v>
      </c>
      <c r="H9" s="34" t="str">
        <f>CONCATENATE("P(z &gt; ",ROUNDUP(($G$6-$C$6)/$C$7,2),")")</f>
        <v>P(z &gt; 0,95)</v>
      </c>
    </row>
    <row r="10" spans="2:9" s="3" customFormat="1" ht="18" customHeight="1" x14ac:dyDescent="0.35"/>
    <row r="11" spans="2:9" s="3" customFormat="1" ht="18" customHeight="1" x14ac:dyDescent="0.35"/>
    <row r="12" spans="2:9" s="3" customFormat="1" ht="18" customHeight="1" x14ac:dyDescent="0.35">
      <c r="B12" s="17" t="s">
        <v>4</v>
      </c>
      <c r="F12" s="8" t="s">
        <v>10</v>
      </c>
      <c r="G12" s="13">
        <v>89</v>
      </c>
    </row>
    <row r="13" spans="2:9" s="3" customFormat="1" ht="18" customHeight="1" x14ac:dyDescent="0.35">
      <c r="B13" s="11" t="s">
        <v>5</v>
      </c>
      <c r="F13" s="9" t="s">
        <v>11</v>
      </c>
      <c r="G13" s="14">
        <v>107</v>
      </c>
    </row>
    <row r="14" spans="2:9" s="3" customFormat="1" ht="18" customHeight="1" x14ac:dyDescent="0.35">
      <c r="B14" s="12" t="s">
        <v>6</v>
      </c>
    </row>
    <row r="15" spans="2:9" ht="18" customHeight="1" x14ac:dyDescent="0.3">
      <c r="F15" s="9" t="str">
        <f>CONCATENATE("P(",$G$12," &lt; X &lt; ",$G$13,")")</f>
        <v>P(89 &lt; X &lt; 107)</v>
      </c>
      <c r="G15" s="28">
        <f>NORMDIST(G13,C6,C7,1)-NORMDIST(G12,C6,C7,1)</f>
        <v>0</v>
      </c>
      <c r="H15" s="35" t="str">
        <f>CONCATENATE("P(",ROUNDUP(($G$12-$C$6)/$C$7,2)," &lt; z &lt; ",ROUNDUP(($G$13-$C$6)/$C$7,2),")")</f>
        <v>P(89 &lt; z &lt; 107)</v>
      </c>
    </row>
    <row r="16" spans="2:9" ht="18" customHeight="1" x14ac:dyDescent="0.3"/>
    <row r="17" spans="2:8" ht="18" customHeight="1" x14ac:dyDescent="0.3"/>
    <row r="18" spans="2:8" ht="18" customHeight="1" x14ac:dyDescent="0.3">
      <c r="F18" s="1" t="s">
        <v>19</v>
      </c>
    </row>
    <row r="19" spans="2:8" ht="18" customHeight="1" x14ac:dyDescent="0.3">
      <c r="B19" s="1" t="s">
        <v>20</v>
      </c>
    </row>
    <row r="20" spans="2:8" ht="18" customHeight="1" x14ac:dyDescent="0.3">
      <c r="B20" s="8" t="s">
        <v>24</v>
      </c>
      <c r="C20" s="13">
        <v>0.97499999999999998</v>
      </c>
      <c r="F20" s="1" t="s">
        <v>22</v>
      </c>
    </row>
    <row r="21" spans="2:8" ht="18" customHeight="1" x14ac:dyDescent="0.3">
      <c r="B21" s="12" t="s">
        <v>21</v>
      </c>
      <c r="C21" s="27">
        <f>NORMSINV(C20)</f>
        <v>1.9599639845400536</v>
      </c>
      <c r="F21" s="1" t="s">
        <v>3</v>
      </c>
      <c r="G21" s="1" t="s">
        <v>23</v>
      </c>
      <c r="H21" s="1" t="s">
        <v>6</v>
      </c>
    </row>
    <row r="22" spans="2:8" ht="18" customHeight="1" x14ac:dyDescent="0.3">
      <c r="C22" s="1">
        <f>_xlfn.NORM.S.INV(C20)</f>
        <v>1.9599639845400536</v>
      </c>
      <c r="F22" s="36">
        <f>1-$G$8</f>
        <v>0.17105612630848188</v>
      </c>
      <c r="G22" s="37">
        <v>600</v>
      </c>
      <c r="H22" s="37">
        <f>F22*G22</f>
        <v>102.63367578508912</v>
      </c>
    </row>
    <row r="23" spans="2:8" ht="18" customHeight="1" x14ac:dyDescent="0.3"/>
    <row r="24" spans="2:8" ht="18" customHeight="1" x14ac:dyDescent="0.3"/>
    <row r="25" spans="2:8" ht="18" customHeight="1" x14ac:dyDescent="0.3"/>
    <row r="26" spans="2:8" ht="18" customHeight="1" x14ac:dyDescent="0.3">
      <c r="B26" s="1" t="s">
        <v>26</v>
      </c>
    </row>
    <row r="27" spans="2:8" ht="18" customHeight="1" x14ac:dyDescent="0.3">
      <c r="B27" s="12" t="s">
        <v>25</v>
      </c>
      <c r="C27" s="27">
        <f>(C21*C7)+C6</f>
        <v>1.9599639845400536</v>
      </c>
    </row>
    <row r="28" spans="2:8" ht="18" customHeight="1" x14ac:dyDescent="0.3"/>
    <row r="29" spans="2:8" ht="18" customHeight="1" x14ac:dyDescent="0.3"/>
    <row r="30" spans="2:8" ht="18" customHeight="1" x14ac:dyDescent="0.3"/>
    <row r="31" spans="2:8" ht="18" customHeight="1" x14ac:dyDescent="0.3"/>
    <row r="32" spans="2:8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G8" sqref="G8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12</v>
      </c>
    </row>
    <row r="3" spans="2:7" s="3" customFormat="1" ht="15" customHeight="1" x14ac:dyDescent="0.35"/>
    <row r="4" spans="2:7" s="3" customFormat="1" ht="18" customHeight="1" x14ac:dyDescent="0.35">
      <c r="B4" s="38" t="s">
        <v>1</v>
      </c>
      <c r="C4" s="39"/>
      <c r="F4" s="38" t="s">
        <v>2</v>
      </c>
      <c r="G4" s="39"/>
    </row>
    <row r="5" spans="2:7" s="3" customFormat="1" ht="18" customHeight="1" x14ac:dyDescent="0.35"/>
    <row r="6" spans="2:7" s="4" customFormat="1" ht="18" customHeight="1" x14ac:dyDescent="0.2">
      <c r="B6" s="10" t="s">
        <v>13</v>
      </c>
      <c r="C6" s="20">
        <v>20</v>
      </c>
      <c r="F6" s="10" t="s">
        <v>3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0.96758551035551532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3.2414489644484679E-2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4</v>
      </c>
      <c r="F12" s="8" t="s">
        <v>10</v>
      </c>
      <c r="G12" s="13">
        <v>0</v>
      </c>
    </row>
    <row r="13" spans="2:7" s="3" customFormat="1" ht="18" customHeight="1" x14ac:dyDescent="0.35">
      <c r="B13" s="11" t="s">
        <v>5</v>
      </c>
      <c r="F13" s="9" t="s">
        <v>11</v>
      </c>
      <c r="G13" s="14">
        <v>1.645</v>
      </c>
    </row>
    <row r="14" spans="2:7" s="3" customFormat="1" ht="18" customHeight="1" x14ac:dyDescent="0.35">
      <c r="B14" s="12" t="s">
        <v>6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0.44179344729643544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2021-06-10T22:35:50Z</dcterms:modified>
  <cp:category/>
  <cp:contentStatus/>
</cp:coreProperties>
</file>