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oghn\Downloads\"/>
    </mc:Choice>
  </mc:AlternateContent>
  <xr:revisionPtr revIDLastSave="0" documentId="13_ncr:1_{986C2718-B5D1-4099-97E4-CA875E4FD71F}" xr6:coauthVersionLast="47" xr6:coauthVersionMax="47" xr10:uidLastSave="{00000000-0000-0000-0000-000000000000}"/>
  <bookViews>
    <workbookView xWindow="-120" yWindow="-120" windowWidth="24240" windowHeight="13290" tabRatio="749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2" l="1"/>
  <c r="F4" i="20"/>
  <c r="F5" i="20" s="1"/>
  <c r="F4" i="26"/>
  <c r="F5" i="26" s="1"/>
  <c r="I5" i="26"/>
  <c r="I7" i="20" l="1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<sst xmlns="http://schemas.openxmlformats.org/spreadsheetml/2006/main" count="134" uniqueCount="33">
  <si>
    <t>- Intervalo de Confiança -</t>
  </si>
  <si>
    <t>Margem de erro</t>
  </si>
  <si>
    <t>Margem de erro (ME)=</t>
  </si>
  <si>
    <t>z=</t>
  </si>
  <si>
    <t>[</t>
  </si>
  <si>
    <t>]</t>
  </si>
  <si>
    <t>Legenda:</t>
  </si>
  <si>
    <t>n=</t>
  </si>
  <si>
    <t>Inserir informações</t>
  </si>
  <si>
    <t>x_barra=</t>
  </si>
  <si>
    <t>t=</t>
  </si>
  <si>
    <t>var(p)=</t>
  </si>
  <si>
    <t>p=</t>
  </si>
  <si>
    <t>- Teste de Hipóteses -</t>
  </si>
  <si>
    <t>Teste de Hipótese: Bilateral</t>
  </si>
  <si>
    <t>a=</t>
  </si>
  <si>
    <t>Z=</t>
  </si>
  <si>
    <t>p-valor=</t>
  </si>
  <si>
    <t>s=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</si>
  <si>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</si>
  <si>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</si>
  <si>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</si>
  <si>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</si>
  <si>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</si>
  <si>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</si>
  <si>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g=</t>
  </si>
  <si>
    <t>Teste de Hipótese: Unilateral (H_a: m &gt; m_0)</t>
  </si>
  <si>
    <t>Teste de Hipótese: Unilateral (H_a: m &lt; m_0)</t>
  </si>
  <si>
    <t>z_a/2=</t>
  </si>
  <si>
    <t>z_a=</t>
  </si>
  <si>
    <t>m=</t>
  </si>
  <si>
    <t>t_a/2=</t>
  </si>
  <si>
    <t>t_a=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</si>
</sst>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5" borderId="1" xfId="1" applyFont="1" applyFill="1" applyBorder="1"/>
    <xf numFmtId="0" fontId="3" fillId="4" borderId="1" xfId="1" applyFont="1" applyFill="1" applyBorder="1"/>
    <xf numFmtId="0" fontId="2" fillId="3" borderId="0" xfId="1" applyFont="1" applyFill="1" applyAlignment="1">
      <alignment horizontal="right"/>
    </xf>
    <xf numFmtId="0" fontId="2" fillId="3" borderId="0" xfId="1" applyFont="1" applyFill="1"/>
    <xf numFmtId="0" fontId="2" fillId="6" borderId="1" xfId="1" applyFont="1" applyFill="1" applyBorder="1"/>
    <xf numFmtId="0" fontId="2" fillId="6" borderId="0" xfId="1" applyFont="1" applyFill="1"/>
    <xf numFmtId="164" fontId="2" fillId="6" borderId="1" xfId="1" applyNumberFormat="1" applyFont="1" applyFill="1" applyBorder="1"/>
    <xf numFmtId="2" fontId="2" fillId="6" borderId="1" xfId="1" applyNumberFormat="1" applyFont="1" applyFill="1" applyBorder="1"/>
    <xf numFmtId="166" fontId="2" fillId="0" borderId="1" xfId="1" applyNumberFormat="1" applyFont="1" applyBorder="1"/>
    <xf numFmtId="167" fontId="2" fillId="0" borderId="1" xfId="1" applyNumberFormat="1" applyFont="1" applyBorder="1"/>
    <xf numFmtId="168" fontId="2" fillId="6" borderId="0" xfId="1" applyNumberFormat="1" applyFont="1" applyFill="1"/>
    <xf numFmtId="0" fontId="2" fillId="0" borderId="1" xfId="1" applyNumberFormat="1" applyFont="1" applyBorder="1"/>
    <xf numFmtId="2" fontId="2" fillId="5" borderId="1" xfId="1" applyNumberFormat="1" applyFont="1" applyFill="1" applyBorder="1"/>
    <xf numFmtId="0" fontId="8" fillId="0" borderId="0" xfId="1" applyFont="1"/>
    <xf numFmtId="0" fontId="9" fillId="5" borderId="0" xfId="0" applyFont="1" applyFill="1" applyBorder="1" applyAlignment="1">
      <alignment horizontal="left"/>
    </xf>
    <xf numFmtId="43" fontId="10" fillId="0" borderId="0" xfId="2" applyFont="1"/>
    <xf numFmtId="43" fontId="7" fillId="4" borderId="1" xfId="2" applyFont="1" applyFill="1" applyBorder="1"/>
    <xf numFmtId="0" fontId="9" fillId="0" borderId="0" xfId="0" applyFont="1"/>
    <xf numFmtId="0" fontId="2" fillId="6" borderId="0" xfId="1" applyFont="1" applyFill="1" applyAlignment="1"/>
    <xf numFmtId="0" fontId="2" fillId="6" borderId="0" xfId="1" applyFont="1" applyFill="1" applyAlignment="1">
      <alignment horizontal="center"/>
    </xf>
    <xf numFmtId="3" fontId="7" fillId="2" borderId="1" xfId="0" applyNumberFormat="1" applyFont="1" applyFill="1" applyBorder="1" applyAlignment="1">
      <alignment horizontal="left"/>
    </xf>
    <xf numFmtId="43" fontId="3" fillId="4" borderId="1" xfId="2" applyFont="1" applyFill="1" applyBorder="1"/>
    <xf numFmtId="165" fontId="3" fillId="3" borderId="0" xfId="2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9" fontId="2" fillId="6" borderId="1" xfId="3" applyFont="1" applyFill="1" applyBorder="1"/>
    <xf numFmtId="9" fontId="2" fillId="5" borderId="1" xfId="3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DB7D74"/>
      <color rgb="FF434343"/>
      <color rgb="FF78D9DB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676275</xdr:colOff>
      <xdr:row>20</xdr:row>
      <xdr:rowOff>143420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342900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291303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17</xdr:col>
      <xdr:colOff>9525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11</xdr:col>
      <xdr:colOff>19050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291303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17</xdr:col>
      <xdr:colOff>9526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11</xdr:col>
      <xdr:colOff>19051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1398933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17</xdr:col>
      <xdr:colOff>130452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3:K13"/>
  <sheetViews>
    <sheetView showGridLines="0" showRowColHeaders="0" tabSelected="1" workbookViewId="0"/>
  </sheetViews>
  <sheetFormatPr defaultRowHeight="12.75" x14ac:dyDescent="0.2"/>
  <cols>
    <col min="1" max="16384" width="9.140625" style="20"/>
  </cols>
  <sheetData>
    <row r="13" spans="4:11" ht="26.25" x14ac:dyDescent="0.4">
      <c r="D13" s="29" t="s">
        <v>0</v>
      </c>
      <c r="E13" s="30"/>
      <c r="F13" s="30"/>
      <c r="G13" s="30"/>
      <c r="H13" s="30"/>
      <c r="I13" s="30"/>
      <c r="J13" s="30"/>
      <c r="K13" s="30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8.5703125" style="1" bestFit="1" customWidth="1"/>
    <col min="3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 x14ac:dyDescent="0.25">
      <c r="B1" s="31" t="s">
        <v>1</v>
      </c>
      <c r="C1" s="31"/>
      <c r="D1" s="31"/>
      <c r="E1" s="31"/>
      <c r="F1" s="31"/>
      <c r="H1" s="31" t="s">
        <v>24</v>
      </c>
      <c r="I1" s="31"/>
      <c r="J1" s="31"/>
      <c r="K1" s="31"/>
      <c r="L1" s="31"/>
    </row>
    <row r="3" spans="2:14" x14ac:dyDescent="0.25">
      <c r="B3" s="2" t="s">
        <v>25</v>
      </c>
      <c r="C3" s="28">
        <v>0.95</v>
      </c>
      <c r="E3" s="4" t="s">
        <v>2</v>
      </c>
      <c r="F3" s="24">
        <f>C4*(C6/SQRT(C5))</f>
        <v>4.3826127028829071E-2</v>
      </c>
    </row>
    <row r="4" spans="2:14" x14ac:dyDescent="0.25">
      <c r="B4" s="2" t="s">
        <v>3</v>
      </c>
      <c r="C4" s="9">
        <f>NORMSINV(C3+((1-C3)/2))</f>
        <v>1.9599639845400536</v>
      </c>
      <c r="I4" s="5" t="s">
        <v>4</v>
      </c>
      <c r="J4" s="25">
        <f>C7-F3</f>
        <v>-4.3826127028829071E-2</v>
      </c>
      <c r="K4" s="25">
        <f>C7+F3</f>
        <v>4.3826127028829071E-2</v>
      </c>
      <c r="L4" s="6" t="s">
        <v>5</v>
      </c>
      <c r="N4" s="16" t="s">
        <v>6</v>
      </c>
    </row>
    <row r="5" spans="2:14" x14ac:dyDescent="0.25">
      <c r="B5" s="2" t="s">
        <v>7</v>
      </c>
      <c r="C5" s="3">
        <v>2000</v>
      </c>
      <c r="N5" s="17" t="s">
        <v>8</v>
      </c>
    </row>
    <row r="6" spans="2:14" x14ac:dyDescent="0.25">
      <c r="B6" s="2" t="s">
        <v>18</v>
      </c>
      <c r="C6" s="3">
        <v>1</v>
      </c>
    </row>
    <row r="7" spans="2:14" x14ac:dyDescent="0.25">
      <c r="B7" s="2" t="s">
        <v>9</v>
      </c>
      <c r="C7" s="3">
        <v>0</v>
      </c>
      <c r="J7" s="18"/>
    </row>
    <row r="8" spans="2:14" x14ac:dyDescent="0.25">
      <c r="I8" s="18"/>
      <c r="J8" s="18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8.5703125" style="1" bestFit="1" customWidth="1"/>
    <col min="3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 x14ac:dyDescent="0.25">
      <c r="B1" s="31" t="s">
        <v>1</v>
      </c>
      <c r="C1" s="31"/>
      <c r="D1" s="31"/>
      <c r="E1" s="31"/>
      <c r="F1" s="31"/>
      <c r="H1" s="31" t="s">
        <v>24</v>
      </c>
      <c r="I1" s="31"/>
      <c r="J1" s="31"/>
      <c r="K1" s="31"/>
      <c r="L1" s="31"/>
    </row>
    <row r="3" spans="2:14" x14ac:dyDescent="0.25">
      <c r="B3" s="2" t="s">
        <v>25</v>
      </c>
      <c r="C3" s="28"/>
      <c r="E3" s="4" t="s">
        <v>2</v>
      </c>
      <c r="F3" s="24" t="e">
        <f>C4*(C6/SQRT(C5))</f>
        <v>#NUM!</v>
      </c>
    </row>
    <row r="4" spans="2:14" x14ac:dyDescent="0.25">
      <c r="B4" s="2" t="s">
        <v>10</v>
      </c>
      <c r="C4" s="9" t="e">
        <f>_xlfn.T.INV(C3+((1-C3)/2),C5-1)</f>
        <v>#NUM!</v>
      </c>
      <c r="I4" s="5" t="s">
        <v>4</v>
      </c>
      <c r="J4" s="25" t="e">
        <f>C7-F3</f>
        <v>#NUM!</v>
      </c>
      <c r="K4" s="25" t="e">
        <f>C7+F3</f>
        <v>#NUM!</v>
      </c>
      <c r="L4" s="6" t="s">
        <v>5</v>
      </c>
      <c r="N4" s="16" t="s">
        <v>6</v>
      </c>
    </row>
    <row r="5" spans="2:14" x14ac:dyDescent="0.25">
      <c r="B5" s="2" t="s">
        <v>7</v>
      </c>
      <c r="C5" s="3"/>
      <c r="N5" s="17" t="s">
        <v>8</v>
      </c>
    </row>
    <row r="6" spans="2:14" x14ac:dyDescent="0.25">
      <c r="B6" s="2" t="s">
        <v>18</v>
      </c>
      <c r="C6" s="3"/>
    </row>
    <row r="7" spans="2:14" x14ac:dyDescent="0.25">
      <c r="B7" s="2" t="s">
        <v>9</v>
      </c>
      <c r="C7" s="3"/>
      <c r="J7" s="18"/>
    </row>
    <row r="8" spans="2:14" x14ac:dyDescent="0.25">
      <c r="I8" s="18"/>
      <c r="J8" s="18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8.5703125" style="1" bestFit="1" customWidth="1"/>
    <col min="3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 x14ac:dyDescent="0.25">
      <c r="B1" s="31" t="s">
        <v>1</v>
      </c>
      <c r="C1" s="31"/>
      <c r="D1" s="31"/>
      <c r="E1" s="31"/>
      <c r="F1" s="31"/>
      <c r="H1" s="31" t="s">
        <v>24</v>
      </c>
      <c r="I1" s="31"/>
      <c r="J1" s="31"/>
      <c r="K1" s="31"/>
      <c r="L1" s="31"/>
    </row>
    <row r="3" spans="2:14" x14ac:dyDescent="0.25">
      <c r="B3" s="2" t="s">
        <v>25</v>
      </c>
      <c r="C3" s="28">
        <v>1</v>
      </c>
      <c r="E3" s="4" t="s">
        <v>2</v>
      </c>
      <c r="F3" s="24" t="e">
        <f>C4*(SQRT(C6/C5))</f>
        <v>#NUM!</v>
      </c>
    </row>
    <row r="4" spans="2:14" x14ac:dyDescent="0.25">
      <c r="B4" s="2" t="s">
        <v>3</v>
      </c>
      <c r="C4" s="9" t="e">
        <f>NORMSINV(C3+((1-C3)/2))</f>
        <v>#NUM!</v>
      </c>
      <c r="I4" s="5" t="s">
        <v>4</v>
      </c>
      <c r="J4" s="25" t="e">
        <f>C7-F3</f>
        <v>#NUM!</v>
      </c>
      <c r="K4" s="25" t="e">
        <f>C7+F3</f>
        <v>#NUM!</v>
      </c>
      <c r="L4" s="6" t="s">
        <v>5</v>
      </c>
      <c r="N4" s="16" t="s">
        <v>6</v>
      </c>
    </row>
    <row r="5" spans="2:14" x14ac:dyDescent="0.25">
      <c r="B5" s="2" t="s">
        <v>7</v>
      </c>
      <c r="C5" s="3"/>
      <c r="N5" s="17" t="s">
        <v>8</v>
      </c>
    </row>
    <row r="6" spans="2:14" x14ac:dyDescent="0.25">
      <c r="B6" s="2" t="s">
        <v>11</v>
      </c>
      <c r="C6" s="7">
        <f>C7*(1-C7)</f>
        <v>0</v>
      </c>
    </row>
    <row r="7" spans="2:14" x14ac:dyDescent="0.25">
      <c r="B7" s="2" t="s">
        <v>12</v>
      </c>
      <c r="C7" s="3"/>
      <c r="J7" s="18"/>
    </row>
    <row r="8" spans="2:14" x14ac:dyDescent="0.25">
      <c r="I8" s="18"/>
      <c r="J8" s="18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/>
  </sheetViews>
  <sheetFormatPr defaultRowHeight="12.75" x14ac:dyDescent="0.2"/>
  <cols>
    <col min="1" max="16384" width="9.140625" style="20"/>
  </cols>
  <sheetData>
    <row r="13" spans="4:11" ht="26.25" x14ac:dyDescent="0.4">
      <c r="D13" s="29" t="s">
        <v>13</v>
      </c>
      <c r="E13" s="30"/>
      <c r="F13" s="30"/>
      <c r="G13" s="30"/>
      <c r="H13" s="30"/>
      <c r="I13" s="30"/>
      <c r="J13" s="30"/>
      <c r="K13" s="30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9.28515625" style="1" bestFit="1" customWidth="1"/>
    <col min="3" max="3" width="9" style="1" customWidth="1"/>
    <col min="4" max="4" width="3.42578125" style="1" customWidth="1"/>
    <col min="5" max="5" width="21.42578125" style="1" bestFit="1" customWidth="1"/>
    <col min="6" max="6" width="8" style="1" bestFit="1" customWidth="1"/>
    <col min="7" max="7" width="3.85546875" style="1" customWidth="1"/>
    <col min="8" max="8" width="9.28515625" style="1" bestFit="1" customWidth="1"/>
    <col min="9" max="9" width="9" style="1" customWidth="1"/>
    <col min="10" max="10" width="10.42578125" style="1" bestFit="1" customWidth="1"/>
    <col min="11" max="11" width="8.7109375" style="1" bestFit="1" customWidth="1"/>
    <col min="12" max="12" width="8" style="1" bestFit="1" customWidth="1"/>
    <col min="13" max="13" width="2.5703125" style="1" customWidth="1"/>
    <col min="14" max="14" width="12" style="1" bestFit="1" customWidth="1"/>
    <col min="15" max="15" width="9" style="1" customWidth="1"/>
    <col min="16" max="16" width="9.140625" style="1"/>
    <col min="17" max="17" width="8.7109375" style="1" bestFit="1" customWidth="1"/>
    <col min="18" max="18" width="8" style="1" bestFit="1" customWidth="1"/>
    <col min="19" max="19" width="9.140625" style="1"/>
    <col min="20" max="20" width="21.7109375" style="1" bestFit="1" customWidth="1"/>
    <col min="21" max="16384" width="9.140625" style="1"/>
  </cols>
  <sheetData>
    <row r="1" spans="2:20" x14ac:dyDescent="0.25">
      <c r="B1" s="31" t="s">
        <v>14</v>
      </c>
      <c r="C1" s="31"/>
      <c r="D1" s="31"/>
      <c r="E1" s="31"/>
      <c r="F1" s="31"/>
      <c r="G1" s="21"/>
      <c r="H1" s="31" t="s">
        <v>26</v>
      </c>
      <c r="I1" s="31"/>
      <c r="J1" s="31"/>
      <c r="K1" s="31"/>
      <c r="L1" s="31"/>
      <c r="N1" s="31" t="s">
        <v>27</v>
      </c>
      <c r="O1" s="31"/>
      <c r="P1" s="31"/>
      <c r="Q1" s="31"/>
      <c r="R1" s="31"/>
    </row>
    <row r="2" spans="2:20" s="8" customFormat="1" x14ac:dyDescent="0.25">
      <c r="B2" s="22"/>
      <c r="C2" s="22"/>
      <c r="D2" s="22"/>
      <c r="E2" s="22"/>
      <c r="F2" s="22"/>
      <c r="G2" s="21"/>
      <c r="H2" s="22"/>
      <c r="I2" s="22"/>
      <c r="J2" s="22"/>
      <c r="K2" s="22"/>
      <c r="L2" s="22"/>
      <c r="N2" s="22"/>
      <c r="O2" s="22"/>
      <c r="P2" s="22"/>
      <c r="Q2" s="22"/>
      <c r="R2" s="22"/>
    </row>
    <row r="3" spans="2:20" x14ac:dyDescent="0.25">
      <c r="B3" s="2" t="s">
        <v>15</v>
      </c>
      <c r="C3" s="3"/>
      <c r="E3" s="2" t="s">
        <v>9</v>
      </c>
      <c r="F3" s="3"/>
      <c r="G3" s="21"/>
      <c r="H3" s="2" t="s">
        <v>15</v>
      </c>
      <c r="I3" s="3"/>
      <c r="K3" s="2" t="s">
        <v>9</v>
      </c>
      <c r="L3" s="3"/>
      <c r="N3" s="2" t="s">
        <v>15</v>
      </c>
      <c r="O3" s="3"/>
      <c r="Q3" s="2" t="s">
        <v>9</v>
      </c>
      <c r="R3" s="3"/>
    </row>
    <row r="4" spans="2:20" x14ac:dyDescent="0.25">
      <c r="B4" s="2" t="s">
        <v>25</v>
      </c>
      <c r="C4" s="27">
        <f>1-C3</f>
        <v>1</v>
      </c>
      <c r="E4" s="4" t="s">
        <v>16</v>
      </c>
      <c r="F4" s="24" t="e">
        <f>(F3-C8)/(C7/(SQRT(C6)))</f>
        <v>#DIV/0!</v>
      </c>
      <c r="G4" s="21"/>
      <c r="H4" s="2" t="s">
        <v>25</v>
      </c>
      <c r="I4" s="27">
        <f>1-I3</f>
        <v>1</v>
      </c>
      <c r="K4" s="4" t="s">
        <v>16</v>
      </c>
      <c r="L4" s="24" t="e">
        <f>(L3-I8)/(I7/(SQRT(I6)))</f>
        <v>#DIV/0!</v>
      </c>
      <c r="N4" s="2" t="s">
        <v>25</v>
      </c>
      <c r="O4" s="27">
        <f>1-O3</f>
        <v>1</v>
      </c>
      <c r="Q4" s="4" t="s">
        <v>16</v>
      </c>
      <c r="R4" s="24" t="e">
        <f>(R3-O8)/(O7/(SQRT(O6)))</f>
        <v>#DIV/0!</v>
      </c>
    </row>
    <row r="5" spans="2:20" x14ac:dyDescent="0.25">
      <c r="B5" s="2" t="s">
        <v>28</v>
      </c>
      <c r="C5" s="10" t="e">
        <f>NORMSINV(C4+((1-C4)/2))</f>
        <v>#NUM!</v>
      </c>
      <c r="E5" s="26" t="s">
        <v>17</v>
      </c>
      <c r="F5" s="11" t="e">
        <f>IF(F4&gt;=0,2*(1-_xlfn.NORM.S.DIST(F4, TRUE)),2*(_xlfn.NORM.S.DIST(F4, TRUE)))</f>
        <v>#DIV/0!</v>
      </c>
      <c r="G5" s="21"/>
      <c r="H5" s="2" t="s">
        <v>29</v>
      </c>
      <c r="I5" s="9" t="e">
        <f>NORMSINV(1-I3)</f>
        <v>#NUM!</v>
      </c>
      <c r="K5" s="26" t="s">
        <v>17</v>
      </c>
      <c r="L5" s="12" t="e">
        <f>1-_xlfn.NORM.S.DIST(L4, TRUE)</f>
        <v>#DIV/0!</v>
      </c>
      <c r="N5" s="2" t="s">
        <v>29</v>
      </c>
      <c r="O5" s="9" t="e">
        <f>NORMSINV(O3)</f>
        <v>#NUM!</v>
      </c>
      <c r="Q5" s="26" t="s">
        <v>17</v>
      </c>
      <c r="R5" s="11" t="e">
        <f>_xlfn.NORM.S.DIST(R4, TRUE)</f>
        <v>#DIV/0!</v>
      </c>
    </row>
    <row r="6" spans="2:20" x14ac:dyDescent="0.25">
      <c r="B6" s="2" t="s">
        <v>7</v>
      </c>
      <c r="C6" s="3"/>
      <c r="D6" s="8"/>
      <c r="E6" s="8"/>
      <c r="F6" s="8"/>
      <c r="G6" s="21"/>
      <c r="H6" s="2" t="s">
        <v>7</v>
      </c>
      <c r="I6" s="3"/>
      <c r="J6" s="8"/>
      <c r="K6" s="8"/>
      <c r="L6" s="8"/>
      <c r="N6" s="2" t="s">
        <v>7</v>
      </c>
      <c r="O6" s="3"/>
      <c r="P6" s="8"/>
      <c r="Q6" s="8"/>
      <c r="R6" s="13"/>
      <c r="T6" s="16" t="s">
        <v>6</v>
      </c>
    </row>
    <row r="7" spans="2:20" x14ac:dyDescent="0.25">
      <c r="B7" s="2" t="s">
        <v>18</v>
      </c>
      <c r="C7" s="3"/>
      <c r="G7" s="21"/>
      <c r="H7" s="2" t="s">
        <v>18</v>
      </c>
      <c r="I7" s="3"/>
      <c r="N7" s="2" t="s">
        <v>18</v>
      </c>
      <c r="O7" s="3"/>
      <c r="T7" s="17" t="s">
        <v>8</v>
      </c>
    </row>
    <row r="8" spans="2:20" x14ac:dyDescent="0.25">
      <c r="B8" s="2" t="s">
        <v>30</v>
      </c>
      <c r="C8" s="3"/>
      <c r="G8" s="21"/>
      <c r="H8" s="2" t="s">
        <v>30</v>
      </c>
      <c r="I8" s="3"/>
      <c r="N8" s="2" t="s">
        <v>30</v>
      </c>
      <c r="O8" s="3"/>
    </row>
    <row r="9" spans="2:20" x14ac:dyDescent="0.25">
      <c r="G9" s="21"/>
      <c r="H9" s="21"/>
      <c r="I9" s="21"/>
      <c r="J9" s="21"/>
      <c r="K9" s="21"/>
      <c r="L9" s="21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9.28515625" style="1" bestFit="1" customWidth="1"/>
    <col min="3" max="3" width="9" style="1" customWidth="1"/>
    <col min="4" max="4" width="3.42578125" style="1" customWidth="1"/>
    <col min="5" max="5" width="21.42578125" style="1" bestFit="1" customWidth="1"/>
    <col min="6" max="6" width="8" style="1" bestFit="1" customWidth="1"/>
    <col min="7" max="7" width="3.85546875" style="1" customWidth="1"/>
    <col min="8" max="8" width="9.28515625" style="1" bestFit="1" customWidth="1"/>
    <col min="9" max="9" width="9" style="1" customWidth="1"/>
    <col min="10" max="10" width="10.42578125" style="1" bestFit="1" customWidth="1"/>
    <col min="11" max="11" width="8.7109375" style="1" bestFit="1" customWidth="1"/>
    <col min="12" max="12" width="8" style="1" bestFit="1" customWidth="1"/>
    <col min="13" max="13" width="2.5703125" style="1" customWidth="1"/>
    <col min="14" max="14" width="12" style="1" bestFit="1" customWidth="1"/>
    <col min="15" max="15" width="9" style="1" customWidth="1"/>
    <col min="16" max="16" width="9.140625" style="1"/>
    <col min="17" max="17" width="8.7109375" style="1" bestFit="1" customWidth="1"/>
    <col min="18" max="18" width="8" style="1" bestFit="1" customWidth="1"/>
    <col min="19" max="19" width="9.140625" style="1"/>
    <col min="20" max="20" width="21.7109375" style="1" bestFit="1" customWidth="1"/>
    <col min="21" max="16384" width="9.140625" style="1"/>
  </cols>
  <sheetData>
    <row r="1" spans="2:20" x14ac:dyDescent="0.25">
      <c r="B1" s="31" t="s">
        <v>14</v>
      </c>
      <c r="C1" s="31"/>
      <c r="D1" s="31"/>
      <c r="E1" s="31"/>
      <c r="F1" s="31"/>
      <c r="G1" s="21"/>
      <c r="H1" s="31" t="s">
        <v>26</v>
      </c>
      <c r="I1" s="31"/>
      <c r="J1" s="31"/>
      <c r="K1" s="31"/>
      <c r="L1" s="31"/>
      <c r="N1" s="31" t="s">
        <v>27</v>
      </c>
      <c r="O1" s="31"/>
      <c r="P1" s="31"/>
      <c r="Q1" s="31"/>
      <c r="R1" s="31"/>
    </row>
    <row r="2" spans="2:20" s="8" customFormat="1" x14ac:dyDescent="0.25">
      <c r="B2" s="22"/>
      <c r="C2" s="22"/>
      <c r="D2" s="22"/>
      <c r="E2" s="22"/>
      <c r="F2" s="22"/>
      <c r="G2" s="21"/>
      <c r="H2" s="22"/>
      <c r="I2" s="22"/>
      <c r="J2" s="22"/>
      <c r="K2" s="22"/>
      <c r="L2" s="22"/>
      <c r="N2" s="22"/>
      <c r="O2" s="22"/>
      <c r="P2" s="22"/>
      <c r="Q2" s="22"/>
      <c r="R2" s="22"/>
    </row>
    <row r="3" spans="2:20" x14ac:dyDescent="0.25">
      <c r="B3" s="2" t="s">
        <v>15</v>
      </c>
      <c r="C3" s="3"/>
      <c r="E3" s="2" t="s">
        <v>9</v>
      </c>
      <c r="F3" s="3"/>
      <c r="G3" s="21"/>
      <c r="H3" s="2" t="s">
        <v>15</v>
      </c>
      <c r="I3" s="3"/>
      <c r="K3" s="2" t="s">
        <v>9</v>
      </c>
      <c r="L3" s="3"/>
      <c r="N3" s="2" t="s">
        <v>15</v>
      </c>
      <c r="O3" s="3"/>
      <c r="Q3" s="2" t="s">
        <v>9</v>
      </c>
      <c r="R3" s="3"/>
    </row>
    <row r="4" spans="2:20" x14ac:dyDescent="0.25">
      <c r="B4" s="2" t="s">
        <v>25</v>
      </c>
      <c r="C4" s="27">
        <f>1-C3</f>
        <v>1</v>
      </c>
      <c r="E4" s="4" t="s">
        <v>10</v>
      </c>
      <c r="F4" s="24" t="e">
        <f>(F3-C8)/(C7/(SQRT(C6)))</f>
        <v>#DIV/0!</v>
      </c>
      <c r="G4" s="21"/>
      <c r="H4" s="2" t="s">
        <v>25</v>
      </c>
      <c r="I4" s="27">
        <f>1-I3</f>
        <v>1</v>
      </c>
      <c r="K4" s="4" t="s">
        <v>10</v>
      </c>
      <c r="L4" s="24" t="e">
        <f>(L3-I8)/(I7/SQRT(I6))</f>
        <v>#DIV/0!</v>
      </c>
      <c r="N4" s="2" t="s">
        <v>25</v>
      </c>
      <c r="O4" s="27">
        <f>1-O3</f>
        <v>1</v>
      </c>
      <c r="Q4" s="4" t="s">
        <v>10</v>
      </c>
      <c r="R4" s="24" t="e">
        <f>(R3-O8)/(O7/SQRT(O6))</f>
        <v>#DIV/0!</v>
      </c>
    </row>
    <row r="5" spans="2:20" x14ac:dyDescent="0.25">
      <c r="B5" s="2" t="s">
        <v>31</v>
      </c>
      <c r="C5" s="10" t="e">
        <f>_xlfn.T.INV(C4+((1-C4)/2),C6-1)</f>
        <v>#NUM!</v>
      </c>
      <c r="E5" s="26" t="s">
        <v>17</v>
      </c>
      <c r="F5" s="11" t="e">
        <f>IF(F4&gt;=0,2*(1-_xlfn.T.DIST(F4,C6-1, TRUE)),2*(_xlfn.T.DIST(F4,C6-1, TRUE)))</f>
        <v>#DIV/0!</v>
      </c>
      <c r="G5" s="21"/>
      <c r="H5" s="2" t="s">
        <v>32</v>
      </c>
      <c r="I5" s="9" t="e">
        <f>_xlfn.T.INV(0.95,I6-1)</f>
        <v>#NUM!</v>
      </c>
      <c r="K5" s="26" t="s">
        <v>17</v>
      </c>
      <c r="L5" s="12" t="e">
        <f>1-_xlfn.T.DIST(L4,I6-1, TRUE)</f>
        <v>#DIV/0!</v>
      </c>
      <c r="N5" s="2" t="s">
        <v>32</v>
      </c>
      <c r="O5" s="9" t="e">
        <f>_xlfn.T.INV(O3,O6-1)</f>
        <v>#NUM!</v>
      </c>
      <c r="Q5" s="26" t="s">
        <v>17</v>
      </c>
      <c r="R5" s="11" t="e">
        <f>_xlfn.T.DIST(R4,O6-1, TRUE)</f>
        <v>#DIV/0!</v>
      </c>
    </row>
    <row r="6" spans="2:20" x14ac:dyDescent="0.25">
      <c r="B6" s="2" t="s">
        <v>7</v>
      </c>
      <c r="C6" s="3"/>
      <c r="D6" s="8"/>
      <c r="E6" s="8"/>
      <c r="F6" s="8"/>
      <c r="G6" s="21"/>
      <c r="H6" s="2" t="s">
        <v>7</v>
      </c>
      <c r="I6" s="3"/>
      <c r="J6" s="8"/>
      <c r="K6" s="8"/>
      <c r="L6" s="8"/>
      <c r="N6" s="2" t="s">
        <v>7</v>
      </c>
      <c r="O6" s="3"/>
      <c r="P6" s="8"/>
      <c r="Q6" s="8"/>
      <c r="R6" s="13"/>
      <c r="T6" s="16" t="s">
        <v>6</v>
      </c>
    </row>
    <row r="7" spans="2:20" x14ac:dyDescent="0.25">
      <c r="B7" s="2" t="s">
        <v>18</v>
      </c>
      <c r="C7" s="3"/>
      <c r="G7" s="21"/>
      <c r="H7" s="2" t="s">
        <v>18</v>
      </c>
      <c r="I7" s="3"/>
      <c r="N7" s="2" t="s">
        <v>18</v>
      </c>
      <c r="O7" s="3"/>
      <c r="T7" s="17" t="s">
        <v>8</v>
      </c>
    </row>
    <row r="8" spans="2:20" x14ac:dyDescent="0.25">
      <c r="B8" s="2" t="s">
        <v>30</v>
      </c>
      <c r="C8" s="3"/>
      <c r="G8" s="21"/>
      <c r="H8" s="2" t="s">
        <v>30</v>
      </c>
      <c r="I8" s="3"/>
      <c r="N8" s="2" t="s">
        <v>30</v>
      </c>
      <c r="O8" s="3"/>
    </row>
    <row r="9" spans="2:20" x14ac:dyDescent="0.25">
      <c r="G9" s="21"/>
      <c r="H9" s="21"/>
      <c r="I9" s="21"/>
      <c r="J9" s="21"/>
      <c r="K9" s="21"/>
      <c r="L9" s="21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/>
  </sheetViews>
  <sheetFormatPr defaultColWidth="9.140625" defaultRowHeight="15" x14ac:dyDescent="0.25"/>
  <cols>
    <col min="1" max="1" width="3.42578125" style="1" customWidth="1"/>
    <col min="2" max="2" width="9.28515625" style="1" bestFit="1" customWidth="1"/>
    <col min="3" max="3" width="9" style="1" customWidth="1"/>
    <col min="4" max="4" width="3.42578125" style="1" customWidth="1"/>
    <col min="5" max="5" width="21.42578125" style="1" bestFit="1" customWidth="1"/>
    <col min="6" max="6" width="8" style="1" bestFit="1" customWidth="1"/>
    <col min="7" max="7" width="3.85546875" style="1" customWidth="1"/>
    <col min="8" max="8" width="9.28515625" style="1" bestFit="1" customWidth="1"/>
    <col min="9" max="9" width="9" style="1" customWidth="1"/>
    <col min="10" max="10" width="10.42578125" style="1" bestFit="1" customWidth="1"/>
    <col min="11" max="11" width="8.7109375" style="1" bestFit="1" customWidth="1"/>
    <col min="12" max="12" width="8" style="1" bestFit="1" customWidth="1"/>
    <col min="13" max="13" width="2.5703125" style="1" customWidth="1"/>
    <col min="14" max="14" width="12" style="1" bestFit="1" customWidth="1"/>
    <col min="15" max="15" width="9" style="1" customWidth="1"/>
    <col min="16" max="16" width="9.140625" style="1"/>
    <col min="17" max="17" width="8.7109375" style="1" bestFit="1" customWidth="1"/>
    <col min="18" max="18" width="8" style="1" bestFit="1" customWidth="1"/>
    <col min="19" max="19" width="9.140625" style="1"/>
    <col min="20" max="20" width="21.7109375" style="1" bestFit="1" customWidth="1"/>
    <col min="21" max="16384" width="9.140625" style="1"/>
  </cols>
  <sheetData>
    <row r="1" spans="2:20" x14ac:dyDescent="0.25">
      <c r="B1" s="31" t="s">
        <v>14</v>
      </c>
      <c r="C1" s="31"/>
      <c r="D1" s="31"/>
      <c r="E1" s="31"/>
      <c r="F1" s="31"/>
      <c r="G1" s="21"/>
      <c r="H1" s="31" t="s">
        <v>19</v>
      </c>
      <c r="I1" s="31"/>
      <c r="J1" s="31"/>
      <c r="K1" s="31"/>
      <c r="L1" s="31"/>
      <c r="N1" s="31" t="s">
        <v>20</v>
      </c>
      <c r="O1" s="31"/>
      <c r="P1" s="31"/>
      <c r="Q1" s="31"/>
      <c r="R1" s="31"/>
    </row>
    <row r="2" spans="2:20" s="8" customFormat="1" x14ac:dyDescent="0.25">
      <c r="B2" s="22"/>
      <c r="C2" s="22"/>
      <c r="D2" s="22"/>
      <c r="E2" s="22"/>
      <c r="F2" s="22"/>
      <c r="G2" s="21"/>
      <c r="H2" s="22"/>
      <c r="I2" s="22"/>
      <c r="J2" s="22"/>
      <c r="K2" s="22"/>
      <c r="L2" s="22"/>
      <c r="N2" s="22"/>
      <c r="O2" s="22"/>
      <c r="P2" s="22"/>
      <c r="Q2" s="22"/>
      <c r="R2" s="22"/>
    </row>
    <row r="3" spans="2:20" x14ac:dyDescent="0.25">
      <c r="B3" s="2" t="s">
        <v>15</v>
      </c>
      <c r="C3" s="3"/>
      <c r="E3" s="2" t="s">
        <v>21</v>
      </c>
      <c r="F3" s="3"/>
      <c r="G3" s="21"/>
      <c r="H3" s="2" t="s">
        <v>15</v>
      </c>
      <c r="I3" s="15"/>
      <c r="K3" s="2" t="s">
        <v>21</v>
      </c>
      <c r="L3" s="3"/>
      <c r="N3" s="2" t="s">
        <v>15</v>
      </c>
      <c r="O3" s="3"/>
      <c r="Q3" s="2" t="s">
        <v>21</v>
      </c>
      <c r="R3" s="3"/>
    </row>
    <row r="4" spans="2:20" x14ac:dyDescent="0.25">
      <c r="B4" s="2" t="s">
        <v>25</v>
      </c>
      <c r="C4" s="27">
        <f>1-C3</f>
        <v>1</v>
      </c>
      <c r="E4" s="4" t="s">
        <v>16</v>
      </c>
      <c r="F4" s="24" t="e">
        <f>(F3-C8)/(SQRT((C8*(1-C8)/C6)))</f>
        <v>#DIV/0!</v>
      </c>
      <c r="G4" s="21"/>
      <c r="H4" s="2" t="s">
        <v>25</v>
      </c>
      <c r="I4" s="27">
        <f>1-I3</f>
        <v>1</v>
      </c>
      <c r="K4" s="4" t="s">
        <v>16</v>
      </c>
      <c r="L4" s="24" t="e">
        <f>(L3-I8)/(SQRT((I8*(1-I8)/I6)))</f>
        <v>#DIV/0!</v>
      </c>
      <c r="N4" s="2" t="s">
        <v>25</v>
      </c>
      <c r="O4" s="27">
        <f>1-O3</f>
        <v>1</v>
      </c>
      <c r="Q4" s="4" t="s">
        <v>16</v>
      </c>
      <c r="R4" s="19" t="e">
        <f>(R3-O8)/(SQRT((O8*(1-O8)/O6)))</f>
        <v>#DIV/0!</v>
      </c>
    </row>
    <row r="5" spans="2:20" x14ac:dyDescent="0.25">
      <c r="B5" s="2" t="s">
        <v>28</v>
      </c>
      <c r="C5" s="10" t="e">
        <f>NORMSINV(C4+((1-C4)/2))</f>
        <v>#NUM!</v>
      </c>
      <c r="E5" s="26" t="s">
        <v>17</v>
      </c>
      <c r="F5" s="14" t="e">
        <f>IF(F4&gt;=0, 2*(1-_xlfn.NORM.S.DIST(F4, TRUE)), 2*(_xlfn.NORM.S.DIST(F4, TRUE)))</f>
        <v>#DIV/0!</v>
      </c>
      <c r="G5" s="21"/>
      <c r="H5" s="2" t="s">
        <v>29</v>
      </c>
      <c r="I5" s="10" t="e">
        <f>NORMSINV(1-I3)</f>
        <v>#NUM!</v>
      </c>
      <c r="K5" s="26" t="s">
        <v>17</v>
      </c>
      <c r="L5" s="11" t="e">
        <f>1-_xlfn.NORM.S.DIST(L4, TRUE)</f>
        <v>#DIV/0!</v>
      </c>
      <c r="N5" s="2" t="s">
        <v>29</v>
      </c>
      <c r="O5" s="10" t="e">
        <f>NORMSINV(O3)</f>
        <v>#NUM!</v>
      </c>
      <c r="Q5" s="23" t="s">
        <v>17</v>
      </c>
      <c r="R5" s="14" t="e">
        <f>_xlfn.NORM.S.DIST(R4, TRUE)</f>
        <v>#DIV/0!</v>
      </c>
    </row>
    <row r="6" spans="2:20" x14ac:dyDescent="0.25">
      <c r="B6" s="2" t="s">
        <v>7</v>
      </c>
      <c r="C6" s="3"/>
      <c r="D6" s="8"/>
      <c r="E6" s="8"/>
      <c r="F6" s="8"/>
      <c r="G6" s="21"/>
      <c r="H6" s="2" t="s">
        <v>7</v>
      </c>
      <c r="I6" s="3"/>
      <c r="J6" s="8"/>
      <c r="K6" s="8"/>
      <c r="L6" s="8"/>
      <c r="N6" s="2" t="s">
        <v>7</v>
      </c>
      <c r="O6" s="3"/>
      <c r="P6" s="8"/>
      <c r="Q6" s="8"/>
      <c r="R6" s="8"/>
      <c r="T6" s="16" t="s">
        <v>6</v>
      </c>
    </row>
    <row r="7" spans="2:20" x14ac:dyDescent="0.25">
      <c r="B7" s="2" t="s">
        <v>22</v>
      </c>
      <c r="C7" s="7">
        <f>C8*(1-C8)</f>
        <v>0</v>
      </c>
      <c r="G7" s="21"/>
      <c r="H7" s="2" t="s">
        <v>22</v>
      </c>
      <c r="I7" s="7">
        <f>I8*(1-I8)</f>
        <v>0</v>
      </c>
      <c r="N7" s="2" t="s">
        <v>22</v>
      </c>
      <c r="O7" s="7">
        <f>O8*(1-O8)</f>
        <v>0</v>
      </c>
      <c r="T7" s="17" t="s">
        <v>8</v>
      </c>
    </row>
    <row r="8" spans="2:20" x14ac:dyDescent="0.25">
      <c r="B8" s="2" t="s">
        <v>23</v>
      </c>
      <c r="C8" s="3"/>
      <c r="G8" s="21"/>
      <c r="H8" s="2" t="s">
        <v>23</v>
      </c>
      <c r="I8" s="3"/>
      <c r="N8" s="2" t="s">
        <v>23</v>
      </c>
      <c r="O8" s="3"/>
    </row>
    <row r="9" spans="2:20" x14ac:dyDescent="0.25">
      <c r="G9" s="21"/>
      <c r="H9" s="21"/>
      <c r="I9" s="21"/>
      <c r="J9" s="21"/>
      <c r="K9" s="21"/>
      <c r="L9" s="21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Ângelo Chiode</cp:lastModifiedBy>
  <cp:revision/>
  <dcterms:created xsi:type="dcterms:W3CDTF">2004-10-22T19:09:02Z</dcterms:created>
  <dcterms:modified xsi:type="dcterms:W3CDTF">2021-06-01T16:56:48Z</dcterms:modified>
</cp:coreProperties>
</file>