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840" windowWidth="25200" windowHeight="11145" activeTab="2"/>
  </bookViews>
  <sheets>
    <sheet name="General info" sheetId="60" r:id="rId1"/>
    <sheet name="Table S.1 - Cattle " sheetId="48" r:id="rId2"/>
    <sheet name="Table S.2 - Pigs" sheetId="6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0" i="66" l="1"/>
  <c r="R50" i="66"/>
  <c r="U49" i="66"/>
  <c r="R49" i="66"/>
  <c r="U48" i="66"/>
  <c r="R48" i="66"/>
  <c r="Y47" i="66"/>
  <c r="U47" i="66"/>
  <c r="R47" i="66"/>
  <c r="Y46" i="66"/>
  <c r="U46" i="66"/>
  <c r="R46" i="66"/>
  <c r="Y45" i="66"/>
  <c r="U45" i="66"/>
  <c r="R45" i="66"/>
  <c r="Y44" i="66"/>
  <c r="U44" i="66"/>
  <c r="R44" i="66"/>
  <c r="Y43" i="66"/>
  <c r="U43" i="66"/>
  <c r="R43" i="66"/>
  <c r="Y42" i="66"/>
  <c r="U42" i="66"/>
  <c r="R42" i="66"/>
  <c r="Y41" i="66"/>
  <c r="U41" i="66"/>
  <c r="R41" i="66"/>
  <c r="Y40" i="66"/>
  <c r="U40" i="66"/>
  <c r="R40" i="66"/>
  <c r="Y39" i="66"/>
  <c r="U39" i="66"/>
  <c r="R39" i="66"/>
  <c r="Y38" i="66"/>
  <c r="U38" i="66"/>
  <c r="R38" i="66"/>
  <c r="Y37" i="66"/>
  <c r="U37" i="66"/>
  <c r="R37" i="66"/>
  <c r="U36" i="66"/>
  <c r="R36" i="66"/>
  <c r="U35" i="66"/>
  <c r="R35" i="66"/>
  <c r="U34" i="66"/>
  <c r="R34" i="66"/>
  <c r="U33" i="66"/>
  <c r="R33" i="66"/>
  <c r="Y32" i="66"/>
  <c r="U32" i="66"/>
  <c r="R32" i="66"/>
  <c r="Y31" i="66"/>
  <c r="U31" i="66"/>
  <c r="R31" i="66"/>
  <c r="Y30" i="66"/>
  <c r="U30" i="66"/>
  <c r="R30" i="66"/>
  <c r="Y29" i="66"/>
  <c r="U29" i="66"/>
  <c r="R29" i="66"/>
  <c r="Y28" i="66"/>
  <c r="U28" i="66"/>
  <c r="R28" i="66"/>
  <c r="Y27" i="66"/>
  <c r="U27" i="66"/>
  <c r="R27" i="66"/>
  <c r="Y26" i="66"/>
  <c r="U26" i="66"/>
  <c r="R26" i="66"/>
  <c r="Y25" i="66"/>
  <c r="U25" i="66"/>
  <c r="R25" i="66"/>
  <c r="U24" i="66"/>
  <c r="R24" i="66"/>
  <c r="U23" i="66"/>
  <c r="R23" i="66"/>
  <c r="U22" i="66"/>
  <c r="R22" i="66"/>
  <c r="X21" i="66"/>
  <c r="W21" i="66"/>
  <c r="U21" i="66"/>
  <c r="R21" i="66"/>
  <c r="X20" i="66"/>
  <c r="W20" i="66"/>
  <c r="U20" i="66"/>
  <c r="R20" i="66"/>
  <c r="X19" i="66"/>
  <c r="W19" i="66"/>
  <c r="U19" i="66"/>
  <c r="R19" i="66"/>
  <c r="Y18" i="66"/>
  <c r="U18" i="66"/>
  <c r="R18" i="66"/>
  <c r="Y17" i="66"/>
  <c r="U17" i="66"/>
  <c r="R17" i="66"/>
  <c r="Y16" i="66"/>
  <c r="U16" i="66"/>
  <c r="R16" i="66"/>
  <c r="U15" i="66"/>
  <c r="R15" i="66"/>
  <c r="U14" i="66"/>
  <c r="R14" i="66"/>
  <c r="U13" i="66"/>
  <c r="R13" i="66"/>
  <c r="U12" i="66"/>
  <c r="R12" i="66"/>
  <c r="U11" i="66"/>
  <c r="R11" i="66"/>
  <c r="U10" i="66"/>
  <c r="R10" i="66"/>
  <c r="Y9" i="66"/>
  <c r="U9" i="66"/>
  <c r="R9" i="66"/>
  <c r="Y8" i="66"/>
  <c r="U8" i="66"/>
  <c r="R8" i="66"/>
  <c r="Y7" i="66"/>
  <c r="U7" i="66"/>
  <c r="R7" i="66"/>
  <c r="Y6" i="66"/>
  <c r="U6" i="66"/>
  <c r="R6" i="66"/>
  <c r="Y5" i="66"/>
  <c r="U5" i="66"/>
  <c r="R5" i="66"/>
  <c r="Y4" i="66"/>
  <c r="U4" i="66"/>
  <c r="R4" i="66"/>
  <c r="Y21" i="66" l="1"/>
  <c r="Y20" i="66"/>
  <c r="Y19" i="66"/>
  <c r="Y19" i="48" l="1"/>
  <c r="Y20" i="48"/>
  <c r="Y21" i="48"/>
  <c r="Y22" i="48"/>
  <c r="Y23" i="48"/>
  <c r="Y24" i="48"/>
  <c r="Y25" i="48"/>
  <c r="Y26" i="48"/>
  <c r="Y16" i="48"/>
  <c r="Y17" i="48"/>
  <c r="Y18" i="48"/>
  <c r="Y15" i="48"/>
  <c r="U15" i="48"/>
  <c r="U22" i="48"/>
  <c r="U21" i="48"/>
  <c r="U20" i="48"/>
  <c r="U19" i="48"/>
  <c r="R21" i="48"/>
  <c r="R22" i="48"/>
  <c r="R20" i="48"/>
  <c r="R19" i="48"/>
  <c r="U23" i="48"/>
  <c r="U24" i="48"/>
  <c r="U25" i="48"/>
  <c r="U26" i="48"/>
  <c r="R26" i="48"/>
  <c r="R25" i="48"/>
  <c r="R24" i="48"/>
  <c r="R23" i="48"/>
  <c r="Y29" i="48" l="1"/>
  <c r="U29" i="48"/>
  <c r="R29" i="48"/>
  <c r="Y28" i="48"/>
  <c r="U28" i="48"/>
  <c r="R28" i="48"/>
  <c r="Y27" i="48"/>
  <c r="U27" i="48"/>
  <c r="R27" i="48"/>
  <c r="U18" i="48"/>
  <c r="R18" i="48"/>
  <c r="U17" i="48"/>
  <c r="R17" i="48"/>
  <c r="U16" i="48"/>
  <c r="R16" i="48"/>
  <c r="R15" i="48"/>
  <c r="U14" i="48"/>
  <c r="R14" i="48"/>
  <c r="U13" i="48"/>
  <c r="R13" i="48"/>
  <c r="U12" i="48"/>
  <c r="R12" i="48"/>
  <c r="U11" i="48"/>
  <c r="R11" i="48"/>
  <c r="U10" i="48"/>
  <c r="R10" i="48"/>
  <c r="U9" i="48"/>
  <c r="R9" i="48"/>
  <c r="U8" i="48"/>
  <c r="R8" i="48"/>
  <c r="U7" i="48"/>
  <c r="R7" i="48"/>
  <c r="Y6" i="48"/>
  <c r="Y5" i="48"/>
  <c r="Y4" i="48"/>
  <c r="U6" i="48"/>
  <c r="R6" i="48"/>
  <c r="U5" i="48"/>
  <c r="R5" i="48"/>
  <c r="U4" i="48"/>
  <c r="R4" i="48"/>
</calcChain>
</file>

<file path=xl/sharedStrings.xml><?xml version="1.0" encoding="utf-8"?>
<sst xmlns="http://schemas.openxmlformats.org/spreadsheetml/2006/main" count="566" uniqueCount="252">
  <si>
    <t>Housing</t>
  </si>
  <si>
    <t>Farm</t>
  </si>
  <si>
    <t>Lab</t>
  </si>
  <si>
    <t>Field/Lab</t>
  </si>
  <si>
    <t>Units</t>
  </si>
  <si>
    <t>NA</t>
  </si>
  <si>
    <t>g N/head/ d</t>
  </si>
  <si>
    <t xml:space="preserve">Agle et al., 2010; </t>
  </si>
  <si>
    <t xml:space="preserve">Arriaga et al., 2010; </t>
  </si>
  <si>
    <t xml:space="preserve">Frank et al., 2002; </t>
  </si>
  <si>
    <t xml:space="preserve">James et al., 1999; </t>
  </si>
  <si>
    <t xml:space="preserve">Külling et al., 2001; </t>
  </si>
  <si>
    <t>No:</t>
  </si>
  <si>
    <t xml:space="preserve">Lee et al., 2012; </t>
  </si>
  <si>
    <t>Tie stalls</t>
  </si>
  <si>
    <t xml:space="preserve">Storage </t>
  </si>
  <si>
    <t>Emissions measured 
at</t>
  </si>
  <si>
    <t>ppm</t>
  </si>
  <si>
    <t>Deep litter</t>
  </si>
  <si>
    <t>Farmyard manure</t>
  </si>
  <si>
    <t>Study</t>
  </si>
  <si>
    <t>Initial CP</t>
  </si>
  <si>
    <t>Final CP</t>
  </si>
  <si>
    <t>Initial 
TAN</t>
  </si>
  <si>
    <t>Final
TAN</t>
  </si>
  <si>
    <t>TAN reduction 
(%)</t>
  </si>
  <si>
    <t>CP 
reduction</t>
  </si>
  <si>
    <t>Manure 
pH (high CP -&gt; low CP)</t>
  </si>
  <si>
    <t>Additives(high CP -&gt; low CP)</t>
  </si>
  <si>
    <t>Ileal digestible CP (high CP -&gt; low CP)</t>
  </si>
  <si>
    <t>Feed type
(Crude protein, high CP -&gt; low CP)</t>
  </si>
  <si>
    <t xml:space="preserve">Feed type 
(Energy sources, high CP -&gt; low CP) </t>
  </si>
  <si>
    <t>Storage</t>
  </si>
  <si>
    <t>Application</t>
  </si>
  <si>
    <t>Days sampled</t>
  </si>
  <si>
    <t>Simulated</t>
  </si>
  <si>
    <t>kg N/d</t>
  </si>
  <si>
    <t>photoacoustic infrared gas 
analyzer</t>
  </si>
  <si>
    <t>g N/d</t>
  </si>
  <si>
    <t>-</t>
  </si>
  <si>
    <t>Ventilated chamber and mass
balance calculations</t>
  </si>
  <si>
    <t xml:space="preserve">Koenig et al., 2015; </t>
  </si>
  <si>
    <t>Feedlots (with straw)</t>
  </si>
  <si>
    <t>4 days over 6 months</t>
  </si>
  <si>
    <t>Tie Stalls with Slatted 
Floor</t>
  </si>
  <si>
    <t>gN/kg excreta</t>
  </si>
  <si>
    <t>Tiel Stalls with Slatted 
Floors</t>
  </si>
  <si>
    <t>Tiel Stalls with Slatted 
Floors (straw mixed later)</t>
  </si>
  <si>
    <t>%</t>
  </si>
  <si>
    <t>g/lysimeter</t>
  </si>
  <si>
    <t>Misselbrook et al., 2005</t>
  </si>
  <si>
    <t>Acid traps</t>
  </si>
  <si>
    <t>g/L slurry</t>
  </si>
  <si>
    <t>Cattle type</t>
  </si>
  <si>
    <t xml:space="preserve"> Background cattle 
(Beef steer calfs)</t>
  </si>
  <si>
    <t>Finishing cattle 
(Beef steer calfs)</t>
  </si>
  <si>
    <t>Multiparous Holstein cows
(&gt; 30 kg milk/day)</t>
  </si>
  <si>
    <t>Alfalfa hay (18.4, 9.0, 7.8 %)
Alfalfa haylage (13.3, 11.4, 7.4 %)
Grass hay (0, 0, 4.9 %)
Corn silage (29.8, 39.1, 41.1 %)
Corn grain, ground (23.4, 26.5, 25.4 %)</t>
  </si>
  <si>
    <t>Methionine, % of MP (1.86, 1.84, 1.72)
Lysine, % of MP (6.66, 6.48, 6.17)</t>
  </si>
  <si>
    <t>SSBM (44% CP) (3.0, 0, 0 %)
SoyBest (4.8, 6.2, 11.0 %)</t>
  </si>
  <si>
    <t>Nitrogen digestibility
(69.1, 69.4, 65.9 %)</t>
  </si>
  <si>
    <t>Corn silage (5.27, 5.42, 5.41 kg DM/day)
Alfalfa hay (5.33, 4.60, 3.75 kg DM/day)
Beet pulp (0.92, 0.89, 0.89 kg DM/day)
Barley grain (4.52, 2.73, 1.84 kg DM/day)
Corn grain (0.00, 0.91, 1.84 kg DM/day)
Beans (0.84, 1.07, 0.45 kg DM/day)</t>
  </si>
  <si>
    <t>Soybean meal 
(2.73, 1.18, 0 kg DM/d)</t>
  </si>
  <si>
    <t>First lactation Holstein cows
(&lt; 30 kg milk/day)</t>
  </si>
  <si>
    <t>8.2 to 8.8</t>
  </si>
  <si>
    <t>Hay, kg (1.0, 1.0) 
Grass silage, kg DM (5.0, 3.0) 
Alfalfa silage, kg DM (4.0, 2.0) 
Beet pulp silage, kg DM (0, 4) 
Minerals, g (150, 150)</t>
  </si>
  <si>
    <t>Swedish Friesian dairy cows
(&lt; 30 kg milk/day)</t>
  </si>
  <si>
    <t>N use efficiency as nitrogen in milk
(22.6, 22.9, 23.9 %)</t>
  </si>
  <si>
    <t>N use efficiency as nitrogen in milk
(28.3, 36.9 %)</t>
  </si>
  <si>
    <t>N use efficiency as nitrogen in milk
(30.3.3, 40.7.9 %)</t>
  </si>
  <si>
    <t>Different meals (NA)</t>
  </si>
  <si>
    <t>Holstein heifers</t>
  </si>
  <si>
    <t>N in diet (3.35, 2.41 % DM)</t>
  </si>
  <si>
    <t>&gt; 7.5</t>
  </si>
  <si>
    <t>Urea (0.7, 0 % DM)</t>
  </si>
  <si>
    <t xml:space="preserve">Barley silage (54.7, 54.7 % DM)
Barley grain (38.8, 38.8 % DM)
Barley ground (2.89, 3.56 % DM)
Supplement (6.51, 6.47 % DM)
</t>
  </si>
  <si>
    <t>Urea (0.64, 0 % DM)</t>
  </si>
  <si>
    <t xml:space="preserve">Barley silage (9.30, 9.31 % DM)
Barley grain (83.7, 83.7 % DM)
Barley ground (3.35, 3.98 % DM)
Supplement (7.03, 7 % DM)
</t>
  </si>
  <si>
    <t>N use efficiency 
(16.6, 20.9 %)</t>
  </si>
  <si>
    <t>N use efficiency 
(14.2, 15.9 %)</t>
  </si>
  <si>
    <t>Brown Swiss cows in lactation
(&gt; 30 kg milk/day)</t>
  </si>
  <si>
    <t xml:space="preserve">
Grass silage (Harvestore ) (250, 250, 250 g/kg DM)
Maize silage (200, 200, 200 g/kg DM)
Meadow hay (50, 50, 50 g/kg DM)
Barley (73, 75, 45 g/kg DM)
Cassava (0, 0, 165 g/kg DM)
Sugar beet molasses (20, 20, 12 g/kg DM)
Sugar beet pulp (98, 100, 60 g/kg DM)
Citrus pulp (54, 55, 33 g/kg DM)
Wheat bran (48, 50, 30 g/kg DM)</t>
  </si>
  <si>
    <t>Methionine (1 5, 1 5, 1 5 g/kg DM)</t>
  </si>
  <si>
    <t>Soybean hulls (85, 88, 82 g/kg DM)
Soybean meal (32, 32, 20 g/kg DM)
Urea (10, 0, 0 g/kg DM)</t>
  </si>
  <si>
    <t>(7.52, 7.69, 7.64)</t>
  </si>
  <si>
    <t>Holstein cows
( &gt; 30 kg milk/day)</t>
  </si>
  <si>
    <t>Corn silage (26.0, 25.1 % DM)
Alfalfa haylage (18.8, 18.8 % DM)
Grass hay (5.0, 5.0 % DM)
Corn grain, ground (14.3, 19.5 % DM)
Bakery byproduct meal (7.3, 7.3 % DM)
Canola meal (solvent extracted) (11.9, 11.2 % DM)
Cotton seed, hulls (5.3, 6.2 % DM)</t>
  </si>
  <si>
    <t>Soybean seeds, whole, heated 
(4.5, 0 % DM)</t>
  </si>
  <si>
    <t>Lactating Holstein
cows</t>
  </si>
  <si>
    <t>Alfalfa silage (25, 25 % DM)
Corn silage (25, 25 % DM) 
Rolled high-moisture shelled corn (44.0, 30.4 % DM)</t>
  </si>
  <si>
    <t>Roasted soybeans (2.5, 2.5 % DM)
Solvent-extracted soybean meal 
(2.4, 16.0 % DM)</t>
  </si>
  <si>
    <t>8.7, 7.6</t>
  </si>
  <si>
    <t xml:space="preserve">Housing 
</t>
  </si>
  <si>
    <t xml:space="preserve">Housing </t>
  </si>
  <si>
    <t>Measurement 
technqiue</t>
  </si>
  <si>
    <t>Closed chamber</t>
  </si>
  <si>
    <t xml:space="preserve">Set of apparatus 
using acids </t>
  </si>
  <si>
    <t>Dynamic and closed 
chambers</t>
  </si>
  <si>
    <t>Steady state flux 
chamber</t>
  </si>
  <si>
    <t>Initial CP
(%)</t>
  </si>
  <si>
    <t>Final CP
(%)</t>
  </si>
  <si>
    <t>Housing type</t>
  </si>
  <si>
    <t>Storage type</t>
  </si>
  <si>
    <t>Urine rich slurry</t>
  </si>
  <si>
    <t>Slurry</t>
  </si>
  <si>
    <t>g/kg</t>
  </si>
  <si>
    <r>
      <t>mg NH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-N</t>
    </r>
  </si>
  <si>
    <r>
      <t>mg NH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/m</t>
    </r>
    <r>
      <rPr>
        <vertAlign val="superscript"/>
        <sz val="11"/>
        <rFont val="Calibri"/>
        <family val="2"/>
        <scheme val="minor"/>
      </rPr>
      <t>3</t>
    </r>
  </si>
  <si>
    <r>
      <t>Integrated horizontal flux technique with passive NH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samplers</t>
    </r>
  </si>
  <si>
    <r>
      <t>μg NH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/s</t>
    </r>
  </si>
  <si>
    <r>
      <t>g/m</t>
    </r>
    <r>
      <rPr>
        <vertAlign val="superscript"/>
        <sz val="11"/>
        <rFont val="Calibri"/>
        <family val="2"/>
        <scheme val="minor"/>
      </rPr>
      <t>2</t>
    </r>
  </si>
  <si>
    <r>
      <t>mg/m</t>
    </r>
    <r>
      <rPr>
        <vertAlign val="superscript"/>
        <sz val="11"/>
        <rFont val="Calibri"/>
        <family val="2"/>
        <scheme val="minor"/>
      </rPr>
      <t>2</t>
    </r>
  </si>
  <si>
    <t>CP 
reduction
(%-point)</t>
  </si>
  <si>
    <t>Pig Type</t>
  </si>
  <si>
    <t>Housing 
type</t>
  </si>
  <si>
    <t>Storage 
type</t>
  </si>
  <si>
    <t>Days 
sampled</t>
  </si>
  <si>
    <t>Measurement 
technique</t>
  </si>
  <si>
    <t xml:space="preserve">Canh et al., 1998a; </t>
  </si>
  <si>
    <t>Growing pigs</t>
  </si>
  <si>
    <t>Metabolism 
cages</t>
  </si>
  <si>
    <t>chemical impingers and calculations</t>
  </si>
  <si>
    <t>Barley (37.5 g/kg)
Wheat (37.5 g/kg)</t>
  </si>
  <si>
    <t>Soybean meal (16.3, 11.2 and 6.1 g/kg)</t>
  </si>
  <si>
    <t>13, 11.3 and 9.6</t>
  </si>
  <si>
    <t>L-Lysine-HCl (0.11, 0.28 and 0.45 g/kg)
DL-Methionine (0, 0.06 and 0.12 g/kg)
L-Threonine (0.03, 0.11 and 0.19 g/kg)
L-Tryptophan (0. 0.03 and 0.05 g/kg)</t>
  </si>
  <si>
    <t>9.14, 8.70 and 8.16</t>
  </si>
  <si>
    <t>g TAN/100 g DM</t>
  </si>
  <si>
    <t>Slatted floor compartments</t>
  </si>
  <si>
    <t>7.87, 7.55 and 7.21</t>
  </si>
  <si>
    <t>Barrows</t>
  </si>
  <si>
    <t xml:space="preserve">Hayes et al., 2004; </t>
  </si>
  <si>
    <t>Finishing pigs</t>
  </si>
  <si>
    <t>Partially slatted 
floors</t>
  </si>
  <si>
    <t>Dräger tubes</t>
  </si>
  <si>
    <t>Wheat (637.5, 722.5, 810.0 887.7 kg/t)</t>
  </si>
  <si>
    <t>Soya Bean Meal (309.2, 224.2, 136.7, 60.0 kg/t)</t>
  </si>
  <si>
    <t>g /head/ d</t>
  </si>
  <si>
    <t xml:space="preserve">Portejoie et al., 2004; </t>
  </si>
  <si>
    <t>Fresh slurry</t>
  </si>
  <si>
    <t>Impingers</t>
  </si>
  <si>
    <t>Wheat (33.286, 46.422, 60.170 %)
Barley (30.000, 30.000, 30.000 %)</t>
  </si>
  <si>
    <t>Soybean Meal 
(28.391, 16.042, 2.650 %)</t>
  </si>
  <si>
    <t>Nitrogen digestibility 
(85.73, 84.73, 82.88 %)</t>
  </si>
  <si>
    <t>dl-methionine (0, 0.016, 0.085 %)
l-lysine HCl (0, 0.141, 0.541 %)
Threonine (0, 0.021, 0.192 %)
Tryptophan (0, 0, 0.024 %)</t>
  </si>
  <si>
    <t>8.92, 8.61, 7.57</t>
  </si>
  <si>
    <t>mg/h</t>
  </si>
  <si>
    <t>g N/kg</t>
  </si>
  <si>
    <t>Difference in 
Kjeldahl N</t>
  </si>
  <si>
    <t>g N/kg manure</t>
  </si>
  <si>
    <t xml:space="preserve">Application </t>
  </si>
  <si>
    <t>Surface 
spreading</t>
  </si>
  <si>
    <t>3 days after storage</t>
  </si>
  <si>
    <t>Wind tunnel 
method</t>
  </si>
  <si>
    <t>kg N/ha</t>
  </si>
  <si>
    <t xml:space="preserve">Leek et al., 2005; </t>
  </si>
  <si>
    <t>Finishing boars</t>
  </si>
  <si>
    <t>Housing (Simulated)</t>
  </si>
  <si>
    <t>Wheat 
(637.5, 722.5, 810.0, 886.7 g/kg)</t>
  </si>
  <si>
    <t>Soybean meal 
(309.2, 224.2, 136.7, 60 g/kg)
Soya Oil
(13.3 g/kg)</t>
  </si>
  <si>
    <t>Nitrogen digestibility 
(0.877, 0.903, 0.864, 0.870 g/g)</t>
  </si>
  <si>
    <t>L-Lysine HCl (0, 3.1, 5.9, 8.4 g/kg)
DL-Methionine  (0, 0.4, 1.2, 1.9 g/kg)
L-Threonine  (0, 1, 2.3, 3.4 g/kg)
L-Tryptophan  (0, 0.2, 0.6, 1 g/kg)
Trace mineral and vitamin premix (2.5, 2.5, 2.5, 2.5 g/kg)</t>
  </si>
  <si>
    <t>9.18, 9.19, 8.47, 6.52</t>
  </si>
  <si>
    <t>g/day</t>
  </si>
  <si>
    <t>g/kg DM</t>
  </si>
  <si>
    <t>Storage (Simulated)</t>
  </si>
  <si>
    <t xml:space="preserve">O’Connell et al., 2006; </t>
  </si>
  <si>
    <t>Wheat (704, 855.5 g/kg)</t>
  </si>
  <si>
    <t>Soybean meal (265, 114 g/kg)
Soybean Oil (6, 0 g/kg)</t>
  </si>
  <si>
    <t>Nitrogen digestibility 
(0.857, 0.882 g/kg)</t>
  </si>
  <si>
    <t>l-Lysine HCL (0, 4.9 g/kg)
dl-Methionine (0, 0.5 g/kg)
l-Threonine (0, 2.1 g/kg)
Trace vitamins and minerals (2.5, 2.5 g/kg)</t>
  </si>
  <si>
    <t>8.9, 8.5</t>
  </si>
  <si>
    <t>mg/g N intake</t>
  </si>
  <si>
    <t>Barley (664, 813 g/kg)</t>
  </si>
  <si>
    <t>Soybean meal (275, 129 g/kg)
Soybean Oil (36, 28.3 g/kg)</t>
  </si>
  <si>
    <t>Nitrogen digestibility 
(0.818, 0.8)</t>
  </si>
  <si>
    <t>l-Lysine HCL (0, 4 g/kg)
dl-Methionine (0, 0.25 g/kg)
l-Threonine (0, 2.5 g/kg)
Trace vitamins and minerals (2.5, 2.5 g/kg)</t>
  </si>
  <si>
    <t>8.4, 7.8</t>
  </si>
  <si>
    <t xml:space="preserve">Panetta et al., 2006; </t>
  </si>
  <si>
    <t>Gilts and barrows</t>
  </si>
  <si>
    <t>28 (measured 4 times, one week each)</t>
  </si>
  <si>
    <t>Model 17C chemiluminescence 
ammonia analyzer</t>
  </si>
  <si>
    <t>Corn (NA)</t>
  </si>
  <si>
    <t>Soybean meal 
(19.2, 15.8, 10.15 %)</t>
  </si>
  <si>
    <t>Exogenous Amino Acid Supplementation
Premix (2.03 2.07 2.09 %)
L-Lys-HCl (0, 0.13 0.32 %)
DL-Met (0, 0, 0.03 %)
L-Thr (0, 0, 0.08 %)
L-Trp (0, 0, 0.03 %)</t>
  </si>
  <si>
    <t>mg/min</t>
  </si>
  <si>
    <t xml:space="preserve">Hansen et al., 2007; </t>
  </si>
  <si>
    <t>Growing-Finishing 
pigs</t>
  </si>
  <si>
    <t>Pens (drained and 
slatted floors)</t>
  </si>
  <si>
    <t>Sensors and gas 
detection 
tubes</t>
  </si>
  <si>
    <t>Wheat (320.0, 370.0 g/kg)
Barley (348.4 373.2 g/kg)
Triticale (50.0 50.0 g/kg)
Oat (30.0 30.0 g/kg)</t>
  </si>
  <si>
    <t>Soyabean meal 
(195.6, 123.0 g/kg)</t>
  </si>
  <si>
    <t>Vitamins, minerals and amino acids 
(6.0, 9.9 g/kg)</t>
  </si>
  <si>
    <t>Le, P.D. et al., 2008;</t>
  </si>
  <si>
    <t>Steel pens with 
slatted floors</t>
  </si>
  <si>
    <t>Wheat (200, 400 g/kg)
Barley (120.9, 246.9 g/kg)</t>
  </si>
  <si>
    <t>Soyabean meal 
(261.2, 59.6 g/kg)
Soybean oil 
(4.9, 8.4 g/kg)</t>
  </si>
  <si>
    <t>Digestible CP 
(156, 96 g/kg)
Ileally digestible CP 
(144, 91 g/kg)</t>
  </si>
  <si>
    <t>Growth premix (2 g/kg)
L-Lysine HCL (5.1 g/kg)
DL-Methionine (1.6 g/kg)
L-Threonine (2.0 g/kg) 
L-Tryptophan (0.4 g/kg)</t>
  </si>
  <si>
    <t>8.38, 7.26</t>
  </si>
  <si>
    <t xml:space="preserve">Leek et al., 2007; </t>
  </si>
  <si>
    <t>23 days 
(4 measurements)</t>
  </si>
  <si>
    <t>Wheat 
(886.7, 810.0, 722.5, 637.5 g/kg)</t>
  </si>
  <si>
    <t>Soya bean meal 
(60.0, 136.7, 224.2, 309.2 g/kg)</t>
  </si>
  <si>
    <t>8.42, 8.48, 7.33, 7.45</t>
  </si>
  <si>
    <t>g/day/animal</t>
  </si>
  <si>
    <t xml:space="preserve">Lynch et al.,2007; </t>
  </si>
  <si>
    <t>Impingers and 
vacuum pumps</t>
  </si>
  <si>
    <t>Wheat (704.3, 855.0 g/kg)</t>
  </si>
  <si>
    <t>Soya-bean meal 
(265, 112.5 g/kg)
Soya oil (5.7, 0 g/kg)</t>
  </si>
  <si>
    <t>Nitrogen digestibility 
(0.918, 0.924)</t>
  </si>
  <si>
    <t>Lysine HCl (0, 4.9 g/kg)
DL-methionine (0, 0.5 g/kg)
L-threonine (0, 2.1 g/kg)</t>
  </si>
  <si>
    <t>9.15, 8.91</t>
  </si>
  <si>
    <t xml:space="preserve">Lynch et al.,2008; </t>
  </si>
  <si>
    <t>Barley (200, 200 g/kg)
Wheat (538.5, 667 g/kg)</t>
  </si>
  <si>
    <t>Soya-bean meal 
(230, 90 g/kg)
Soya oil (5, 10 g/kg)</t>
  </si>
  <si>
    <t>Nitrogen digestibility 
(0.878, 0.858)</t>
  </si>
  <si>
    <t>Lysine HCl (1.5, 4 g/kg)
DL-methionine (0, 1.9 g/kg)
L-threonine (0, 2.1 g/kg)</t>
  </si>
  <si>
    <t>9.28, 8.53</t>
  </si>
  <si>
    <t xml:space="preserve">Le, P.D. et al., 2009; </t>
  </si>
  <si>
    <t>Steel Pens with slatted 
floors</t>
  </si>
  <si>
    <t>Odour sampling bags, 
Chromatography and impingers</t>
  </si>
  <si>
    <t>Barley (300, 400 g/kg)
Wheat (263.4, 246.7 g/kg)</t>
  </si>
  <si>
    <t>Soya-bean meal 
(151.4, 59.6 g/kg)
Soya oil (10, 8.4 g/kg)</t>
  </si>
  <si>
    <t>Digestible CP (95.6,124.7 g/kg)
Ilealy digestible CP (90.9, 117.3 g/kg)</t>
  </si>
  <si>
    <t>L-Lysine HCL (2.4, 5.1 g/kg)
DL-Methionine (0.8, 1.6 g/kg)
L-Threonine (0.8, 2.0 g/kg) 
L-Tryptophan (0, 0.4 g/kg)</t>
  </si>
  <si>
    <t>7.77, 7.26</t>
  </si>
  <si>
    <t xml:space="preserve">O’Shea et al., 2009; </t>
  </si>
  <si>
    <t>Barley (200, 200 g/kg)
Wheat (539, 668.7 g/kg)</t>
  </si>
  <si>
    <t>Soya-bean meal 
(229.5, 90 g/kg)
Soya oil (5, 10 g/kg)</t>
  </si>
  <si>
    <t>Nitrogen digestibility 
(0.856, 0.834)</t>
  </si>
  <si>
    <t>Lysine HCl (1.5, 4 g/kg)
DL-methionine (0, 0.2 g/kg)
L-threonine (0, 2.1 g/kg)</t>
  </si>
  <si>
    <t>9, 8.66</t>
  </si>
  <si>
    <t>mg/g N excretion</t>
  </si>
  <si>
    <t>mg/pig/day</t>
  </si>
  <si>
    <t xml:space="preserve">Barley (163.2, 170.0, 170.0 g/kg) 
Corn (250.0, 265.9, 264.9 g/kg)
Wheat (250.0, 250.0, 260.0 g/kg) </t>
  </si>
  <si>
    <t>Soyabean meal (132.6, 102.8, 56.8 g/kg)
Peas  (150.0, 150.0, 190.0 g/kg)
Lard  (22.2, 22.9, 19.4 g/kg)</t>
  </si>
  <si>
    <t>L-lysine, HCl  (1.7, 3.0, 4.2 g/kg)
Methionine, OH  (0.2, 0.4, 0.8 g/kg)
L-threonine  (0.2, 0.6, 1.0 g/kg)
L-tryptophan (0, 0.06, 0.2 g/kg)
Phytase (1.0, 1.0, 1.0 g/kg)
Vitamin and mineral pack (3.0, 3.0, 3.0 g/kg)</t>
  </si>
  <si>
    <t>9, 8.97, 8.97</t>
  </si>
  <si>
    <t xml:space="preserve">Madrid et al., 2013; </t>
  </si>
  <si>
    <t>Barrows and Gilts
(finishing phase)</t>
  </si>
  <si>
    <t>last 6 days of finishing 
period</t>
  </si>
  <si>
    <r>
      <t>g NH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/d</t>
    </r>
  </si>
  <si>
    <r>
      <t>g NH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/d/pig</t>
    </r>
  </si>
  <si>
    <r>
      <t>Amino Acid Pack (15.0, 15.0, 15.0, 15.0)
(</t>
    </r>
    <r>
      <rPr>
        <i/>
        <sz val="10"/>
        <rFont val="Calibri"/>
        <family val="2"/>
        <scheme val="minor"/>
      </rPr>
      <t>The amino acid pack contained supplementary synthetic Lysine to maintain a dietary Lysine content of 11 g.kg-1, and synthetic Methionine, Threonine and Tryptophan on calcium carbonate carrier maintaining minimum dietary levels of 60, 65 and 20 % Methionine + Cysteine, Threonine and Tryptophan respectively and relative to Lysine in the finished diet)</t>
    </r>
  </si>
  <si>
    <r>
      <t>mg/s/m</t>
    </r>
    <r>
      <rPr>
        <vertAlign val="superscript"/>
        <sz val="11"/>
        <rFont val="Calibri"/>
        <family val="2"/>
        <scheme val="minor"/>
      </rPr>
      <t>2</t>
    </r>
  </si>
  <si>
    <r>
      <t xml:space="preserve">Amino acid pack (15.0, 15.0, 15.0, 15.0 g/kg)
Vitamin and mineral pack (25.0, 25.0, 25.0, 25.0 g/kg)
</t>
    </r>
    <r>
      <rPr>
        <i/>
        <sz val="10"/>
        <rFont val="Calibri"/>
        <family val="2"/>
        <scheme val="minor"/>
      </rPr>
      <t>The amino acid pack contained supplementary L-Lysine HCl to maintain a total dietary lysine concentration of 11 g/kg, and DL-Methionine, LThreonine and L-Tryptophan on a calcium carbonate carrier providing total dietary levels relative to lysine of 60% Methionine + Cysteine, 65% Threonine and 20% Tryptophan.</t>
    </r>
  </si>
  <si>
    <r>
      <t>mg NH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per g 
N intake</t>
    </r>
  </si>
  <si>
    <r>
      <t>Initial 
NH</t>
    </r>
    <r>
      <rPr>
        <b/>
        <vertAlign val="subscript"/>
        <sz val="11"/>
        <rFont val="Calibri"/>
        <family val="2"/>
        <scheme val="minor"/>
      </rPr>
      <t>3</t>
    </r>
  </si>
  <si>
    <r>
      <t>Final
NH</t>
    </r>
    <r>
      <rPr>
        <b/>
        <vertAlign val="subscript"/>
        <sz val="11"/>
        <rFont val="Calibri"/>
        <family val="2"/>
        <scheme val="minor"/>
      </rPr>
      <t>3</t>
    </r>
  </si>
  <si>
    <r>
      <t>NH</t>
    </r>
    <r>
      <rPr>
        <b/>
        <vertAlign val="subscript"/>
        <sz val="11"/>
        <rFont val="Calibri"/>
        <family val="2"/>
        <scheme val="minor"/>
      </rPr>
      <t xml:space="preserve">3 
</t>
    </r>
    <r>
      <rPr>
        <b/>
        <sz val="11"/>
        <rFont val="Calibri"/>
        <family val="2"/>
        <scheme val="minor"/>
      </rPr>
      <t>Reduction 
(%)</t>
    </r>
  </si>
  <si>
    <r>
      <t>Reduced CP - NH</t>
    </r>
    <r>
      <rPr>
        <b/>
        <vertAlign val="subscript"/>
        <sz val="16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</si>
</sst>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9"/>
      <name val="Times New Roman"/>
      <family val="1"/>
    </font>
    <font>
      <sz val="8"/>
      <name val="Helvetica"/>
    </font>
    <font>
      <sz val="11"/>
      <name val="Arial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Times New Roman"/>
      <family val="1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9" fontId="2" fillId="0" borderId="17" applyNumberFormat="0" applyFont="0" applyFill="0" applyBorder="0" applyProtection="0">
      <alignment horizontal="left" vertical="center" indent="2"/>
    </xf>
    <xf numFmtId="49" fontId="2" fillId="0" borderId="16" applyNumberFormat="0" applyFont="0" applyFill="0" applyBorder="0" applyProtection="0">
      <alignment horizontal="left" vertical="center" indent="5"/>
    </xf>
    <xf numFmtId="4" fontId="5" fillId="0" borderId="18" applyFill="0" applyBorder="0" applyProtection="0">
      <alignment horizontal="right" vertical="center"/>
    </xf>
    <xf numFmtId="0" fontId="4" fillId="0" borderId="0" applyNumberFormat="0" applyFill="0" applyBorder="0" applyAlignment="0" applyProtection="0"/>
    <xf numFmtId="0" fontId="3" fillId="2" borderId="17"/>
    <xf numFmtId="4" fontId="2" fillId="0" borderId="17" applyFill="0" applyBorder="0" applyProtection="0">
      <alignment horizontal="right" vertical="center"/>
    </xf>
    <xf numFmtId="49" fontId="5" fillId="0" borderId="17" applyNumberFormat="0" applyFill="0" applyBorder="0" applyProtection="0">
      <alignment horizontal="left" vertical="center"/>
    </xf>
    <xf numFmtId="0" fontId="2" fillId="0" borderId="17" applyNumberFormat="0" applyFill="0" applyAlignment="0" applyProtection="0"/>
    <xf numFmtId="0" fontId="6" fillId="3" borderId="0" applyNumberFormat="0" applyFont="0" applyBorder="0" applyAlignment="0" applyProtection="0"/>
    <xf numFmtId="4" fontId="3" fillId="0" borderId="0"/>
    <xf numFmtId="165" fontId="2" fillId="4" borderId="17" applyNumberFormat="0" applyFont="0" applyBorder="0" applyAlignment="0" applyProtection="0">
      <alignment horizontal="right" vertical="center"/>
    </xf>
    <xf numFmtId="4" fontId="3" fillId="0" borderId="0"/>
    <xf numFmtId="0" fontId="3" fillId="0" borderId="0"/>
    <xf numFmtId="0" fontId="2" fillId="0" borderId="0"/>
    <xf numFmtId="0" fontId="7" fillId="0" borderId="0"/>
  </cellStyleXfs>
  <cellXfs count="10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8" fillId="0" borderId="15" xfId="1" applyFont="1" applyFill="1" applyBorder="1" applyAlignment="1">
      <alignment horizontal="center" vertical="center"/>
    </xf>
    <xf numFmtId="9" fontId="8" fillId="0" borderId="13" xfId="1" applyFont="1" applyFill="1" applyBorder="1" applyAlignment="1">
      <alignment horizontal="center" vertical="center"/>
    </xf>
    <xf numFmtId="9" fontId="8" fillId="0" borderId="14" xfId="1" applyFont="1" applyFill="1" applyBorder="1" applyAlignment="1">
      <alignment horizontal="center" vertical="center"/>
    </xf>
    <xf numFmtId="164" fontId="8" fillId="0" borderId="15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/>
    </xf>
    <xf numFmtId="164" fontId="8" fillId="0" borderId="9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164" fontId="8" fillId="0" borderId="15" xfId="1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9" fontId="8" fillId="0" borderId="3" xfId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64" fontId="8" fillId="0" borderId="13" xfId="1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9" fontId="8" fillId="0" borderId="0" xfId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164" fontId="8" fillId="0" borderId="14" xfId="1" applyNumberFormat="1" applyFont="1" applyFill="1" applyBorder="1" applyAlignment="1">
      <alignment horizontal="center" vertical="center"/>
    </xf>
    <xf numFmtId="9" fontId="8" fillId="0" borderId="8" xfId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9" fontId="8" fillId="0" borderId="2" xfId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9" fontId="8" fillId="0" borderId="5" xfId="1" applyFon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164" fontId="8" fillId="0" borderId="15" xfId="1" quotePrefix="1" applyNumberFormat="1" applyFont="1" applyFill="1" applyBorder="1" applyAlignment="1">
      <alignment horizontal="center" vertical="center"/>
    </xf>
    <xf numFmtId="164" fontId="8" fillId="0" borderId="4" xfId="1" quotePrefix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9" fontId="8" fillId="0" borderId="9" xfId="1" applyFont="1" applyFill="1" applyBorder="1" applyAlignment="1">
      <alignment horizontal="center" vertical="center"/>
    </xf>
    <xf numFmtId="164" fontId="8" fillId="0" borderId="14" xfId="1" quotePrefix="1" applyNumberFormat="1" applyFont="1" applyFill="1" applyBorder="1" applyAlignment="1">
      <alignment horizontal="center" vertical="center"/>
    </xf>
    <xf numFmtId="164" fontId="8" fillId="0" borderId="9" xfId="1" quotePrefix="1" applyNumberFormat="1" applyFont="1" applyFill="1" applyBorder="1" applyAlignment="1">
      <alignment horizontal="center" vertical="center"/>
    </xf>
    <xf numFmtId="164" fontId="8" fillId="0" borderId="12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9" fontId="8" fillId="0" borderId="12" xfId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/>
    </xf>
    <xf numFmtId="164" fontId="8" fillId="0" borderId="13" xfId="1" quotePrefix="1" applyNumberFormat="1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>
      <alignment horizontal="center" vertical="center"/>
    </xf>
    <xf numFmtId="164" fontId="8" fillId="0" borderId="11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9" fontId="13" fillId="0" borderId="1" xfId="1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15" fillId="5" borderId="10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center"/>
    </xf>
  </cellXfs>
  <cellStyles count="17">
    <cellStyle name="2x indented GHG Textfiels" xfId="2"/>
    <cellStyle name="5x indented GHG Textfiels" xfId="3"/>
    <cellStyle name="Bold GHG Numbers (0.00)" xfId="4"/>
    <cellStyle name="Headline" xfId="5"/>
    <cellStyle name="KP_thin_border_dark_grey" xfId="6"/>
    <cellStyle name="Normal" xfId="0" builtinId="0"/>
    <cellStyle name="Normal 2" xfId="16"/>
    <cellStyle name="Normal GHG Numbers (0.00)" xfId="7"/>
    <cellStyle name="Normal GHG Textfiels Bold" xfId="8"/>
    <cellStyle name="Normal GHG whole table" xfId="9"/>
    <cellStyle name="Normal GHG-Shade" xfId="10"/>
    <cellStyle name="Normál_Munka1" xfId="11"/>
    <cellStyle name="Pattern" xfId="12"/>
    <cellStyle name="Percent" xfId="1" builtinId="5"/>
    <cellStyle name="Standard 2" xfId="13"/>
    <cellStyle name="Standard 3" xfId="14"/>
    <cellStyle name="Обычный_CRF Software v1.20" xfId="15"/>
  </cellStyles>
  <dxfs count="0"/>
  <tableStyles count="0" defaultTableStyle="TableStyleMedium2" defaultPivotStyle="PivotStyleLight16"/>
  <colors>
    <mruColors>
      <color rgb="FFC98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171451</xdr:rowOff>
    </xdr:from>
    <xdr:to>
      <xdr:col>14</xdr:col>
      <xdr:colOff>28575</xdr:colOff>
      <xdr:row>15</xdr:row>
      <xdr:rowOff>57151</xdr:rowOff>
    </xdr:to>
    <xdr:sp macro="" textlink="">
      <xdr:nvSpPr>
        <xdr:cNvPr id="2" name="TextBox 1"/>
        <xdr:cNvSpPr txBox="1"/>
      </xdr:nvSpPr>
      <xdr:spPr>
        <a:xfrm>
          <a:off x="600075" y="171451"/>
          <a:ext cx="796290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lnSpc>
              <a:spcPct val="200000"/>
            </a:lnSpc>
          </a:pPr>
          <a:r>
            <a:rPr lang="en-US" sz="1100" b="1" i="1" u="sng"/>
            <a:t>Evaluating the potential of dietary crude protein manipulation in reducing ammonia emissions from cattle and pig manure: A meta-analysis </a:t>
          </a:r>
        </a:p>
        <a:p>
          <a:pPr marL="0" marR="0" indent="0" algn="l" defTabSz="914400" eaLnBrk="1" fontAlgn="auto" latinLnBrk="0" hangingPunct="1">
            <a:lnSpc>
              <a:spcPct val="2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Authors: Erangu Purath Mohankumar Sajeev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Barbara Amon, Christian Ammon, Werner Zollitsch, Wilfried Winiwarter</a:t>
          </a:r>
        </a:p>
        <a:p>
          <a:pPr algn="l">
            <a:lnSpc>
              <a:spcPct val="200000"/>
            </a:lnSpc>
          </a:pPr>
          <a:r>
            <a:rPr lang="en-US" sz="1100" b="0" i="0" u="none"/>
            <a:t>Table S.1 - Table</a:t>
          </a:r>
          <a:r>
            <a:rPr lang="en-US" sz="1100" b="0" i="0" u="none" baseline="0"/>
            <a:t> showing the studies used to populate NH</a:t>
          </a:r>
          <a:r>
            <a:rPr lang="en-US" sz="1100" b="0" i="0" u="none" baseline="-25000"/>
            <a:t>3 </a:t>
          </a:r>
          <a:r>
            <a:rPr lang="en-US" sz="1100" b="0" i="0" u="none" baseline="0"/>
            <a:t>emissions for cattle under reduced CP </a:t>
          </a:r>
        </a:p>
        <a:p>
          <a:pPr marL="0" marR="0" indent="0" algn="l" defTabSz="914400" eaLnBrk="1" fontAlgn="auto" latinLnBrk="0" hangingPunct="1">
            <a:lnSpc>
              <a:spcPct val="2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S.2 - Table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showing the studies used to populate NH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for pigs under reduced CP </a:t>
          </a:r>
        </a:p>
        <a:p>
          <a:pPr marL="0" marR="0" indent="0" algn="l" defTabSz="914400" eaLnBrk="1" fontAlgn="auto" latinLnBrk="0" hangingPunct="1">
            <a:lnSpc>
              <a:spcPct val="2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*NA in the tables indicate Not Available</a:t>
          </a:r>
          <a:endParaRPr lang="en-US" i="1">
            <a:effectLst/>
          </a:endParaRPr>
        </a:p>
        <a:p>
          <a:pPr algn="l">
            <a:lnSpc>
              <a:spcPct val="200000"/>
            </a:lnSpc>
          </a:pPr>
          <a:endParaRPr lang="en-US" sz="1100" b="0" i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27"/>
  <sheetViews>
    <sheetView zoomScale="70" zoomScaleNormal="70" workbookViewId="0">
      <pane xSplit="4" topLeftCell="E1" activePane="topRight" state="frozen"/>
      <selection pane="topRight" activeCell="D32" sqref="D32"/>
    </sheetView>
  </sheetViews>
  <sheetFormatPr defaultRowHeight="15" x14ac:dyDescent="0.25"/>
  <cols>
    <col min="2" max="2" width="9.7109375" style="4" customWidth="1"/>
    <col min="3" max="3" width="26.7109375" style="3" customWidth="1"/>
    <col min="4" max="4" width="24.42578125" style="4" customWidth="1"/>
    <col min="5" max="5" width="12.28515625" style="4" customWidth="1"/>
    <col min="6" max="8" width="25.28515625" style="4" customWidth="1"/>
    <col min="9" max="9" width="16.28515625" style="4" customWidth="1"/>
    <col min="10" max="10" width="21.7109375" style="4" customWidth="1"/>
    <col min="11" max="11" width="49.5703125" style="4" customWidth="1"/>
    <col min="12" max="12" width="37.7109375" style="4" customWidth="1"/>
    <col min="13" max="13" width="32.5703125" style="4" customWidth="1"/>
    <col min="14" max="14" width="44.28515625" style="4" customWidth="1"/>
    <col min="15" max="15" width="25.28515625" style="4" customWidth="1"/>
    <col min="16" max="16" width="12.7109375" style="6" customWidth="1"/>
    <col min="17" max="18" width="13.7109375" style="6" customWidth="1"/>
    <col min="19" max="19" width="10.7109375" style="4" customWidth="1"/>
    <col min="20" max="20" width="11.85546875" style="4" customWidth="1"/>
    <col min="21" max="21" width="14.85546875" style="5" customWidth="1"/>
    <col min="22" max="22" width="19.7109375" style="4" customWidth="1"/>
    <col min="23" max="23" width="12" style="4" customWidth="1"/>
    <col min="24" max="24" width="12.42578125" style="4" customWidth="1"/>
    <col min="25" max="25" width="14.42578125" style="4" customWidth="1"/>
    <col min="26" max="26" width="17.5703125" style="4" customWidth="1"/>
  </cols>
  <sheetData>
    <row r="1" spans="2:26" ht="15.75" thickBot="1" x14ac:dyDescent="0.3"/>
    <row r="2" spans="2:26" ht="46.5" customHeight="1" thickBot="1" x14ac:dyDescent="0.3">
      <c r="B2" s="85" t="s">
        <v>251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7"/>
    </row>
    <row r="3" spans="2:26" ht="62.25" customHeight="1" thickBot="1" x14ac:dyDescent="0.3">
      <c r="B3" s="72" t="s">
        <v>12</v>
      </c>
      <c r="C3" s="73" t="s">
        <v>20</v>
      </c>
      <c r="D3" s="72" t="s">
        <v>53</v>
      </c>
      <c r="E3" s="72" t="s">
        <v>3</v>
      </c>
      <c r="F3" s="74" t="s">
        <v>16</v>
      </c>
      <c r="G3" s="74" t="s">
        <v>101</v>
      </c>
      <c r="H3" s="74" t="s">
        <v>102</v>
      </c>
      <c r="I3" s="74" t="s">
        <v>34</v>
      </c>
      <c r="J3" s="74" t="s">
        <v>94</v>
      </c>
      <c r="K3" s="74" t="s">
        <v>31</v>
      </c>
      <c r="L3" s="74" t="s">
        <v>30</v>
      </c>
      <c r="M3" s="74" t="s">
        <v>29</v>
      </c>
      <c r="N3" s="74" t="s">
        <v>28</v>
      </c>
      <c r="O3" s="74" t="s">
        <v>27</v>
      </c>
      <c r="P3" s="75" t="s">
        <v>99</v>
      </c>
      <c r="Q3" s="75" t="s">
        <v>100</v>
      </c>
      <c r="R3" s="75" t="s">
        <v>112</v>
      </c>
      <c r="S3" s="74" t="s">
        <v>248</v>
      </c>
      <c r="T3" s="74" t="s">
        <v>249</v>
      </c>
      <c r="U3" s="76" t="s">
        <v>250</v>
      </c>
      <c r="V3" s="77" t="s">
        <v>4</v>
      </c>
      <c r="W3" s="74" t="s">
        <v>23</v>
      </c>
      <c r="X3" s="78" t="s">
        <v>24</v>
      </c>
      <c r="Y3" s="74" t="s">
        <v>25</v>
      </c>
      <c r="Z3" s="72" t="s">
        <v>4</v>
      </c>
    </row>
    <row r="4" spans="2:26" ht="69.75" customHeight="1" x14ac:dyDescent="0.25">
      <c r="B4" s="79">
        <v>1</v>
      </c>
      <c r="C4" s="83" t="s">
        <v>7</v>
      </c>
      <c r="D4" s="88" t="s">
        <v>56</v>
      </c>
      <c r="E4" s="79" t="s">
        <v>2</v>
      </c>
      <c r="F4" s="79" t="s">
        <v>32</v>
      </c>
      <c r="G4" s="79" t="s">
        <v>14</v>
      </c>
      <c r="H4" s="79" t="s">
        <v>35</v>
      </c>
      <c r="I4" s="79">
        <v>15</v>
      </c>
      <c r="J4" s="79" t="s">
        <v>95</v>
      </c>
      <c r="K4" s="88" t="s">
        <v>57</v>
      </c>
      <c r="L4" s="88" t="s">
        <v>59</v>
      </c>
      <c r="M4" s="88" t="s">
        <v>60</v>
      </c>
      <c r="N4" s="88" t="s">
        <v>58</v>
      </c>
      <c r="O4" s="79" t="s">
        <v>5</v>
      </c>
      <c r="P4" s="14">
        <v>13.4</v>
      </c>
      <c r="Q4" s="10">
        <v>12.9</v>
      </c>
      <c r="R4" s="18">
        <f t="shared" ref="R4:R29" si="0">P4-Q4</f>
        <v>0.5</v>
      </c>
      <c r="S4" s="19">
        <v>1673</v>
      </c>
      <c r="T4" s="19">
        <v>1418</v>
      </c>
      <c r="U4" s="20">
        <f t="shared" ref="U4:U9" si="1">(S4-T4)/S4</f>
        <v>0.15242080095636582</v>
      </c>
      <c r="V4" s="19" t="s">
        <v>106</v>
      </c>
      <c r="W4" s="18">
        <v>0.13300000000000001</v>
      </c>
      <c r="X4" s="18">
        <v>0.115</v>
      </c>
      <c r="Y4" s="7">
        <f t="shared" ref="Y4:Y6" si="2">(W4-X4)/W4</f>
        <v>0.13533834586466167</v>
      </c>
      <c r="Z4" s="21" t="s">
        <v>36</v>
      </c>
    </row>
    <row r="5" spans="2:26" ht="40.5" customHeight="1" x14ac:dyDescent="0.25">
      <c r="B5" s="91"/>
      <c r="C5" s="90"/>
      <c r="D5" s="92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15">
        <v>15.4</v>
      </c>
      <c r="Q5" s="11">
        <v>13.4</v>
      </c>
      <c r="R5" s="22">
        <f t="shared" si="0"/>
        <v>2</v>
      </c>
      <c r="S5" s="23">
        <v>2278</v>
      </c>
      <c r="T5" s="23">
        <v>1673</v>
      </c>
      <c r="U5" s="24">
        <f t="shared" si="1"/>
        <v>0.2655838454784899</v>
      </c>
      <c r="V5" s="23" t="s">
        <v>106</v>
      </c>
      <c r="W5" s="22">
        <v>0.188</v>
      </c>
      <c r="X5" s="22">
        <v>0.13300000000000001</v>
      </c>
      <c r="Y5" s="8">
        <f t="shared" si="2"/>
        <v>0.29255319148936165</v>
      </c>
      <c r="Z5" s="25" t="s">
        <v>36</v>
      </c>
    </row>
    <row r="6" spans="2:26" ht="39.75" customHeight="1" thickBot="1" x14ac:dyDescent="0.3">
      <c r="B6" s="80"/>
      <c r="C6" s="84"/>
      <c r="D6" s="8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16">
        <v>15.4</v>
      </c>
      <c r="Q6" s="13">
        <v>12.9</v>
      </c>
      <c r="R6" s="26">
        <f t="shared" si="0"/>
        <v>2.5</v>
      </c>
      <c r="S6" s="17">
        <v>2278</v>
      </c>
      <c r="T6" s="17">
        <v>1418</v>
      </c>
      <c r="U6" s="27">
        <f t="shared" si="1"/>
        <v>0.37752414398595258</v>
      </c>
      <c r="V6" s="17" t="s">
        <v>106</v>
      </c>
      <c r="W6" s="26">
        <v>0.188</v>
      </c>
      <c r="X6" s="26">
        <v>0.115</v>
      </c>
      <c r="Y6" s="9">
        <f t="shared" si="2"/>
        <v>0.38829787234042551</v>
      </c>
      <c r="Z6" s="28" t="s">
        <v>36</v>
      </c>
    </row>
    <row r="7" spans="2:26" ht="51.75" customHeight="1" x14ac:dyDescent="0.25">
      <c r="B7" s="79">
        <v>2</v>
      </c>
      <c r="C7" s="83" t="s">
        <v>8</v>
      </c>
      <c r="D7" s="88" t="s">
        <v>63</v>
      </c>
      <c r="E7" s="79" t="s">
        <v>1</v>
      </c>
      <c r="F7" s="79" t="s">
        <v>0</v>
      </c>
      <c r="G7" s="79" t="s">
        <v>14</v>
      </c>
      <c r="H7" s="79" t="s">
        <v>5</v>
      </c>
      <c r="I7" s="79" t="s">
        <v>5</v>
      </c>
      <c r="J7" s="88" t="s">
        <v>37</v>
      </c>
      <c r="K7" s="88" t="s">
        <v>61</v>
      </c>
      <c r="L7" s="88" t="s">
        <v>62</v>
      </c>
      <c r="M7" s="88" t="s">
        <v>67</v>
      </c>
      <c r="N7" s="79" t="s">
        <v>5</v>
      </c>
      <c r="O7" s="79" t="s">
        <v>64</v>
      </c>
      <c r="P7" s="14">
        <v>16.899999999999999</v>
      </c>
      <c r="Q7" s="10">
        <v>15.9</v>
      </c>
      <c r="R7" s="18">
        <f t="shared" si="0"/>
        <v>0.99999999999999822</v>
      </c>
      <c r="S7" s="19">
        <v>10.8</v>
      </c>
      <c r="T7" s="19">
        <v>10.4</v>
      </c>
      <c r="U7" s="20">
        <f t="shared" si="1"/>
        <v>3.703703703703707E-2</v>
      </c>
      <c r="V7" s="19" t="s">
        <v>107</v>
      </c>
      <c r="W7" s="18">
        <v>255.2</v>
      </c>
      <c r="X7" s="18">
        <v>255</v>
      </c>
      <c r="Y7" s="7">
        <v>7.8369905956108404E-4</v>
      </c>
      <c r="Z7" s="21" t="s">
        <v>38</v>
      </c>
    </row>
    <row r="8" spans="2:26" ht="51.75" customHeight="1" x14ac:dyDescent="0.25">
      <c r="B8" s="91"/>
      <c r="C8" s="90"/>
      <c r="D8" s="92"/>
      <c r="E8" s="91"/>
      <c r="F8" s="91"/>
      <c r="G8" s="91"/>
      <c r="H8" s="91"/>
      <c r="I8" s="91"/>
      <c r="J8" s="92"/>
      <c r="K8" s="91"/>
      <c r="L8" s="91"/>
      <c r="M8" s="91"/>
      <c r="N8" s="91"/>
      <c r="O8" s="91"/>
      <c r="P8" s="15">
        <v>15.9</v>
      </c>
      <c r="Q8" s="11">
        <v>14.1</v>
      </c>
      <c r="R8" s="22">
        <f t="shared" si="0"/>
        <v>1.8000000000000007</v>
      </c>
      <c r="S8" s="23">
        <v>10.4</v>
      </c>
      <c r="T8" s="23">
        <v>7.1</v>
      </c>
      <c r="U8" s="24">
        <f t="shared" si="1"/>
        <v>0.31730769230769235</v>
      </c>
      <c r="V8" s="23" t="s">
        <v>107</v>
      </c>
      <c r="W8" s="22">
        <v>255</v>
      </c>
      <c r="X8" s="22">
        <v>197.8</v>
      </c>
      <c r="Y8" s="8">
        <v>0.22431372549019604</v>
      </c>
      <c r="Z8" s="25" t="s">
        <v>38</v>
      </c>
    </row>
    <row r="9" spans="2:26" ht="52.5" customHeight="1" thickBot="1" x14ac:dyDescent="0.3">
      <c r="B9" s="80"/>
      <c r="C9" s="84"/>
      <c r="D9" s="89"/>
      <c r="E9" s="80"/>
      <c r="F9" s="80"/>
      <c r="G9" s="80"/>
      <c r="H9" s="80"/>
      <c r="I9" s="80"/>
      <c r="J9" s="89"/>
      <c r="K9" s="80"/>
      <c r="L9" s="80"/>
      <c r="M9" s="80"/>
      <c r="N9" s="80"/>
      <c r="O9" s="80"/>
      <c r="P9" s="16">
        <v>16.899999999999999</v>
      </c>
      <c r="Q9" s="13">
        <v>14.1</v>
      </c>
      <c r="R9" s="26">
        <f t="shared" si="0"/>
        <v>2.7999999999999989</v>
      </c>
      <c r="S9" s="17">
        <v>10.8</v>
      </c>
      <c r="T9" s="17">
        <v>7.1</v>
      </c>
      <c r="U9" s="27">
        <f t="shared" si="1"/>
        <v>0.34259259259259267</v>
      </c>
      <c r="V9" s="17" t="s">
        <v>107</v>
      </c>
      <c r="W9" s="26">
        <v>255.2</v>
      </c>
      <c r="X9" s="26">
        <v>197.8</v>
      </c>
      <c r="Y9" s="9">
        <v>0.22492163009404381</v>
      </c>
      <c r="Z9" s="28" t="s">
        <v>38</v>
      </c>
    </row>
    <row r="10" spans="2:26" ht="63" customHeight="1" x14ac:dyDescent="0.25">
      <c r="B10" s="79">
        <v>3</v>
      </c>
      <c r="C10" s="83" t="s">
        <v>9</v>
      </c>
      <c r="D10" s="88" t="s">
        <v>66</v>
      </c>
      <c r="E10" s="79" t="s">
        <v>1</v>
      </c>
      <c r="F10" s="79" t="s">
        <v>0</v>
      </c>
      <c r="G10" s="79" t="s">
        <v>14</v>
      </c>
      <c r="H10" s="79" t="s">
        <v>5</v>
      </c>
      <c r="I10" s="79">
        <v>7</v>
      </c>
      <c r="J10" s="88" t="s">
        <v>40</v>
      </c>
      <c r="K10" s="88" t="s">
        <v>65</v>
      </c>
      <c r="L10" s="49" t="s">
        <v>70</v>
      </c>
      <c r="M10" s="34" t="s">
        <v>68</v>
      </c>
      <c r="N10" s="79" t="s">
        <v>5</v>
      </c>
      <c r="O10" s="79" t="s">
        <v>5</v>
      </c>
      <c r="P10" s="14">
        <v>18.600000000000001</v>
      </c>
      <c r="Q10" s="10">
        <v>14</v>
      </c>
      <c r="R10" s="18">
        <f t="shared" si="0"/>
        <v>4.6000000000000014</v>
      </c>
      <c r="S10" s="19">
        <v>10.75</v>
      </c>
      <c r="T10" s="19">
        <v>3.64</v>
      </c>
      <c r="U10" s="50">
        <f>(S10-T10)/S10</f>
        <v>0.6613953488372093</v>
      </c>
      <c r="V10" s="19" t="s">
        <v>17</v>
      </c>
      <c r="W10" s="51" t="s">
        <v>39</v>
      </c>
      <c r="X10" s="51" t="s">
        <v>39</v>
      </c>
      <c r="Y10" s="51" t="s">
        <v>39</v>
      </c>
      <c r="Z10" s="52" t="s">
        <v>39</v>
      </c>
    </row>
    <row r="11" spans="2:26" ht="72" customHeight="1" thickBot="1" x14ac:dyDescent="0.3">
      <c r="B11" s="80"/>
      <c r="C11" s="84"/>
      <c r="D11" s="89"/>
      <c r="E11" s="80"/>
      <c r="F11" s="80"/>
      <c r="G11" s="80"/>
      <c r="H11" s="80"/>
      <c r="I11" s="80"/>
      <c r="J11" s="89"/>
      <c r="K11" s="89"/>
      <c r="L11" s="53" t="s">
        <v>70</v>
      </c>
      <c r="M11" s="44" t="s">
        <v>69</v>
      </c>
      <c r="N11" s="80"/>
      <c r="O11" s="80"/>
      <c r="P11" s="16">
        <v>18.8</v>
      </c>
      <c r="Q11" s="13">
        <v>14</v>
      </c>
      <c r="R11" s="26">
        <f t="shared" si="0"/>
        <v>4.8000000000000007</v>
      </c>
      <c r="S11" s="17">
        <v>9.64</v>
      </c>
      <c r="T11" s="17">
        <v>3.63</v>
      </c>
      <c r="U11" s="54">
        <f>(S11-T11)/S11</f>
        <v>0.62344398340248963</v>
      </c>
      <c r="V11" s="17" t="s">
        <v>17</v>
      </c>
      <c r="W11" s="55" t="s">
        <v>39</v>
      </c>
      <c r="X11" s="55" t="s">
        <v>39</v>
      </c>
      <c r="Y11" s="55" t="s">
        <v>39</v>
      </c>
      <c r="Z11" s="56" t="s">
        <v>39</v>
      </c>
    </row>
    <row r="12" spans="2:26" ht="66.75" customHeight="1" thickBot="1" x14ac:dyDescent="0.3">
      <c r="B12" s="30">
        <v>4</v>
      </c>
      <c r="C12" s="29" t="s">
        <v>10</v>
      </c>
      <c r="D12" s="30" t="s">
        <v>71</v>
      </c>
      <c r="E12" s="30" t="s">
        <v>2</v>
      </c>
      <c r="F12" s="30" t="s">
        <v>32</v>
      </c>
      <c r="G12" s="30" t="s">
        <v>14</v>
      </c>
      <c r="H12" s="30" t="s">
        <v>35</v>
      </c>
      <c r="I12" s="30" t="s">
        <v>5</v>
      </c>
      <c r="J12" s="48" t="s">
        <v>96</v>
      </c>
      <c r="K12" s="30" t="s">
        <v>5</v>
      </c>
      <c r="L12" s="30" t="s">
        <v>72</v>
      </c>
      <c r="M12" s="45" t="s">
        <v>5</v>
      </c>
      <c r="N12" s="30" t="s">
        <v>5</v>
      </c>
      <c r="O12" s="30" t="s">
        <v>73</v>
      </c>
      <c r="P12" s="57">
        <v>11</v>
      </c>
      <c r="Q12" s="58">
        <v>9.6</v>
      </c>
      <c r="R12" s="59">
        <f t="shared" si="0"/>
        <v>1.4000000000000004</v>
      </c>
      <c r="S12" s="60">
        <v>61.22</v>
      </c>
      <c r="T12" s="60">
        <v>44.01</v>
      </c>
      <c r="U12" s="61">
        <f>(S12-T12)/S12</f>
        <v>0.28111728193400853</v>
      </c>
      <c r="V12" s="60" t="s">
        <v>38</v>
      </c>
      <c r="W12" s="59">
        <v>76.400000000000006</v>
      </c>
      <c r="X12" s="59">
        <v>62.2</v>
      </c>
      <c r="Y12" s="62">
        <v>0.18586387434554977</v>
      </c>
      <c r="Z12" s="63" t="s">
        <v>38</v>
      </c>
    </row>
    <row r="13" spans="2:26" ht="99" customHeight="1" x14ac:dyDescent="0.25">
      <c r="B13" s="79">
        <v>5</v>
      </c>
      <c r="C13" s="83" t="s">
        <v>41</v>
      </c>
      <c r="D13" s="31" t="s">
        <v>54</v>
      </c>
      <c r="E13" s="79" t="s">
        <v>1</v>
      </c>
      <c r="F13" s="81" t="s">
        <v>92</v>
      </c>
      <c r="G13" s="88" t="s">
        <v>42</v>
      </c>
      <c r="H13" s="88" t="s">
        <v>5</v>
      </c>
      <c r="I13" s="88" t="s">
        <v>43</v>
      </c>
      <c r="J13" s="88" t="s">
        <v>108</v>
      </c>
      <c r="K13" s="64" t="s">
        <v>75</v>
      </c>
      <c r="L13" s="35" t="s">
        <v>74</v>
      </c>
      <c r="M13" s="34" t="s">
        <v>78</v>
      </c>
      <c r="N13" s="79" t="s">
        <v>5</v>
      </c>
      <c r="O13" s="79" t="s">
        <v>5</v>
      </c>
      <c r="P13" s="14">
        <v>14</v>
      </c>
      <c r="Q13" s="32">
        <v>12</v>
      </c>
      <c r="R13" s="18">
        <f t="shared" si="0"/>
        <v>2</v>
      </c>
      <c r="S13" s="19">
        <v>47</v>
      </c>
      <c r="T13" s="19">
        <v>26</v>
      </c>
      <c r="U13" s="50">
        <f t="shared" ref="U13:U29" si="3">(S13-T13)/S13</f>
        <v>0.44680851063829785</v>
      </c>
      <c r="V13" s="19" t="s">
        <v>6</v>
      </c>
      <c r="W13" s="51" t="s">
        <v>39</v>
      </c>
      <c r="X13" s="51" t="s">
        <v>39</v>
      </c>
      <c r="Y13" s="51" t="s">
        <v>39</v>
      </c>
      <c r="Z13" s="52" t="s">
        <v>39</v>
      </c>
    </row>
    <row r="14" spans="2:26" ht="87.75" customHeight="1" thickBot="1" x14ac:dyDescent="0.3">
      <c r="B14" s="80"/>
      <c r="C14" s="84"/>
      <c r="D14" s="33" t="s">
        <v>55</v>
      </c>
      <c r="E14" s="80"/>
      <c r="F14" s="82"/>
      <c r="G14" s="89"/>
      <c r="H14" s="89"/>
      <c r="I14" s="89"/>
      <c r="J14" s="89"/>
      <c r="K14" s="65" t="s">
        <v>77</v>
      </c>
      <c r="L14" s="45" t="s">
        <v>76</v>
      </c>
      <c r="M14" s="44" t="s">
        <v>79</v>
      </c>
      <c r="N14" s="80"/>
      <c r="O14" s="80"/>
      <c r="P14" s="16">
        <v>14</v>
      </c>
      <c r="Q14" s="66">
        <v>12.6</v>
      </c>
      <c r="R14" s="26">
        <f t="shared" si="0"/>
        <v>1.4000000000000004</v>
      </c>
      <c r="S14" s="17">
        <v>212</v>
      </c>
      <c r="T14" s="17">
        <v>165</v>
      </c>
      <c r="U14" s="54">
        <f t="shared" si="3"/>
        <v>0.22169811320754718</v>
      </c>
      <c r="V14" s="17" t="s">
        <v>6</v>
      </c>
      <c r="W14" s="55" t="s">
        <v>39</v>
      </c>
      <c r="X14" s="55" t="s">
        <v>39</v>
      </c>
      <c r="Y14" s="67" t="s">
        <v>39</v>
      </c>
      <c r="Z14" s="56" t="s">
        <v>39</v>
      </c>
    </row>
    <row r="15" spans="2:26" ht="56.25" customHeight="1" x14ac:dyDescent="0.25">
      <c r="B15" s="79">
        <v>6</v>
      </c>
      <c r="C15" s="79" t="s">
        <v>11</v>
      </c>
      <c r="D15" s="88" t="s">
        <v>80</v>
      </c>
      <c r="E15" s="79" t="s">
        <v>2</v>
      </c>
      <c r="F15" s="88" t="s">
        <v>32</v>
      </c>
      <c r="G15" s="34" t="s">
        <v>44</v>
      </c>
      <c r="H15" s="34" t="s">
        <v>104</v>
      </c>
      <c r="I15" s="79">
        <v>49</v>
      </c>
      <c r="J15" s="88" t="s">
        <v>97</v>
      </c>
      <c r="K15" s="88" t="s">
        <v>81</v>
      </c>
      <c r="L15" s="88" t="s">
        <v>83</v>
      </c>
      <c r="M15" s="95" t="s">
        <v>5</v>
      </c>
      <c r="N15" s="79" t="s">
        <v>82</v>
      </c>
      <c r="O15" s="79" t="s">
        <v>84</v>
      </c>
      <c r="P15" s="35">
        <v>17.5</v>
      </c>
      <c r="Q15" s="35">
        <v>15</v>
      </c>
      <c r="R15" s="10">
        <f t="shared" si="0"/>
        <v>2.5</v>
      </c>
      <c r="S15" s="35">
        <v>135</v>
      </c>
      <c r="T15" s="36">
        <v>71</v>
      </c>
      <c r="U15" s="37">
        <f>(S15-T15)/S15</f>
        <v>0.47407407407407409</v>
      </c>
      <c r="V15" s="35" t="s">
        <v>109</v>
      </c>
      <c r="W15" s="10">
        <v>2.96</v>
      </c>
      <c r="X15" s="38">
        <v>1.61</v>
      </c>
      <c r="Y15" s="7">
        <f>(W15-X15)/W15</f>
        <v>0.45608108108108103</v>
      </c>
      <c r="Z15" s="36" t="s">
        <v>45</v>
      </c>
    </row>
    <row r="16" spans="2:26" ht="52.5" customHeight="1" x14ac:dyDescent="0.25">
      <c r="B16" s="91"/>
      <c r="C16" s="91"/>
      <c r="D16" s="92"/>
      <c r="E16" s="91"/>
      <c r="F16" s="92"/>
      <c r="G16" s="39" t="s">
        <v>46</v>
      </c>
      <c r="H16" s="39" t="s">
        <v>103</v>
      </c>
      <c r="I16" s="91"/>
      <c r="J16" s="92"/>
      <c r="K16" s="92"/>
      <c r="L16" s="92"/>
      <c r="M16" s="96"/>
      <c r="N16" s="91"/>
      <c r="O16" s="91"/>
      <c r="P16" s="12">
        <v>17.5</v>
      </c>
      <c r="Q16" s="12">
        <v>15</v>
      </c>
      <c r="R16" s="11">
        <f t="shared" si="0"/>
        <v>2.5</v>
      </c>
      <c r="S16" s="12">
        <v>246</v>
      </c>
      <c r="T16" s="40">
        <v>129</v>
      </c>
      <c r="U16" s="41">
        <f t="shared" si="3"/>
        <v>0.47560975609756095</v>
      </c>
      <c r="V16" s="12" t="s">
        <v>109</v>
      </c>
      <c r="W16" s="11">
        <v>5.64</v>
      </c>
      <c r="X16" s="42">
        <v>3.26</v>
      </c>
      <c r="Y16" s="8">
        <f t="shared" ref="Y16:Y26" si="4">(W16-X16)/W16</f>
        <v>0.42198581560283688</v>
      </c>
      <c r="Z16" s="40" t="s">
        <v>45</v>
      </c>
    </row>
    <row r="17" spans="2:26" ht="60.75" customHeight="1" x14ac:dyDescent="0.25">
      <c r="B17" s="91"/>
      <c r="C17" s="91"/>
      <c r="D17" s="92"/>
      <c r="E17" s="91"/>
      <c r="F17" s="92"/>
      <c r="G17" s="39" t="s">
        <v>47</v>
      </c>
      <c r="H17" s="39" t="s">
        <v>19</v>
      </c>
      <c r="I17" s="91"/>
      <c r="J17" s="92"/>
      <c r="K17" s="92"/>
      <c r="L17" s="92"/>
      <c r="M17" s="96"/>
      <c r="N17" s="91"/>
      <c r="O17" s="91"/>
      <c r="P17" s="12">
        <v>17.5</v>
      </c>
      <c r="Q17" s="12">
        <v>15</v>
      </c>
      <c r="R17" s="11">
        <f t="shared" si="0"/>
        <v>2.5</v>
      </c>
      <c r="S17" s="12">
        <v>87</v>
      </c>
      <c r="T17" s="40">
        <v>67</v>
      </c>
      <c r="U17" s="41">
        <f t="shared" si="3"/>
        <v>0.22988505747126436</v>
      </c>
      <c r="V17" s="12" t="s">
        <v>109</v>
      </c>
      <c r="W17" s="11">
        <v>2.93</v>
      </c>
      <c r="X17" s="42">
        <v>1.62</v>
      </c>
      <c r="Y17" s="8">
        <f t="shared" si="4"/>
        <v>0.44709897610921501</v>
      </c>
      <c r="Z17" s="40" t="s">
        <v>45</v>
      </c>
    </row>
    <row r="18" spans="2:26" ht="63.75" customHeight="1" x14ac:dyDescent="0.25">
      <c r="B18" s="91"/>
      <c r="C18" s="91"/>
      <c r="D18" s="92"/>
      <c r="E18" s="91"/>
      <c r="F18" s="92"/>
      <c r="G18" s="39" t="s">
        <v>47</v>
      </c>
      <c r="H18" s="39" t="s">
        <v>18</v>
      </c>
      <c r="I18" s="91"/>
      <c r="J18" s="92"/>
      <c r="K18" s="92"/>
      <c r="L18" s="92"/>
      <c r="M18" s="96"/>
      <c r="N18" s="91"/>
      <c r="O18" s="91"/>
      <c r="P18" s="12">
        <v>17.5</v>
      </c>
      <c r="Q18" s="12">
        <v>15</v>
      </c>
      <c r="R18" s="11">
        <f t="shared" si="0"/>
        <v>2.5</v>
      </c>
      <c r="S18" s="12">
        <v>181</v>
      </c>
      <c r="T18" s="40">
        <v>110</v>
      </c>
      <c r="U18" s="41">
        <f t="shared" si="3"/>
        <v>0.39226519337016574</v>
      </c>
      <c r="V18" s="12" t="s">
        <v>109</v>
      </c>
      <c r="W18" s="11">
        <v>0.54</v>
      </c>
      <c r="X18" s="42">
        <v>0.28999999999999998</v>
      </c>
      <c r="Y18" s="8">
        <f t="shared" si="4"/>
        <v>0.46296296296296302</v>
      </c>
      <c r="Z18" s="40" t="s">
        <v>45</v>
      </c>
    </row>
    <row r="19" spans="2:26" s="1" customFormat="1" ht="63.75" customHeight="1" x14ac:dyDescent="0.25">
      <c r="B19" s="91"/>
      <c r="C19" s="91"/>
      <c r="D19" s="92"/>
      <c r="E19" s="91"/>
      <c r="F19" s="92"/>
      <c r="G19" s="39" t="s">
        <v>46</v>
      </c>
      <c r="H19" s="39" t="s">
        <v>104</v>
      </c>
      <c r="I19" s="91"/>
      <c r="J19" s="92"/>
      <c r="K19" s="92"/>
      <c r="L19" s="92"/>
      <c r="M19" s="96"/>
      <c r="N19" s="91"/>
      <c r="O19" s="91"/>
      <c r="P19" s="12">
        <v>15</v>
      </c>
      <c r="Q19" s="12">
        <v>12.5</v>
      </c>
      <c r="R19" s="11">
        <f t="shared" si="0"/>
        <v>2.5</v>
      </c>
      <c r="S19" s="12">
        <v>71</v>
      </c>
      <c r="T19" s="43">
        <v>42</v>
      </c>
      <c r="U19" s="41">
        <f t="shared" si="3"/>
        <v>0.40845070422535212</v>
      </c>
      <c r="V19" s="12" t="s">
        <v>109</v>
      </c>
      <c r="W19" s="11">
        <v>1.61</v>
      </c>
      <c r="X19" s="42">
        <v>0.78</v>
      </c>
      <c r="Y19" s="8">
        <f t="shared" si="4"/>
        <v>0.51552795031055898</v>
      </c>
      <c r="Z19" s="40" t="s">
        <v>45</v>
      </c>
    </row>
    <row r="20" spans="2:26" s="1" customFormat="1" ht="63.75" customHeight="1" x14ac:dyDescent="0.25">
      <c r="B20" s="91"/>
      <c r="C20" s="91"/>
      <c r="D20" s="92"/>
      <c r="E20" s="91"/>
      <c r="F20" s="92"/>
      <c r="G20" s="39" t="s">
        <v>46</v>
      </c>
      <c r="H20" s="39" t="s">
        <v>103</v>
      </c>
      <c r="I20" s="91"/>
      <c r="J20" s="92"/>
      <c r="K20" s="92"/>
      <c r="L20" s="92"/>
      <c r="M20" s="96"/>
      <c r="N20" s="91"/>
      <c r="O20" s="91"/>
      <c r="P20" s="12">
        <v>15</v>
      </c>
      <c r="Q20" s="12">
        <v>12.5</v>
      </c>
      <c r="R20" s="11">
        <f t="shared" si="0"/>
        <v>2.5</v>
      </c>
      <c r="S20" s="12">
        <v>129</v>
      </c>
      <c r="T20" s="43">
        <v>67</v>
      </c>
      <c r="U20" s="41">
        <f t="shared" si="3"/>
        <v>0.48062015503875971</v>
      </c>
      <c r="V20" s="12" t="s">
        <v>109</v>
      </c>
      <c r="W20" s="11">
        <v>3.26</v>
      </c>
      <c r="X20" s="42">
        <v>1.67</v>
      </c>
      <c r="Y20" s="8">
        <f t="shared" si="4"/>
        <v>0.48773006134969327</v>
      </c>
      <c r="Z20" s="40" t="s">
        <v>45</v>
      </c>
    </row>
    <row r="21" spans="2:26" s="1" customFormat="1" ht="63.75" customHeight="1" x14ac:dyDescent="0.25">
      <c r="B21" s="91"/>
      <c r="C21" s="91"/>
      <c r="D21" s="92"/>
      <c r="E21" s="91"/>
      <c r="F21" s="92"/>
      <c r="G21" s="39" t="s">
        <v>47</v>
      </c>
      <c r="H21" s="39" t="s">
        <v>19</v>
      </c>
      <c r="I21" s="91"/>
      <c r="J21" s="92"/>
      <c r="K21" s="92"/>
      <c r="L21" s="92"/>
      <c r="M21" s="96"/>
      <c r="N21" s="91"/>
      <c r="O21" s="91"/>
      <c r="P21" s="12">
        <v>15</v>
      </c>
      <c r="Q21" s="12">
        <v>12.5</v>
      </c>
      <c r="R21" s="11">
        <f t="shared" si="0"/>
        <v>2.5</v>
      </c>
      <c r="S21" s="12">
        <v>67</v>
      </c>
      <c r="T21" s="43">
        <v>31</v>
      </c>
      <c r="U21" s="41">
        <f t="shared" si="3"/>
        <v>0.53731343283582089</v>
      </c>
      <c r="V21" s="12" t="s">
        <v>109</v>
      </c>
      <c r="W21" s="11">
        <v>1.62</v>
      </c>
      <c r="X21" s="42">
        <v>0.78</v>
      </c>
      <c r="Y21" s="8">
        <f t="shared" si="4"/>
        <v>0.51851851851851849</v>
      </c>
      <c r="Z21" s="40" t="s">
        <v>45</v>
      </c>
    </row>
    <row r="22" spans="2:26" s="1" customFormat="1" ht="63.75" customHeight="1" x14ac:dyDescent="0.25">
      <c r="B22" s="91"/>
      <c r="C22" s="91"/>
      <c r="D22" s="92"/>
      <c r="E22" s="91"/>
      <c r="F22" s="92"/>
      <c r="G22" s="39" t="s">
        <v>47</v>
      </c>
      <c r="H22" s="39" t="s">
        <v>18</v>
      </c>
      <c r="I22" s="91"/>
      <c r="J22" s="92"/>
      <c r="K22" s="92"/>
      <c r="L22" s="92"/>
      <c r="M22" s="96"/>
      <c r="N22" s="91"/>
      <c r="O22" s="91"/>
      <c r="P22" s="12">
        <v>15</v>
      </c>
      <c r="Q22" s="12">
        <v>12.5</v>
      </c>
      <c r="R22" s="11">
        <f t="shared" si="0"/>
        <v>2.5</v>
      </c>
      <c r="S22" s="12">
        <v>110</v>
      </c>
      <c r="T22" s="43">
        <v>28</v>
      </c>
      <c r="U22" s="41">
        <f t="shared" si="3"/>
        <v>0.74545454545454548</v>
      </c>
      <c r="V22" s="12" t="s">
        <v>109</v>
      </c>
      <c r="W22" s="11">
        <v>0.28999999999999998</v>
      </c>
      <c r="X22" s="42">
        <v>0.13</v>
      </c>
      <c r="Y22" s="8">
        <f t="shared" si="4"/>
        <v>0.55172413793103448</v>
      </c>
      <c r="Z22" s="40" t="s">
        <v>45</v>
      </c>
    </row>
    <row r="23" spans="2:26" s="1" customFormat="1" ht="63.75" customHeight="1" x14ac:dyDescent="0.25">
      <c r="B23" s="91"/>
      <c r="C23" s="91"/>
      <c r="D23" s="92"/>
      <c r="E23" s="91"/>
      <c r="F23" s="92"/>
      <c r="G23" s="39" t="s">
        <v>46</v>
      </c>
      <c r="H23" s="39" t="s">
        <v>104</v>
      </c>
      <c r="I23" s="91"/>
      <c r="J23" s="92"/>
      <c r="K23" s="92"/>
      <c r="L23" s="92"/>
      <c r="M23" s="96"/>
      <c r="N23" s="91"/>
      <c r="O23" s="91"/>
      <c r="P23" s="12">
        <v>17.5</v>
      </c>
      <c r="Q23" s="12">
        <v>12.5</v>
      </c>
      <c r="R23" s="11">
        <f t="shared" ref="R23:R26" si="5">P23-Q23</f>
        <v>5</v>
      </c>
      <c r="S23" s="12">
        <v>135</v>
      </c>
      <c r="T23" s="43">
        <v>42</v>
      </c>
      <c r="U23" s="41">
        <f t="shared" si="3"/>
        <v>0.68888888888888888</v>
      </c>
      <c r="V23" s="12" t="s">
        <v>109</v>
      </c>
      <c r="W23" s="11">
        <v>2.96</v>
      </c>
      <c r="X23" s="42">
        <v>0.78</v>
      </c>
      <c r="Y23" s="8">
        <f t="shared" si="4"/>
        <v>0.7364864864864864</v>
      </c>
      <c r="Z23" s="40" t="s">
        <v>45</v>
      </c>
    </row>
    <row r="24" spans="2:26" s="1" customFormat="1" ht="63.75" customHeight="1" x14ac:dyDescent="0.25">
      <c r="B24" s="91"/>
      <c r="C24" s="91"/>
      <c r="D24" s="92"/>
      <c r="E24" s="91"/>
      <c r="F24" s="92"/>
      <c r="G24" s="39" t="s">
        <v>46</v>
      </c>
      <c r="H24" s="39" t="s">
        <v>103</v>
      </c>
      <c r="I24" s="91"/>
      <c r="J24" s="92"/>
      <c r="K24" s="92"/>
      <c r="L24" s="92"/>
      <c r="M24" s="96"/>
      <c r="N24" s="91"/>
      <c r="O24" s="91"/>
      <c r="P24" s="12">
        <v>17.5</v>
      </c>
      <c r="Q24" s="12">
        <v>12.5</v>
      </c>
      <c r="R24" s="11">
        <f t="shared" si="5"/>
        <v>5</v>
      </c>
      <c r="S24" s="12">
        <v>246</v>
      </c>
      <c r="T24" s="40">
        <v>67</v>
      </c>
      <c r="U24" s="41">
        <f t="shared" si="3"/>
        <v>0.72764227642276424</v>
      </c>
      <c r="V24" s="12" t="s">
        <v>109</v>
      </c>
      <c r="W24" s="11">
        <v>5.64</v>
      </c>
      <c r="X24" s="42">
        <v>1.67</v>
      </c>
      <c r="Y24" s="8">
        <f t="shared" si="4"/>
        <v>0.70390070921985815</v>
      </c>
      <c r="Z24" s="40" t="s">
        <v>45</v>
      </c>
    </row>
    <row r="25" spans="2:26" s="1" customFormat="1" ht="63.75" customHeight="1" x14ac:dyDescent="0.25">
      <c r="B25" s="91"/>
      <c r="C25" s="91"/>
      <c r="D25" s="92"/>
      <c r="E25" s="91"/>
      <c r="F25" s="92"/>
      <c r="G25" s="39" t="s">
        <v>47</v>
      </c>
      <c r="H25" s="39" t="s">
        <v>19</v>
      </c>
      <c r="I25" s="91"/>
      <c r="J25" s="92"/>
      <c r="K25" s="92"/>
      <c r="L25" s="92"/>
      <c r="M25" s="96"/>
      <c r="N25" s="91"/>
      <c r="O25" s="91"/>
      <c r="P25" s="12">
        <v>17.5</v>
      </c>
      <c r="Q25" s="12">
        <v>12.5</v>
      </c>
      <c r="R25" s="11">
        <f t="shared" si="5"/>
        <v>5</v>
      </c>
      <c r="S25" s="12">
        <v>87</v>
      </c>
      <c r="T25" s="40">
        <v>31</v>
      </c>
      <c r="U25" s="41">
        <f t="shared" si="3"/>
        <v>0.64367816091954022</v>
      </c>
      <c r="V25" s="12" t="s">
        <v>109</v>
      </c>
      <c r="W25" s="11">
        <v>2.93</v>
      </c>
      <c r="X25" s="42">
        <v>0.78</v>
      </c>
      <c r="Y25" s="8">
        <f t="shared" si="4"/>
        <v>0.7337883959044369</v>
      </c>
      <c r="Z25" s="40" t="s">
        <v>45</v>
      </c>
    </row>
    <row r="26" spans="2:26" s="1" customFormat="1" ht="63.75" customHeight="1" thickBot="1" x14ac:dyDescent="0.3">
      <c r="B26" s="80"/>
      <c r="C26" s="80"/>
      <c r="D26" s="89"/>
      <c r="E26" s="80"/>
      <c r="F26" s="89"/>
      <c r="G26" s="44" t="s">
        <v>47</v>
      </c>
      <c r="H26" s="44" t="s">
        <v>18</v>
      </c>
      <c r="I26" s="80"/>
      <c r="J26" s="89"/>
      <c r="K26" s="89"/>
      <c r="L26" s="89"/>
      <c r="M26" s="97"/>
      <c r="N26" s="80"/>
      <c r="O26" s="80"/>
      <c r="P26" s="45">
        <v>17.5</v>
      </c>
      <c r="Q26" s="45">
        <v>12.5</v>
      </c>
      <c r="R26" s="13">
        <f t="shared" si="5"/>
        <v>5</v>
      </c>
      <c r="S26" s="45">
        <v>181</v>
      </c>
      <c r="T26" s="46">
        <v>28</v>
      </c>
      <c r="U26" s="41">
        <f t="shared" si="3"/>
        <v>0.84530386740331487</v>
      </c>
      <c r="V26" s="12" t="s">
        <v>109</v>
      </c>
      <c r="W26" s="11">
        <v>0.54</v>
      </c>
      <c r="X26" s="42">
        <v>0.13</v>
      </c>
      <c r="Y26" s="9">
        <f t="shared" si="4"/>
        <v>0.7592592592592593</v>
      </c>
      <c r="Z26" s="40" t="s">
        <v>45</v>
      </c>
    </row>
    <row r="27" spans="2:26" ht="82.5" customHeight="1" x14ac:dyDescent="0.25">
      <c r="B27" s="79">
        <v>7</v>
      </c>
      <c r="C27" s="93" t="s">
        <v>13</v>
      </c>
      <c r="D27" s="88" t="s">
        <v>85</v>
      </c>
      <c r="E27" s="79" t="s">
        <v>2</v>
      </c>
      <c r="F27" s="12" t="s">
        <v>32</v>
      </c>
      <c r="G27" s="79" t="s">
        <v>14</v>
      </c>
      <c r="H27" s="79" t="s">
        <v>5</v>
      </c>
      <c r="I27" s="12">
        <v>5</v>
      </c>
      <c r="J27" s="88" t="s">
        <v>98</v>
      </c>
      <c r="K27" s="88" t="s">
        <v>86</v>
      </c>
      <c r="L27" s="88" t="s">
        <v>87</v>
      </c>
      <c r="M27" s="79" t="s">
        <v>5</v>
      </c>
      <c r="N27" s="79" t="s">
        <v>5</v>
      </c>
      <c r="O27" s="79" t="s">
        <v>5</v>
      </c>
      <c r="P27" s="14">
        <v>16.7</v>
      </c>
      <c r="Q27" s="10">
        <v>14.8</v>
      </c>
      <c r="R27" s="18">
        <f t="shared" si="0"/>
        <v>1.8999999999999986</v>
      </c>
      <c r="S27" s="19">
        <v>67.400000000000006</v>
      </c>
      <c r="T27" s="19">
        <v>35.799999999999997</v>
      </c>
      <c r="U27" s="50">
        <f t="shared" si="3"/>
        <v>0.4688427299703265</v>
      </c>
      <c r="V27" s="19" t="s">
        <v>110</v>
      </c>
      <c r="W27" s="18">
        <v>14.9</v>
      </c>
      <c r="X27" s="18">
        <v>9.1999999999999993</v>
      </c>
      <c r="Y27" s="7">
        <f t="shared" ref="Y27:Y29" si="6">(W27-X27)/W27</f>
        <v>0.38255033557046986</v>
      </c>
      <c r="Z27" s="21" t="s">
        <v>48</v>
      </c>
    </row>
    <row r="28" spans="2:26" ht="69" customHeight="1" thickBot="1" x14ac:dyDescent="0.3">
      <c r="B28" s="80"/>
      <c r="C28" s="94"/>
      <c r="D28" s="89"/>
      <c r="E28" s="80"/>
      <c r="F28" s="45" t="s">
        <v>33</v>
      </c>
      <c r="G28" s="80"/>
      <c r="H28" s="80"/>
      <c r="I28" s="45">
        <v>4</v>
      </c>
      <c r="J28" s="89"/>
      <c r="K28" s="80"/>
      <c r="L28" s="80"/>
      <c r="M28" s="80"/>
      <c r="N28" s="80"/>
      <c r="O28" s="80"/>
      <c r="P28" s="16">
        <v>16.7</v>
      </c>
      <c r="Q28" s="13">
        <v>14.8</v>
      </c>
      <c r="R28" s="26">
        <f t="shared" si="0"/>
        <v>1.8999999999999986</v>
      </c>
      <c r="S28" s="17">
        <v>7415</v>
      </c>
      <c r="T28" s="17">
        <v>3745</v>
      </c>
      <c r="U28" s="54">
        <f t="shared" si="3"/>
        <v>0.49494268374915712</v>
      </c>
      <c r="V28" s="17" t="s">
        <v>111</v>
      </c>
      <c r="W28" s="26">
        <v>6.2</v>
      </c>
      <c r="X28" s="26">
        <v>4.7</v>
      </c>
      <c r="Y28" s="9">
        <f t="shared" si="6"/>
        <v>0.24193548387096772</v>
      </c>
      <c r="Z28" s="28" t="s">
        <v>49</v>
      </c>
    </row>
    <row r="29" spans="2:26" ht="75.75" customHeight="1" thickBot="1" x14ac:dyDescent="0.3">
      <c r="B29" s="30">
        <v>8</v>
      </c>
      <c r="C29" s="47" t="s">
        <v>50</v>
      </c>
      <c r="D29" s="48" t="s">
        <v>88</v>
      </c>
      <c r="E29" s="30" t="s">
        <v>2</v>
      </c>
      <c r="F29" s="30" t="s">
        <v>33</v>
      </c>
      <c r="G29" s="30" t="s">
        <v>14</v>
      </c>
      <c r="H29" s="30" t="s">
        <v>5</v>
      </c>
      <c r="I29" s="30">
        <v>2</v>
      </c>
      <c r="J29" s="30" t="s">
        <v>51</v>
      </c>
      <c r="K29" s="48" t="s">
        <v>89</v>
      </c>
      <c r="L29" s="48" t="s">
        <v>90</v>
      </c>
      <c r="M29" s="30" t="s">
        <v>5</v>
      </c>
      <c r="N29" s="30" t="s">
        <v>5</v>
      </c>
      <c r="O29" s="30" t="s">
        <v>91</v>
      </c>
      <c r="P29" s="57">
        <v>19</v>
      </c>
      <c r="Q29" s="58">
        <v>14</v>
      </c>
      <c r="R29" s="59">
        <f t="shared" si="0"/>
        <v>5</v>
      </c>
      <c r="S29" s="60">
        <v>4.8</v>
      </c>
      <c r="T29" s="68">
        <v>1.42</v>
      </c>
      <c r="U29" s="62">
        <f t="shared" si="3"/>
        <v>0.70416666666666672</v>
      </c>
      <c r="V29" s="60" t="s">
        <v>110</v>
      </c>
      <c r="W29" s="59">
        <v>2.69</v>
      </c>
      <c r="X29" s="59">
        <v>0.9</v>
      </c>
      <c r="Y29" s="62">
        <f t="shared" si="6"/>
        <v>0.66542750929368033</v>
      </c>
      <c r="Z29" s="63" t="s">
        <v>52</v>
      </c>
    </row>
    <row r="30" spans="2:26" ht="44.25" customHeight="1" x14ac:dyDescent="0.25">
      <c r="C30" s="4"/>
      <c r="P30" s="4"/>
      <c r="Q30" s="4"/>
      <c r="R30" s="4"/>
      <c r="U30" s="4"/>
    </row>
    <row r="31" spans="2:26" ht="48" customHeight="1" x14ac:dyDescent="0.25">
      <c r="C31" s="4"/>
      <c r="P31" s="4"/>
      <c r="Q31" s="4"/>
      <c r="R31" s="4"/>
      <c r="U31" s="4"/>
    </row>
    <row r="32" spans="2:26" ht="141.75" customHeight="1" x14ac:dyDescent="0.25">
      <c r="C32" s="4"/>
      <c r="P32" s="4"/>
      <c r="Q32" s="4"/>
      <c r="R32" s="4"/>
      <c r="U32" s="4"/>
    </row>
    <row r="33" spans="2:26" ht="36.75" customHeight="1" x14ac:dyDescent="0.25">
      <c r="B33" s="3"/>
      <c r="D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ht="48" customHeight="1" x14ac:dyDescent="0.25">
      <c r="B34" s="3"/>
      <c r="D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ht="46.5" customHeight="1" x14ac:dyDescent="0.25">
      <c r="B35" s="3"/>
      <c r="D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ht="45.75" customHeight="1" x14ac:dyDescent="0.25">
      <c r="B36" s="3"/>
      <c r="D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ht="39.75" customHeight="1" x14ac:dyDescent="0.25">
      <c r="B37" s="3"/>
      <c r="D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ht="45.75" customHeight="1" x14ac:dyDescent="0.25">
      <c r="B38" s="3"/>
      <c r="D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ht="78" customHeight="1" x14ac:dyDescent="0.25">
      <c r="B39" s="3"/>
      <c r="D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ht="81" customHeight="1" x14ac:dyDescent="0.25">
      <c r="B40" s="3"/>
      <c r="D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ht="94.5" customHeight="1" x14ac:dyDescent="0.25">
      <c r="B41" s="3"/>
      <c r="D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ht="33.75" customHeight="1" x14ac:dyDescent="0.25">
      <c r="B42" s="3"/>
      <c r="D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ht="33" customHeight="1" x14ac:dyDescent="0.25">
      <c r="B43" s="3"/>
      <c r="D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ht="43.5" customHeight="1" x14ac:dyDescent="0.25">
      <c r="B44" s="3"/>
      <c r="D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 ht="105" customHeight="1" x14ac:dyDescent="0.25">
      <c r="B45" s="3"/>
      <c r="D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 ht="102.75" customHeight="1" x14ac:dyDescent="0.25">
      <c r="B46" s="3"/>
      <c r="D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 ht="27" customHeight="1" x14ac:dyDescent="0.25">
      <c r="B47" s="3"/>
      <c r="D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ht="23.25" customHeight="1" x14ac:dyDescent="0.25">
      <c r="B48" s="3"/>
      <c r="D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24.75" customHeight="1" x14ac:dyDescent="0.25">
      <c r="B49" s="3"/>
      <c r="D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24.75" customHeight="1" x14ac:dyDescent="0.25">
      <c r="B50" s="3"/>
      <c r="D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27" customHeight="1" x14ac:dyDescent="0.25">
      <c r="B51" s="3"/>
      <c r="D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24.75" customHeight="1" x14ac:dyDescent="0.25">
      <c r="B52" s="3"/>
      <c r="D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75.75" customHeight="1" x14ac:dyDescent="0.25">
      <c r="B53" s="3"/>
      <c r="D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66.75" customHeight="1" x14ac:dyDescent="0.25">
      <c r="B54" s="3"/>
      <c r="D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84.75" customHeight="1" x14ac:dyDescent="0.25">
      <c r="B55" s="3"/>
      <c r="D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79.5" customHeight="1" x14ac:dyDescent="0.25">
      <c r="B56" s="3"/>
      <c r="D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41.25" customHeight="1" x14ac:dyDescent="0.25">
      <c r="B57" s="3"/>
      <c r="D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38.25" customHeight="1" x14ac:dyDescent="0.25">
      <c r="B58" s="3"/>
      <c r="D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36.75" customHeight="1" x14ac:dyDescent="0.25">
      <c r="B59" s="3"/>
      <c r="D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40.5" customHeight="1" x14ac:dyDescent="0.25">
      <c r="B60" s="3"/>
      <c r="D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36" customHeight="1" x14ac:dyDescent="0.25">
      <c r="B61" s="3"/>
      <c r="D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54.75" customHeight="1" x14ac:dyDescent="0.25">
      <c r="B62" s="3"/>
      <c r="D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105.75" customHeight="1" x14ac:dyDescent="0.25">
      <c r="B63" s="3"/>
      <c r="D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30.75" customHeight="1" x14ac:dyDescent="0.25">
      <c r="B64" s="3"/>
      <c r="D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39" customHeight="1" x14ac:dyDescent="0.25">
      <c r="B65" s="3"/>
      <c r="D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52.5" customHeight="1" x14ac:dyDescent="0.25">
      <c r="B66" s="3"/>
      <c r="D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148.5" customHeight="1" x14ac:dyDescent="0.25">
      <c r="B67" s="3"/>
      <c r="D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x14ac:dyDescent="0.25">
      <c r="B68" s="3"/>
      <c r="D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x14ac:dyDescent="0.25">
      <c r="B69" s="3"/>
      <c r="D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x14ac:dyDescent="0.25">
      <c r="B70" s="3"/>
      <c r="D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x14ac:dyDescent="0.25">
      <c r="B71" s="3"/>
      <c r="D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x14ac:dyDescent="0.25">
      <c r="B72" s="3"/>
      <c r="D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x14ac:dyDescent="0.25">
      <c r="B73" s="3"/>
      <c r="D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x14ac:dyDescent="0.25">
      <c r="B74" s="3"/>
      <c r="D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x14ac:dyDescent="0.25">
      <c r="B75" s="3"/>
      <c r="D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x14ac:dyDescent="0.25">
      <c r="B76" s="3"/>
      <c r="D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x14ac:dyDescent="0.25">
      <c r="B77" s="3"/>
      <c r="D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x14ac:dyDescent="0.25">
      <c r="B78" s="3"/>
      <c r="D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x14ac:dyDescent="0.25">
      <c r="B79" s="3"/>
      <c r="D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x14ac:dyDescent="0.25">
      <c r="B80" s="3"/>
      <c r="D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x14ac:dyDescent="0.25">
      <c r="B81" s="3"/>
      <c r="D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x14ac:dyDescent="0.25">
      <c r="B82" s="3"/>
      <c r="D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x14ac:dyDescent="0.25">
      <c r="B83" s="3"/>
      <c r="D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x14ac:dyDescent="0.25">
      <c r="B84" s="3"/>
      <c r="D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x14ac:dyDescent="0.25">
      <c r="B85" s="3"/>
      <c r="D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x14ac:dyDescent="0.25">
      <c r="B86" s="3"/>
      <c r="D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x14ac:dyDescent="0.25">
      <c r="B87" s="3"/>
      <c r="D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x14ac:dyDescent="0.25">
      <c r="B88" s="3"/>
      <c r="D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x14ac:dyDescent="0.25">
      <c r="B89" s="3"/>
      <c r="D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x14ac:dyDescent="0.25">
      <c r="B90" s="3"/>
      <c r="D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x14ac:dyDescent="0.25">
      <c r="B91" s="3"/>
      <c r="D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x14ac:dyDescent="0.25">
      <c r="B92" s="3"/>
      <c r="D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x14ac:dyDescent="0.25">
      <c r="B93" s="3"/>
      <c r="D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x14ac:dyDescent="0.25">
      <c r="B94" s="3"/>
      <c r="D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x14ac:dyDescent="0.25">
      <c r="B95" s="3"/>
      <c r="D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x14ac:dyDescent="0.25">
      <c r="B96" s="3"/>
      <c r="D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x14ac:dyDescent="0.25">
      <c r="B97" s="3"/>
      <c r="D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x14ac:dyDescent="0.25">
      <c r="B98" s="3"/>
      <c r="D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x14ac:dyDescent="0.25">
      <c r="B99" s="3"/>
      <c r="D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x14ac:dyDescent="0.25">
      <c r="B100" s="3"/>
      <c r="D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x14ac:dyDescent="0.25">
      <c r="B101" s="3"/>
      <c r="D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x14ac:dyDescent="0.25">
      <c r="B102" s="3"/>
      <c r="D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x14ac:dyDescent="0.25">
      <c r="B103" s="3"/>
      <c r="D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x14ac:dyDescent="0.25">
      <c r="B104" s="3"/>
      <c r="D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x14ac:dyDescent="0.25">
      <c r="B105" s="3"/>
      <c r="D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x14ac:dyDescent="0.25">
      <c r="B106" s="3"/>
      <c r="D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x14ac:dyDescent="0.25">
      <c r="B107" s="3"/>
      <c r="D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x14ac:dyDescent="0.25">
      <c r="B108" s="3"/>
      <c r="D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x14ac:dyDescent="0.25">
      <c r="B109" s="3"/>
      <c r="D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x14ac:dyDescent="0.25">
      <c r="B110" s="3"/>
      <c r="D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x14ac:dyDescent="0.25">
      <c r="B111" s="3"/>
      <c r="D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x14ac:dyDescent="0.25">
      <c r="B112" s="3"/>
      <c r="D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x14ac:dyDescent="0.25">
      <c r="B113" s="3"/>
      <c r="D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x14ac:dyDescent="0.25">
      <c r="B114" s="3"/>
      <c r="D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x14ac:dyDescent="0.25">
      <c r="B115" s="3"/>
      <c r="D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x14ac:dyDescent="0.25">
      <c r="B116" s="3"/>
      <c r="D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x14ac:dyDescent="0.25">
      <c r="B117" s="3"/>
      <c r="D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x14ac:dyDescent="0.25">
      <c r="B118" s="3"/>
      <c r="D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x14ac:dyDescent="0.25">
      <c r="B119" s="3"/>
      <c r="D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x14ac:dyDescent="0.25">
      <c r="B120" s="3"/>
      <c r="D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x14ac:dyDescent="0.25">
      <c r="B121" s="3"/>
      <c r="D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x14ac:dyDescent="0.25">
      <c r="B122" s="3"/>
      <c r="D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x14ac:dyDescent="0.25">
      <c r="B123" s="3"/>
      <c r="D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x14ac:dyDescent="0.25">
      <c r="B124" s="3"/>
      <c r="D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x14ac:dyDescent="0.25">
      <c r="B125" s="3"/>
      <c r="D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x14ac:dyDescent="0.25">
      <c r="B126" s="3"/>
      <c r="D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x14ac:dyDescent="0.25">
      <c r="B127" s="3"/>
      <c r="D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x14ac:dyDescent="0.25">
      <c r="B128" s="3"/>
      <c r="D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x14ac:dyDescent="0.25">
      <c r="B129" s="3"/>
      <c r="D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x14ac:dyDescent="0.25">
      <c r="B130" s="3"/>
      <c r="D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x14ac:dyDescent="0.25">
      <c r="B131" s="3"/>
      <c r="D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x14ac:dyDescent="0.25">
      <c r="B132" s="3"/>
      <c r="D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x14ac:dyDescent="0.25">
      <c r="B133" s="3"/>
      <c r="D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x14ac:dyDescent="0.25">
      <c r="B134" s="3"/>
      <c r="D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x14ac:dyDescent="0.25">
      <c r="B135" s="3"/>
      <c r="D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x14ac:dyDescent="0.25">
      <c r="B136" s="3"/>
      <c r="D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x14ac:dyDescent="0.25">
      <c r="B137" s="3"/>
      <c r="D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x14ac:dyDescent="0.25">
      <c r="B138" s="3"/>
      <c r="D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x14ac:dyDescent="0.25">
      <c r="B139" s="3"/>
      <c r="D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x14ac:dyDescent="0.25">
      <c r="B140" s="3"/>
      <c r="D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x14ac:dyDescent="0.25">
      <c r="B141" s="3"/>
      <c r="D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x14ac:dyDescent="0.25">
      <c r="B142" s="3"/>
      <c r="D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x14ac:dyDescent="0.25">
      <c r="B143" s="3"/>
      <c r="D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x14ac:dyDescent="0.25">
      <c r="B144" s="3"/>
      <c r="D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x14ac:dyDescent="0.25">
      <c r="B145" s="3"/>
      <c r="D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x14ac:dyDescent="0.25">
      <c r="B146" s="3"/>
      <c r="D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x14ac:dyDescent="0.25">
      <c r="B147" s="3"/>
      <c r="D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x14ac:dyDescent="0.25">
      <c r="B148" s="3"/>
      <c r="D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x14ac:dyDescent="0.25">
      <c r="B149" s="3"/>
      <c r="D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x14ac:dyDescent="0.25">
      <c r="B150" s="3"/>
      <c r="D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x14ac:dyDescent="0.25">
      <c r="B151" s="3"/>
      <c r="D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x14ac:dyDescent="0.25">
      <c r="B152" s="3"/>
      <c r="D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x14ac:dyDescent="0.25">
      <c r="B153" s="3"/>
      <c r="D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x14ac:dyDescent="0.25">
      <c r="B154" s="3"/>
      <c r="D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x14ac:dyDescent="0.25">
      <c r="B155" s="3"/>
      <c r="D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x14ac:dyDescent="0.25">
      <c r="B156" s="3"/>
      <c r="D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x14ac:dyDescent="0.25">
      <c r="B157" s="3"/>
      <c r="D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x14ac:dyDescent="0.25">
      <c r="B158" s="3"/>
      <c r="D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x14ac:dyDescent="0.25">
      <c r="B159" s="3"/>
      <c r="D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x14ac:dyDescent="0.25">
      <c r="B160" s="3"/>
      <c r="D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x14ac:dyDescent="0.25">
      <c r="B161" s="3"/>
      <c r="D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x14ac:dyDescent="0.25">
      <c r="B162" s="3"/>
      <c r="D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x14ac:dyDescent="0.25">
      <c r="B163" s="3"/>
      <c r="D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x14ac:dyDescent="0.25">
      <c r="B164" s="3"/>
      <c r="D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x14ac:dyDescent="0.25">
      <c r="B165" s="3"/>
      <c r="D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x14ac:dyDescent="0.25">
      <c r="B166" s="3"/>
      <c r="D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x14ac:dyDescent="0.25">
      <c r="B167" s="3"/>
      <c r="D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x14ac:dyDescent="0.25">
      <c r="B168" s="3"/>
      <c r="D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x14ac:dyDescent="0.25">
      <c r="B169" s="3"/>
      <c r="D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x14ac:dyDescent="0.25">
      <c r="B170" s="3"/>
      <c r="D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x14ac:dyDescent="0.25">
      <c r="B171" s="3"/>
      <c r="D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x14ac:dyDescent="0.25">
      <c r="B172" s="3"/>
      <c r="D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x14ac:dyDescent="0.25">
      <c r="B173" s="3"/>
      <c r="D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x14ac:dyDescent="0.25">
      <c r="B174" s="3"/>
      <c r="D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x14ac:dyDescent="0.25">
      <c r="B175" s="3"/>
      <c r="D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x14ac:dyDescent="0.25">
      <c r="B176" s="3"/>
      <c r="D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x14ac:dyDescent="0.25">
      <c r="B177" s="3"/>
      <c r="D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x14ac:dyDescent="0.25">
      <c r="B178" s="3"/>
      <c r="D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x14ac:dyDescent="0.25">
      <c r="B179" s="3"/>
      <c r="D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x14ac:dyDescent="0.25">
      <c r="B180" s="3"/>
      <c r="D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x14ac:dyDescent="0.25">
      <c r="B181" s="3"/>
      <c r="D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x14ac:dyDescent="0.25">
      <c r="B182" s="3"/>
      <c r="D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x14ac:dyDescent="0.25">
      <c r="B183" s="3"/>
      <c r="D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x14ac:dyDescent="0.25">
      <c r="B184" s="3"/>
      <c r="D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x14ac:dyDescent="0.25">
      <c r="B185" s="3"/>
      <c r="D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x14ac:dyDescent="0.25">
      <c r="B186" s="3"/>
      <c r="D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x14ac:dyDescent="0.25">
      <c r="B187" s="3"/>
      <c r="D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x14ac:dyDescent="0.25">
      <c r="B188" s="3"/>
      <c r="D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x14ac:dyDescent="0.25">
      <c r="B189" s="3"/>
      <c r="D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x14ac:dyDescent="0.25">
      <c r="B190" s="3"/>
      <c r="D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x14ac:dyDescent="0.25">
      <c r="B191" s="3"/>
      <c r="D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x14ac:dyDescent="0.25">
      <c r="B192" s="3"/>
      <c r="D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x14ac:dyDescent="0.25">
      <c r="B193" s="3"/>
      <c r="D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x14ac:dyDescent="0.25">
      <c r="B194" s="3"/>
      <c r="D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x14ac:dyDescent="0.25">
      <c r="B195" s="3"/>
      <c r="D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x14ac:dyDescent="0.25">
      <c r="B196" s="3"/>
      <c r="D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x14ac:dyDescent="0.25">
      <c r="B197" s="3"/>
      <c r="D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x14ac:dyDescent="0.25">
      <c r="B198" s="3"/>
      <c r="D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x14ac:dyDescent="0.25">
      <c r="B199" s="3"/>
      <c r="D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x14ac:dyDescent="0.25">
      <c r="B200" s="3"/>
      <c r="D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x14ac:dyDescent="0.25">
      <c r="B201" s="3"/>
      <c r="D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x14ac:dyDescent="0.25">
      <c r="B202" s="3"/>
      <c r="D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x14ac:dyDescent="0.25">
      <c r="B203" s="3"/>
      <c r="D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x14ac:dyDescent="0.25">
      <c r="B204" s="3"/>
      <c r="D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x14ac:dyDescent="0.25">
      <c r="B205" s="3"/>
      <c r="D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x14ac:dyDescent="0.25">
      <c r="B206" s="3"/>
      <c r="D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x14ac:dyDescent="0.25">
      <c r="B207" s="3"/>
      <c r="D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x14ac:dyDescent="0.25">
      <c r="B208" s="3"/>
      <c r="D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x14ac:dyDescent="0.25">
      <c r="B209" s="3"/>
      <c r="D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x14ac:dyDescent="0.25">
      <c r="B210" s="3"/>
      <c r="D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x14ac:dyDescent="0.25">
      <c r="B211" s="3"/>
      <c r="D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x14ac:dyDescent="0.25">
      <c r="B212" s="3"/>
      <c r="D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x14ac:dyDescent="0.25">
      <c r="B213" s="3"/>
      <c r="D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x14ac:dyDescent="0.25">
      <c r="B214" s="3"/>
      <c r="D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x14ac:dyDescent="0.25">
      <c r="B215" s="3"/>
      <c r="D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x14ac:dyDescent="0.25">
      <c r="B216" s="3"/>
      <c r="D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x14ac:dyDescent="0.25">
      <c r="B217" s="3"/>
      <c r="D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x14ac:dyDescent="0.25">
      <c r="B218"/>
      <c r="C218"/>
      <c r="D218"/>
      <c r="E218" s="2"/>
      <c r="F218"/>
      <c r="G218" s="1"/>
      <c r="H218" s="1"/>
      <c r="I218" s="1"/>
      <c r="J218" s="1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2:26" x14ac:dyDescent="0.25">
      <c r="B219"/>
      <c r="C219"/>
      <c r="D219"/>
      <c r="E219" s="2"/>
      <c r="F219"/>
      <c r="G219" s="1"/>
      <c r="H219" s="1"/>
      <c r="I219" s="1"/>
      <c r="J219" s="1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2:26" x14ac:dyDescent="0.25">
      <c r="B220"/>
      <c r="C220"/>
      <c r="D220"/>
      <c r="E220" s="2"/>
      <c r="F220"/>
      <c r="G220" s="1"/>
      <c r="H220" s="1"/>
      <c r="I220" s="1"/>
      <c r="J220" s="1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2:26" x14ac:dyDescent="0.25">
      <c r="B221"/>
      <c r="C221"/>
      <c r="D221"/>
      <c r="E221" s="2"/>
      <c r="F221"/>
      <c r="G221" s="1"/>
      <c r="H221" s="1"/>
      <c r="I221" s="1"/>
      <c r="J221" s="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2:26" x14ac:dyDescent="0.25">
      <c r="B222"/>
      <c r="C222"/>
      <c r="D222"/>
      <c r="E222" s="2"/>
      <c r="F222"/>
      <c r="G222" s="1"/>
      <c r="H222" s="1"/>
      <c r="I222" s="1"/>
      <c r="J222" s="1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2:26" x14ac:dyDescent="0.25">
      <c r="B223"/>
      <c r="C223"/>
      <c r="D223"/>
      <c r="E223" s="2"/>
      <c r="F223"/>
      <c r="G223" s="1"/>
      <c r="H223" s="1"/>
      <c r="I223" s="1"/>
      <c r="J223" s="1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2:26" x14ac:dyDescent="0.25">
      <c r="B224"/>
      <c r="C224"/>
      <c r="D224"/>
      <c r="E224" s="2"/>
      <c r="F224"/>
      <c r="G224" s="1"/>
      <c r="H224" s="1"/>
      <c r="I224" s="1"/>
      <c r="J224" s="1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2:26" x14ac:dyDescent="0.25">
      <c r="B225"/>
      <c r="C225"/>
      <c r="D225"/>
      <c r="E225" s="2"/>
      <c r="F225"/>
      <c r="G225" s="1"/>
      <c r="H225" s="1"/>
      <c r="I225" s="1"/>
      <c r="J225" s="1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2:26" x14ac:dyDescent="0.25">
      <c r="B226"/>
      <c r="C226"/>
      <c r="D226"/>
      <c r="E226" s="2"/>
      <c r="F226"/>
      <c r="G226" s="1"/>
      <c r="H226" s="1"/>
      <c r="I226" s="1"/>
      <c r="J226" s="1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2:26" x14ac:dyDescent="0.25">
      <c r="B227"/>
      <c r="C227"/>
      <c r="D227"/>
      <c r="E227" s="2"/>
      <c r="F227"/>
      <c r="G227" s="1"/>
      <c r="H227" s="1"/>
      <c r="I227" s="1"/>
      <c r="J227" s="1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</sheetData>
  <mergeCells count="75">
    <mergeCell ref="E7:E9"/>
    <mergeCell ref="F4:F6"/>
    <mergeCell ref="F7:F9"/>
    <mergeCell ref="B10:B11"/>
    <mergeCell ref="N4:N6"/>
    <mergeCell ref="M4:M6"/>
    <mergeCell ref="K7:K9"/>
    <mergeCell ref="L7:L9"/>
    <mergeCell ref="M7:M9"/>
    <mergeCell ref="N7:N9"/>
    <mergeCell ref="K4:K6"/>
    <mergeCell ref="L4:L6"/>
    <mergeCell ref="K10:K11"/>
    <mergeCell ref="C10:C11"/>
    <mergeCell ref="D10:D11"/>
    <mergeCell ref="E10:E11"/>
    <mergeCell ref="F10:F11"/>
    <mergeCell ref="G10:G11"/>
    <mergeCell ref="H10:H11"/>
    <mergeCell ref="G27:G28"/>
    <mergeCell ref="H13:H14"/>
    <mergeCell ref="H27:H28"/>
    <mergeCell ref="O4:O6"/>
    <mergeCell ref="O7:O9"/>
    <mergeCell ref="O10:O11"/>
    <mergeCell ref="N13:N14"/>
    <mergeCell ref="O13:O14"/>
    <mergeCell ref="K15:K26"/>
    <mergeCell ref="L15:L26"/>
    <mergeCell ref="M15:M26"/>
    <mergeCell ref="N15:N26"/>
    <mergeCell ref="O15:O26"/>
    <mergeCell ref="L27:L28"/>
    <mergeCell ref="N10:N11"/>
    <mergeCell ref="G4:G6"/>
    <mergeCell ref="D27:D28"/>
    <mergeCell ref="F15:F26"/>
    <mergeCell ref="C27:C28"/>
    <mergeCell ref="B27:B28"/>
    <mergeCell ref="E27:E28"/>
    <mergeCell ref="B15:B26"/>
    <mergeCell ref="C15:C26"/>
    <mergeCell ref="D15:D26"/>
    <mergeCell ref="E15:E26"/>
    <mergeCell ref="O27:O28"/>
    <mergeCell ref="J4:J6"/>
    <mergeCell ref="I4:I6"/>
    <mergeCell ref="J7:J9"/>
    <mergeCell ref="I7:I9"/>
    <mergeCell ref="J10:J11"/>
    <mergeCell ref="I10:I11"/>
    <mergeCell ref="J13:J14"/>
    <mergeCell ref="I13:I14"/>
    <mergeCell ref="J15:J26"/>
    <mergeCell ref="I15:I26"/>
    <mergeCell ref="J27:J28"/>
    <mergeCell ref="N27:N28"/>
    <mergeCell ref="M27:M28"/>
    <mergeCell ref="K27:K28"/>
    <mergeCell ref="B13:B14"/>
    <mergeCell ref="E13:E14"/>
    <mergeCell ref="F13:F14"/>
    <mergeCell ref="C13:C14"/>
    <mergeCell ref="B2:Z2"/>
    <mergeCell ref="G13:G14"/>
    <mergeCell ref="C4:C6"/>
    <mergeCell ref="B4:B6"/>
    <mergeCell ref="D4:D6"/>
    <mergeCell ref="C7:C9"/>
    <mergeCell ref="B7:B9"/>
    <mergeCell ref="D7:D9"/>
    <mergeCell ref="G7:G9"/>
    <mergeCell ref="H4:H6"/>
    <mergeCell ref="H7:H9"/>
    <mergeCell ref="E4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zoomScale="70" zoomScaleNormal="70" workbookViewId="0">
      <selection activeCell="S17" sqref="S17"/>
    </sheetView>
  </sheetViews>
  <sheetFormatPr defaultRowHeight="15" x14ac:dyDescent="0.25"/>
  <cols>
    <col min="3" max="3" width="23" bestFit="1" customWidth="1"/>
    <col min="4" max="4" width="17.42578125" bestFit="1" customWidth="1"/>
    <col min="5" max="5" width="14.42578125" bestFit="1" customWidth="1"/>
    <col min="6" max="6" width="20.28515625" bestFit="1" customWidth="1"/>
    <col min="7" max="7" width="30.42578125" customWidth="1"/>
    <col min="8" max="8" width="12.85546875" bestFit="1" customWidth="1"/>
    <col min="9" max="9" width="38.140625" bestFit="1" customWidth="1"/>
    <col min="10" max="10" width="36" bestFit="1" customWidth="1"/>
    <col min="11" max="11" width="38.140625" bestFit="1" customWidth="1"/>
    <col min="12" max="12" width="52" bestFit="1" customWidth="1"/>
    <col min="13" max="13" width="15.42578125" bestFit="1" customWidth="1"/>
    <col min="14" max="14" width="41.42578125" customWidth="1"/>
    <col min="15" max="15" width="22" bestFit="1" customWidth="1"/>
    <col min="18" max="18" width="13.140625" bestFit="1" customWidth="1"/>
    <col min="21" max="21" width="14" bestFit="1" customWidth="1"/>
    <col min="22" max="22" width="17.140625" customWidth="1"/>
    <col min="25" max="25" width="13.140625" bestFit="1" customWidth="1"/>
    <col min="26" max="26" width="20.5703125" customWidth="1"/>
  </cols>
  <sheetData>
    <row r="1" spans="1:26" ht="15.75" thickBot="1" x14ac:dyDescent="0.3">
      <c r="A1" s="1"/>
      <c r="B1" s="4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6"/>
      <c r="Q1" s="6"/>
      <c r="R1" s="6"/>
      <c r="S1" s="4"/>
      <c r="T1" s="4"/>
      <c r="U1" s="5"/>
      <c r="V1" s="4"/>
      <c r="W1" s="4"/>
      <c r="X1" s="4"/>
      <c r="Y1" s="4"/>
      <c r="Z1" s="4"/>
    </row>
    <row r="2" spans="1:26" ht="24.75" thickBot="1" x14ac:dyDescent="0.3">
      <c r="A2" s="1"/>
      <c r="B2" s="85" t="s">
        <v>251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7"/>
    </row>
    <row r="3" spans="1:26" ht="105.75" customHeight="1" thickBot="1" x14ac:dyDescent="0.3">
      <c r="A3" s="1"/>
      <c r="B3" s="72" t="s">
        <v>12</v>
      </c>
      <c r="C3" s="73" t="s">
        <v>20</v>
      </c>
      <c r="D3" s="72" t="s">
        <v>113</v>
      </c>
      <c r="E3" s="72" t="s">
        <v>3</v>
      </c>
      <c r="F3" s="74" t="s">
        <v>16</v>
      </c>
      <c r="G3" s="74" t="s">
        <v>114</v>
      </c>
      <c r="H3" s="74" t="s">
        <v>115</v>
      </c>
      <c r="I3" s="74" t="s">
        <v>116</v>
      </c>
      <c r="J3" s="74" t="s">
        <v>117</v>
      </c>
      <c r="K3" s="74" t="s">
        <v>31</v>
      </c>
      <c r="L3" s="74" t="s">
        <v>30</v>
      </c>
      <c r="M3" s="74" t="s">
        <v>29</v>
      </c>
      <c r="N3" s="74" t="s">
        <v>28</v>
      </c>
      <c r="O3" s="74" t="s">
        <v>27</v>
      </c>
      <c r="P3" s="75" t="s">
        <v>21</v>
      </c>
      <c r="Q3" s="75" t="s">
        <v>22</v>
      </c>
      <c r="R3" s="75" t="s">
        <v>26</v>
      </c>
      <c r="S3" s="74" t="s">
        <v>248</v>
      </c>
      <c r="T3" s="74" t="s">
        <v>249</v>
      </c>
      <c r="U3" s="76" t="s">
        <v>250</v>
      </c>
      <c r="V3" s="77" t="s">
        <v>4</v>
      </c>
      <c r="W3" s="74" t="s">
        <v>23</v>
      </c>
      <c r="X3" s="78" t="s">
        <v>24</v>
      </c>
      <c r="Y3" s="74" t="s">
        <v>25</v>
      </c>
      <c r="Z3" s="72" t="s">
        <v>4</v>
      </c>
    </row>
    <row r="4" spans="1:26" ht="24.75" customHeight="1" x14ac:dyDescent="0.25">
      <c r="A4" s="101"/>
      <c r="B4" s="79">
        <v>1</v>
      </c>
      <c r="C4" s="83" t="s">
        <v>118</v>
      </c>
      <c r="D4" s="79" t="s">
        <v>119</v>
      </c>
      <c r="E4" s="79" t="s">
        <v>2</v>
      </c>
      <c r="F4" s="88" t="s">
        <v>93</v>
      </c>
      <c r="G4" s="88" t="s">
        <v>120</v>
      </c>
      <c r="H4" s="88" t="s">
        <v>5</v>
      </c>
      <c r="I4" s="88">
        <v>7</v>
      </c>
      <c r="J4" s="88" t="s">
        <v>121</v>
      </c>
      <c r="K4" s="88" t="s">
        <v>122</v>
      </c>
      <c r="L4" s="88" t="s">
        <v>123</v>
      </c>
      <c r="M4" s="79" t="s">
        <v>124</v>
      </c>
      <c r="N4" s="88" t="s">
        <v>125</v>
      </c>
      <c r="O4" s="79" t="s">
        <v>126</v>
      </c>
      <c r="P4" s="10">
        <v>16.5</v>
      </c>
      <c r="Q4" s="10">
        <v>14.5</v>
      </c>
      <c r="R4" s="10">
        <f>P4-Q4</f>
        <v>2</v>
      </c>
      <c r="S4" s="35">
        <v>0.72</v>
      </c>
      <c r="T4" s="35">
        <v>0.56000000000000005</v>
      </c>
      <c r="U4" s="7">
        <f>(S4-T4)/S4</f>
        <v>0.22222222222222213</v>
      </c>
      <c r="V4" s="35" t="s">
        <v>242</v>
      </c>
      <c r="W4" s="19">
        <v>8.83</v>
      </c>
      <c r="X4" s="19">
        <v>7.22</v>
      </c>
      <c r="Y4" s="7">
        <f>(W4-X4)/W4</f>
        <v>0.18233295583238962</v>
      </c>
      <c r="Z4" s="36" t="s">
        <v>127</v>
      </c>
    </row>
    <row r="5" spans="1:26" ht="24.75" customHeight="1" x14ac:dyDescent="0.25">
      <c r="A5" s="101"/>
      <c r="B5" s="91"/>
      <c r="C5" s="90"/>
      <c r="D5" s="91"/>
      <c r="E5" s="91"/>
      <c r="F5" s="92"/>
      <c r="G5" s="92"/>
      <c r="H5" s="92"/>
      <c r="I5" s="92"/>
      <c r="J5" s="92"/>
      <c r="K5" s="92"/>
      <c r="L5" s="92"/>
      <c r="M5" s="91"/>
      <c r="N5" s="92"/>
      <c r="O5" s="91"/>
      <c r="P5" s="11">
        <v>16.5</v>
      </c>
      <c r="Q5" s="11">
        <v>12.5</v>
      </c>
      <c r="R5" s="11">
        <f t="shared" ref="R5:R50" si="0">P5-Q5</f>
        <v>4</v>
      </c>
      <c r="S5" s="12">
        <v>0.72</v>
      </c>
      <c r="T5" s="12">
        <v>0.43</v>
      </c>
      <c r="U5" s="8">
        <f t="shared" ref="U5:U47" si="1">(S5-T5)/S5</f>
        <v>0.40277777777777779</v>
      </c>
      <c r="V5" s="12" t="s">
        <v>242</v>
      </c>
      <c r="W5" s="23">
        <v>8.83</v>
      </c>
      <c r="X5" s="23">
        <v>5.43</v>
      </c>
      <c r="Y5" s="8">
        <f t="shared" ref="Y5:Y9" si="2">(W5-X5)/W5</f>
        <v>0.38505096262740662</v>
      </c>
      <c r="Z5" s="40" t="s">
        <v>127</v>
      </c>
    </row>
    <row r="6" spans="1:26" ht="27.75" customHeight="1" x14ac:dyDescent="0.25">
      <c r="A6" s="101"/>
      <c r="B6" s="91"/>
      <c r="C6" s="90"/>
      <c r="D6" s="91"/>
      <c r="E6" s="91"/>
      <c r="F6" s="92"/>
      <c r="G6" s="92"/>
      <c r="H6" s="92"/>
      <c r="I6" s="92"/>
      <c r="J6" s="92"/>
      <c r="K6" s="92"/>
      <c r="L6" s="92"/>
      <c r="M6" s="91"/>
      <c r="N6" s="92"/>
      <c r="O6" s="91"/>
      <c r="P6" s="11">
        <v>14.5</v>
      </c>
      <c r="Q6" s="11">
        <v>12.5</v>
      </c>
      <c r="R6" s="11">
        <f t="shared" si="0"/>
        <v>2</v>
      </c>
      <c r="S6" s="12">
        <v>0.56000000000000005</v>
      </c>
      <c r="T6" s="12">
        <v>0.43</v>
      </c>
      <c r="U6" s="8">
        <f t="shared" si="1"/>
        <v>0.23214285714285723</v>
      </c>
      <c r="V6" s="12" t="s">
        <v>242</v>
      </c>
      <c r="W6" s="23">
        <v>7.22</v>
      </c>
      <c r="X6" s="23">
        <v>5.43</v>
      </c>
      <c r="Y6" s="8">
        <f t="shared" si="2"/>
        <v>0.24792243767313021</v>
      </c>
      <c r="Z6" s="40" t="s">
        <v>127</v>
      </c>
    </row>
    <row r="7" spans="1:26" ht="27.75" customHeight="1" x14ac:dyDescent="0.25">
      <c r="A7" s="101"/>
      <c r="B7" s="91"/>
      <c r="C7" s="90"/>
      <c r="D7" s="91"/>
      <c r="E7" s="91" t="s">
        <v>1</v>
      </c>
      <c r="F7" s="92" t="s">
        <v>93</v>
      </c>
      <c r="G7" s="92" t="s">
        <v>128</v>
      </c>
      <c r="H7" s="92"/>
      <c r="I7" s="92">
        <v>21</v>
      </c>
      <c r="J7" s="92"/>
      <c r="K7" s="92"/>
      <c r="L7" s="92"/>
      <c r="M7" s="91"/>
      <c r="N7" s="92"/>
      <c r="O7" s="91" t="s">
        <v>129</v>
      </c>
      <c r="P7" s="11">
        <v>16.5</v>
      </c>
      <c r="Q7" s="11">
        <v>14.5</v>
      </c>
      <c r="R7" s="11">
        <f t="shared" si="0"/>
        <v>2</v>
      </c>
      <c r="S7" s="12">
        <v>9.44</v>
      </c>
      <c r="T7" s="12">
        <v>6.94</v>
      </c>
      <c r="U7" s="8">
        <f t="shared" si="1"/>
        <v>0.26483050847457618</v>
      </c>
      <c r="V7" s="12" t="s">
        <v>243</v>
      </c>
      <c r="W7" s="23">
        <v>6.78</v>
      </c>
      <c r="X7" s="23">
        <v>6.11</v>
      </c>
      <c r="Y7" s="8">
        <f t="shared" si="2"/>
        <v>9.8820058997050139E-2</v>
      </c>
      <c r="Z7" s="40" t="s">
        <v>127</v>
      </c>
    </row>
    <row r="8" spans="1:26" ht="26.25" customHeight="1" x14ac:dyDescent="0.25">
      <c r="A8" s="101"/>
      <c r="B8" s="91"/>
      <c r="C8" s="90"/>
      <c r="D8" s="91"/>
      <c r="E8" s="91"/>
      <c r="F8" s="92"/>
      <c r="G8" s="92"/>
      <c r="H8" s="92"/>
      <c r="I8" s="92"/>
      <c r="J8" s="92"/>
      <c r="K8" s="92"/>
      <c r="L8" s="92"/>
      <c r="M8" s="91"/>
      <c r="N8" s="92"/>
      <c r="O8" s="91"/>
      <c r="P8" s="11">
        <v>16.5</v>
      </c>
      <c r="Q8" s="11">
        <v>12.5</v>
      </c>
      <c r="R8" s="11">
        <f t="shared" si="0"/>
        <v>4</v>
      </c>
      <c r="S8" s="12">
        <v>9.44</v>
      </c>
      <c r="T8" s="12">
        <v>4.79</v>
      </c>
      <c r="U8" s="8">
        <f t="shared" si="1"/>
        <v>0.49258474576271183</v>
      </c>
      <c r="V8" s="12" t="s">
        <v>243</v>
      </c>
      <c r="W8" s="23">
        <v>6.78</v>
      </c>
      <c r="X8" s="23">
        <v>4.49</v>
      </c>
      <c r="Y8" s="8">
        <f t="shared" si="2"/>
        <v>0.33775811209439527</v>
      </c>
      <c r="Z8" s="40" t="s">
        <v>127</v>
      </c>
    </row>
    <row r="9" spans="1:26" ht="29.25" customHeight="1" thickBot="1" x14ac:dyDescent="0.3">
      <c r="A9" s="101"/>
      <c r="B9" s="91"/>
      <c r="C9" s="90"/>
      <c r="D9" s="91"/>
      <c r="E9" s="91"/>
      <c r="F9" s="92"/>
      <c r="G9" s="89"/>
      <c r="H9" s="89"/>
      <c r="I9" s="89"/>
      <c r="J9" s="89"/>
      <c r="K9" s="92"/>
      <c r="L9" s="92"/>
      <c r="M9" s="91"/>
      <c r="N9" s="92"/>
      <c r="O9" s="91"/>
      <c r="P9" s="11">
        <v>14.5</v>
      </c>
      <c r="Q9" s="11">
        <v>12.5</v>
      </c>
      <c r="R9" s="13">
        <f t="shared" si="0"/>
        <v>2</v>
      </c>
      <c r="S9" s="12">
        <v>6.94</v>
      </c>
      <c r="T9" s="12">
        <v>4.79</v>
      </c>
      <c r="U9" s="8">
        <f t="shared" si="1"/>
        <v>0.30979827089337181</v>
      </c>
      <c r="V9" s="12" t="s">
        <v>243</v>
      </c>
      <c r="W9" s="23">
        <v>6.11</v>
      </c>
      <c r="X9" s="23">
        <v>4.49</v>
      </c>
      <c r="Y9" s="8">
        <f t="shared" si="2"/>
        <v>0.265139116202946</v>
      </c>
      <c r="Z9" s="40" t="s">
        <v>127</v>
      </c>
    </row>
    <row r="10" spans="1:26" ht="32.25" customHeight="1" x14ac:dyDescent="0.25">
      <c r="A10" s="101"/>
      <c r="B10" s="79">
        <v>2</v>
      </c>
      <c r="C10" s="83" t="s">
        <v>131</v>
      </c>
      <c r="D10" s="79" t="s">
        <v>132</v>
      </c>
      <c r="E10" s="79" t="s">
        <v>1</v>
      </c>
      <c r="F10" s="79" t="s">
        <v>93</v>
      </c>
      <c r="G10" s="88" t="s">
        <v>133</v>
      </c>
      <c r="H10" s="79" t="s">
        <v>5</v>
      </c>
      <c r="I10" s="79">
        <v>28</v>
      </c>
      <c r="J10" s="79" t="s">
        <v>134</v>
      </c>
      <c r="K10" s="88" t="s">
        <v>135</v>
      </c>
      <c r="L10" s="88" t="s">
        <v>136</v>
      </c>
      <c r="M10" s="79" t="s">
        <v>5</v>
      </c>
      <c r="N10" s="88" t="s">
        <v>244</v>
      </c>
      <c r="O10" s="98" t="s">
        <v>5</v>
      </c>
      <c r="P10" s="10">
        <v>22</v>
      </c>
      <c r="Q10" s="10">
        <v>13</v>
      </c>
      <c r="R10" s="10">
        <f t="shared" si="0"/>
        <v>9</v>
      </c>
      <c r="S10" s="35">
        <v>8.27</v>
      </c>
      <c r="T10" s="35">
        <v>3.11</v>
      </c>
      <c r="U10" s="7">
        <f t="shared" si="1"/>
        <v>0.62394195888754544</v>
      </c>
      <c r="V10" s="35" t="s">
        <v>137</v>
      </c>
      <c r="W10" s="19" t="s">
        <v>5</v>
      </c>
      <c r="X10" s="19" t="s">
        <v>5</v>
      </c>
      <c r="Y10" s="35" t="s">
        <v>5</v>
      </c>
      <c r="Z10" s="35" t="s">
        <v>5</v>
      </c>
    </row>
    <row r="11" spans="1:26" ht="25.5" customHeight="1" x14ac:dyDescent="0.25">
      <c r="A11" s="101"/>
      <c r="B11" s="91"/>
      <c r="C11" s="90"/>
      <c r="D11" s="91"/>
      <c r="E11" s="91"/>
      <c r="F11" s="91"/>
      <c r="G11" s="91"/>
      <c r="H11" s="91"/>
      <c r="I11" s="91"/>
      <c r="J11" s="91"/>
      <c r="K11" s="92"/>
      <c r="L11" s="92"/>
      <c r="M11" s="91"/>
      <c r="N11" s="91"/>
      <c r="O11" s="82"/>
      <c r="P11" s="11">
        <v>22</v>
      </c>
      <c r="Q11" s="11">
        <v>16</v>
      </c>
      <c r="R11" s="11">
        <f t="shared" si="0"/>
        <v>6</v>
      </c>
      <c r="S11" s="12">
        <v>8.27</v>
      </c>
      <c r="T11" s="12">
        <v>3.89</v>
      </c>
      <c r="U11" s="8">
        <f t="shared" si="1"/>
        <v>0.52962515114873021</v>
      </c>
      <c r="V11" s="12" t="s">
        <v>137</v>
      </c>
      <c r="W11" s="23" t="s">
        <v>5</v>
      </c>
      <c r="X11" s="23" t="s">
        <v>5</v>
      </c>
      <c r="Y11" s="12" t="s">
        <v>5</v>
      </c>
      <c r="Z11" s="12" t="s">
        <v>5</v>
      </c>
    </row>
    <row r="12" spans="1:26" ht="39" customHeight="1" x14ac:dyDescent="0.25">
      <c r="A12" s="101"/>
      <c r="B12" s="91"/>
      <c r="C12" s="90"/>
      <c r="D12" s="91"/>
      <c r="E12" s="91"/>
      <c r="F12" s="91"/>
      <c r="G12" s="91"/>
      <c r="H12" s="91"/>
      <c r="I12" s="91"/>
      <c r="J12" s="91"/>
      <c r="K12" s="92"/>
      <c r="L12" s="92"/>
      <c r="M12" s="91"/>
      <c r="N12" s="91"/>
      <c r="O12" s="82"/>
      <c r="P12" s="11">
        <v>22</v>
      </c>
      <c r="Q12" s="11">
        <v>19</v>
      </c>
      <c r="R12" s="11">
        <f t="shared" si="0"/>
        <v>3</v>
      </c>
      <c r="S12" s="12">
        <v>8.27</v>
      </c>
      <c r="T12" s="12">
        <v>5.89</v>
      </c>
      <c r="U12" s="8">
        <f t="shared" si="1"/>
        <v>0.28778718258766628</v>
      </c>
      <c r="V12" s="12" t="s">
        <v>137</v>
      </c>
      <c r="W12" s="23" t="s">
        <v>5</v>
      </c>
      <c r="X12" s="23" t="s">
        <v>5</v>
      </c>
      <c r="Y12" s="12" t="s">
        <v>5</v>
      </c>
      <c r="Z12" s="12" t="s">
        <v>5</v>
      </c>
    </row>
    <row r="13" spans="1:26" ht="30" customHeight="1" x14ac:dyDescent="0.25">
      <c r="A13" s="101"/>
      <c r="B13" s="91"/>
      <c r="C13" s="90"/>
      <c r="D13" s="91"/>
      <c r="E13" s="91"/>
      <c r="F13" s="91"/>
      <c r="G13" s="91"/>
      <c r="H13" s="91"/>
      <c r="I13" s="91"/>
      <c r="J13" s="91"/>
      <c r="K13" s="92"/>
      <c r="L13" s="92"/>
      <c r="M13" s="91"/>
      <c r="N13" s="91"/>
      <c r="O13" s="82"/>
      <c r="P13" s="11">
        <v>19</v>
      </c>
      <c r="Q13" s="11">
        <v>16</v>
      </c>
      <c r="R13" s="11">
        <f t="shared" si="0"/>
        <v>3</v>
      </c>
      <c r="S13" s="12">
        <v>5.89</v>
      </c>
      <c r="T13" s="12">
        <v>3.89</v>
      </c>
      <c r="U13" s="8">
        <f t="shared" si="1"/>
        <v>0.33955857385398974</v>
      </c>
      <c r="V13" s="12" t="s">
        <v>137</v>
      </c>
      <c r="W13" s="23" t="s">
        <v>5</v>
      </c>
      <c r="X13" s="23" t="s">
        <v>5</v>
      </c>
      <c r="Y13" s="12" t="s">
        <v>5</v>
      </c>
      <c r="Z13" s="12" t="s">
        <v>5</v>
      </c>
    </row>
    <row r="14" spans="1:26" ht="38.25" customHeight="1" x14ac:dyDescent="0.25">
      <c r="A14" s="101"/>
      <c r="B14" s="91"/>
      <c r="C14" s="90"/>
      <c r="D14" s="91"/>
      <c r="E14" s="91"/>
      <c r="F14" s="91"/>
      <c r="G14" s="91"/>
      <c r="H14" s="91"/>
      <c r="I14" s="91"/>
      <c r="J14" s="91"/>
      <c r="K14" s="92"/>
      <c r="L14" s="92"/>
      <c r="M14" s="91"/>
      <c r="N14" s="91"/>
      <c r="O14" s="82"/>
      <c r="P14" s="11">
        <v>19</v>
      </c>
      <c r="Q14" s="11">
        <v>13</v>
      </c>
      <c r="R14" s="11">
        <f t="shared" si="0"/>
        <v>6</v>
      </c>
      <c r="S14" s="12">
        <v>5.89</v>
      </c>
      <c r="T14" s="12">
        <v>3.11</v>
      </c>
      <c r="U14" s="8">
        <f t="shared" si="1"/>
        <v>0.47198641765704585</v>
      </c>
      <c r="V14" s="12" t="s">
        <v>137</v>
      </c>
      <c r="W14" s="23" t="s">
        <v>5</v>
      </c>
      <c r="X14" s="23" t="s">
        <v>5</v>
      </c>
      <c r="Y14" s="12" t="s">
        <v>5</v>
      </c>
      <c r="Z14" s="12" t="s">
        <v>5</v>
      </c>
    </row>
    <row r="15" spans="1:26" ht="30.75" customHeight="1" thickBot="1" x14ac:dyDescent="0.3">
      <c r="A15" s="101"/>
      <c r="B15" s="80"/>
      <c r="C15" s="84"/>
      <c r="D15" s="80"/>
      <c r="E15" s="80"/>
      <c r="F15" s="80"/>
      <c r="G15" s="80"/>
      <c r="H15" s="80"/>
      <c r="I15" s="80"/>
      <c r="J15" s="80"/>
      <c r="K15" s="89"/>
      <c r="L15" s="89"/>
      <c r="M15" s="80"/>
      <c r="N15" s="80"/>
      <c r="O15" s="99"/>
      <c r="P15" s="13">
        <v>16</v>
      </c>
      <c r="Q15" s="13">
        <v>13</v>
      </c>
      <c r="R15" s="13">
        <f t="shared" si="0"/>
        <v>3</v>
      </c>
      <c r="S15" s="45">
        <v>3.89</v>
      </c>
      <c r="T15" s="45">
        <v>3.11</v>
      </c>
      <c r="U15" s="9">
        <f t="shared" si="1"/>
        <v>0.20051413881748079</v>
      </c>
      <c r="V15" s="45" t="s">
        <v>137</v>
      </c>
      <c r="W15" s="17" t="s">
        <v>5</v>
      </c>
      <c r="X15" s="17" t="s">
        <v>5</v>
      </c>
      <c r="Y15" s="45" t="s">
        <v>5</v>
      </c>
      <c r="Z15" s="45" t="s">
        <v>5</v>
      </c>
    </row>
    <row r="16" spans="1:26" ht="33.75" customHeight="1" x14ac:dyDescent="0.25">
      <c r="A16" s="101"/>
      <c r="B16" s="79">
        <v>3</v>
      </c>
      <c r="C16" s="83" t="s">
        <v>138</v>
      </c>
      <c r="D16" s="79" t="s">
        <v>130</v>
      </c>
      <c r="E16" s="79" t="s">
        <v>2</v>
      </c>
      <c r="F16" s="79" t="s">
        <v>139</v>
      </c>
      <c r="G16" s="79" t="s">
        <v>5</v>
      </c>
      <c r="H16" s="79" t="s">
        <v>35</v>
      </c>
      <c r="I16" s="79" t="s">
        <v>5</v>
      </c>
      <c r="J16" s="79" t="s">
        <v>140</v>
      </c>
      <c r="K16" s="88" t="s">
        <v>141</v>
      </c>
      <c r="L16" s="88" t="s">
        <v>142</v>
      </c>
      <c r="M16" s="88" t="s">
        <v>143</v>
      </c>
      <c r="N16" s="88" t="s">
        <v>144</v>
      </c>
      <c r="O16" s="79" t="s">
        <v>145</v>
      </c>
      <c r="P16" s="10">
        <v>20</v>
      </c>
      <c r="Q16" s="10">
        <v>16</v>
      </c>
      <c r="R16" s="10">
        <f t="shared" si="0"/>
        <v>4</v>
      </c>
      <c r="S16" s="35">
        <v>20</v>
      </c>
      <c r="T16" s="35">
        <v>13.5</v>
      </c>
      <c r="U16" s="7">
        <f t="shared" si="1"/>
        <v>0.32500000000000001</v>
      </c>
      <c r="V16" s="35" t="s">
        <v>146</v>
      </c>
      <c r="W16" s="19">
        <v>4.32</v>
      </c>
      <c r="X16" s="19">
        <v>3.13</v>
      </c>
      <c r="Y16" s="7">
        <f>(W16-X16)/W16</f>
        <v>0.27546296296296302</v>
      </c>
      <c r="Z16" s="35" t="s">
        <v>147</v>
      </c>
    </row>
    <row r="17" spans="1:26" ht="28.5" customHeight="1" x14ac:dyDescent="0.25">
      <c r="A17" s="101"/>
      <c r="B17" s="91"/>
      <c r="C17" s="90"/>
      <c r="D17" s="91"/>
      <c r="E17" s="91"/>
      <c r="F17" s="91"/>
      <c r="G17" s="91"/>
      <c r="H17" s="91"/>
      <c r="I17" s="91"/>
      <c r="J17" s="91"/>
      <c r="K17" s="92"/>
      <c r="L17" s="92"/>
      <c r="M17" s="92"/>
      <c r="N17" s="92"/>
      <c r="O17" s="91"/>
      <c r="P17" s="11">
        <v>20</v>
      </c>
      <c r="Q17" s="11">
        <v>12</v>
      </c>
      <c r="R17" s="11">
        <f t="shared" si="0"/>
        <v>8</v>
      </c>
      <c r="S17" s="12">
        <v>20</v>
      </c>
      <c r="T17" s="12">
        <v>4.9000000000000004</v>
      </c>
      <c r="U17" s="8">
        <f t="shared" si="1"/>
        <v>0.755</v>
      </c>
      <c r="V17" s="12" t="s">
        <v>146</v>
      </c>
      <c r="W17" s="23">
        <v>4.32</v>
      </c>
      <c r="X17" s="23">
        <v>1.92</v>
      </c>
      <c r="Y17" s="8">
        <f t="shared" ref="Y17:Y21" si="3">(W17-X17)/W17</f>
        <v>0.55555555555555558</v>
      </c>
      <c r="Z17" s="12" t="s">
        <v>147</v>
      </c>
    </row>
    <row r="18" spans="1:26" ht="27.75" customHeight="1" x14ac:dyDescent="0.25">
      <c r="A18" s="101"/>
      <c r="B18" s="91"/>
      <c r="C18" s="90"/>
      <c r="D18" s="91"/>
      <c r="E18" s="91"/>
      <c r="F18" s="91"/>
      <c r="G18" s="91"/>
      <c r="H18" s="91"/>
      <c r="I18" s="91"/>
      <c r="J18" s="91"/>
      <c r="K18" s="92"/>
      <c r="L18" s="92"/>
      <c r="M18" s="92"/>
      <c r="N18" s="92"/>
      <c r="O18" s="91"/>
      <c r="P18" s="11">
        <v>16</v>
      </c>
      <c r="Q18" s="11">
        <v>12</v>
      </c>
      <c r="R18" s="11">
        <f t="shared" si="0"/>
        <v>4</v>
      </c>
      <c r="S18" s="12">
        <v>13.5</v>
      </c>
      <c r="T18" s="12">
        <v>4.9000000000000004</v>
      </c>
      <c r="U18" s="8">
        <f t="shared" si="1"/>
        <v>0.63703703703703696</v>
      </c>
      <c r="V18" s="12" t="s">
        <v>146</v>
      </c>
      <c r="W18" s="23">
        <v>3.13</v>
      </c>
      <c r="X18" s="23">
        <v>1.92</v>
      </c>
      <c r="Y18" s="8">
        <f t="shared" si="3"/>
        <v>0.38658146964856233</v>
      </c>
      <c r="Z18" s="12" t="s">
        <v>147</v>
      </c>
    </row>
    <row r="19" spans="1:26" ht="31.5" customHeight="1" x14ac:dyDescent="0.25">
      <c r="A19" s="101"/>
      <c r="B19" s="91"/>
      <c r="C19" s="90"/>
      <c r="D19" s="91"/>
      <c r="E19" s="91"/>
      <c r="F19" s="92" t="s">
        <v>15</v>
      </c>
      <c r="G19" s="92" t="s">
        <v>5</v>
      </c>
      <c r="H19" s="91"/>
      <c r="I19" s="92">
        <v>18</v>
      </c>
      <c r="J19" s="92" t="s">
        <v>148</v>
      </c>
      <c r="K19" s="92"/>
      <c r="L19" s="92"/>
      <c r="M19" s="92"/>
      <c r="N19" s="92"/>
      <c r="O19" s="91"/>
      <c r="P19" s="11">
        <v>20</v>
      </c>
      <c r="Q19" s="11">
        <v>16</v>
      </c>
      <c r="R19" s="11">
        <f t="shared" si="0"/>
        <v>4</v>
      </c>
      <c r="S19" s="12">
        <v>13.6</v>
      </c>
      <c r="T19" s="12">
        <v>10.4</v>
      </c>
      <c r="U19" s="8">
        <f t="shared" si="1"/>
        <v>0.23529411764705876</v>
      </c>
      <c r="V19" s="12" t="s">
        <v>149</v>
      </c>
      <c r="W19" s="23">
        <f>W16*(1-0.082)</f>
        <v>3.9657600000000004</v>
      </c>
      <c r="X19" s="23">
        <f>X16*(1-0.079)</f>
        <v>2.88273</v>
      </c>
      <c r="Y19" s="8">
        <f t="shared" si="3"/>
        <v>0.27309519486807077</v>
      </c>
      <c r="Z19" s="12" t="s">
        <v>147</v>
      </c>
    </row>
    <row r="20" spans="1:26" ht="30" customHeight="1" x14ac:dyDescent="0.25">
      <c r="A20" s="101"/>
      <c r="B20" s="91"/>
      <c r="C20" s="90"/>
      <c r="D20" s="91"/>
      <c r="E20" s="91"/>
      <c r="F20" s="92"/>
      <c r="G20" s="92"/>
      <c r="H20" s="91"/>
      <c r="I20" s="92"/>
      <c r="J20" s="92"/>
      <c r="K20" s="92"/>
      <c r="L20" s="92"/>
      <c r="M20" s="92"/>
      <c r="N20" s="92"/>
      <c r="O20" s="91"/>
      <c r="P20" s="11">
        <v>20</v>
      </c>
      <c r="Q20" s="11">
        <v>12</v>
      </c>
      <c r="R20" s="11">
        <f t="shared" si="0"/>
        <v>8</v>
      </c>
      <c r="S20" s="12">
        <v>13.6</v>
      </c>
      <c r="T20" s="12">
        <v>4.9000000000000004</v>
      </c>
      <c r="U20" s="8">
        <f>(S20-T20)/S20</f>
        <v>0.63970588235294112</v>
      </c>
      <c r="V20" s="12" t="s">
        <v>149</v>
      </c>
      <c r="W20" s="23">
        <f t="shared" ref="W20" si="4">W17*(1-0.082)</f>
        <v>3.9657600000000004</v>
      </c>
      <c r="X20" s="23">
        <f>X17*(1-0.064)</f>
        <v>1.7971199999999998</v>
      </c>
      <c r="Y20" s="8">
        <f t="shared" si="3"/>
        <v>0.54684095860566462</v>
      </c>
      <c r="Z20" s="12" t="s">
        <v>147</v>
      </c>
    </row>
    <row r="21" spans="1:26" ht="27.75" customHeight="1" x14ac:dyDescent="0.25">
      <c r="A21" s="101"/>
      <c r="B21" s="91"/>
      <c r="C21" s="90"/>
      <c r="D21" s="91"/>
      <c r="E21" s="91"/>
      <c r="F21" s="92"/>
      <c r="G21" s="92"/>
      <c r="H21" s="91"/>
      <c r="I21" s="92"/>
      <c r="J21" s="92"/>
      <c r="K21" s="92"/>
      <c r="L21" s="92"/>
      <c r="M21" s="92"/>
      <c r="N21" s="92"/>
      <c r="O21" s="91"/>
      <c r="P21" s="11">
        <v>16</v>
      </c>
      <c r="Q21" s="11">
        <v>12</v>
      </c>
      <c r="R21" s="11">
        <f t="shared" si="0"/>
        <v>4</v>
      </c>
      <c r="S21" s="12">
        <v>10.4</v>
      </c>
      <c r="T21" s="12">
        <v>4.9000000000000004</v>
      </c>
      <c r="U21" s="8">
        <f t="shared" si="1"/>
        <v>0.52884615384615385</v>
      </c>
      <c r="V21" s="12" t="s">
        <v>149</v>
      </c>
      <c r="W21" s="23">
        <f>W18*(1-0.079)</f>
        <v>2.88273</v>
      </c>
      <c r="X21" s="23">
        <f>X18*(1-0.064)</f>
        <v>1.7971199999999998</v>
      </c>
      <c r="Y21" s="8">
        <f t="shared" si="3"/>
        <v>0.37659093983827835</v>
      </c>
      <c r="Z21" s="12" t="s">
        <v>147</v>
      </c>
    </row>
    <row r="22" spans="1:26" ht="36.75" customHeight="1" x14ac:dyDescent="0.25">
      <c r="A22" s="101"/>
      <c r="B22" s="91"/>
      <c r="C22" s="90"/>
      <c r="D22" s="91"/>
      <c r="E22" s="91"/>
      <c r="F22" s="92" t="s">
        <v>150</v>
      </c>
      <c r="G22" s="92" t="s">
        <v>151</v>
      </c>
      <c r="H22" s="91"/>
      <c r="I22" s="92" t="s">
        <v>152</v>
      </c>
      <c r="J22" s="92" t="s">
        <v>153</v>
      </c>
      <c r="K22" s="92"/>
      <c r="L22" s="92"/>
      <c r="M22" s="92"/>
      <c r="N22" s="92"/>
      <c r="O22" s="91"/>
      <c r="P22" s="11">
        <v>20</v>
      </c>
      <c r="Q22" s="11">
        <v>16</v>
      </c>
      <c r="R22" s="11">
        <f t="shared" si="0"/>
        <v>4</v>
      </c>
      <c r="S22" s="12">
        <v>61</v>
      </c>
      <c r="T22" s="12">
        <v>61</v>
      </c>
      <c r="U22" s="8">
        <f t="shared" si="1"/>
        <v>0</v>
      </c>
      <c r="V22" s="12" t="s">
        <v>154</v>
      </c>
      <c r="W22" s="23">
        <v>3.9657600000000004</v>
      </c>
      <c r="X22" s="23">
        <v>2.88273</v>
      </c>
      <c r="Y22" s="8">
        <v>0.27309519486807077</v>
      </c>
      <c r="Z22" s="12" t="s">
        <v>147</v>
      </c>
    </row>
    <row r="23" spans="1:26" ht="27.75" customHeight="1" x14ac:dyDescent="0.25">
      <c r="A23" s="101"/>
      <c r="B23" s="91"/>
      <c r="C23" s="90"/>
      <c r="D23" s="91"/>
      <c r="E23" s="91"/>
      <c r="F23" s="92"/>
      <c r="G23" s="92"/>
      <c r="H23" s="91"/>
      <c r="I23" s="92"/>
      <c r="J23" s="92"/>
      <c r="K23" s="92"/>
      <c r="L23" s="92"/>
      <c r="M23" s="92"/>
      <c r="N23" s="92"/>
      <c r="O23" s="91"/>
      <c r="P23" s="11">
        <v>20</v>
      </c>
      <c r="Q23" s="11">
        <v>12</v>
      </c>
      <c r="R23" s="11">
        <f t="shared" si="0"/>
        <v>8</v>
      </c>
      <c r="S23" s="12">
        <v>61</v>
      </c>
      <c r="T23" s="12">
        <v>29</v>
      </c>
      <c r="U23" s="8">
        <f t="shared" si="1"/>
        <v>0.52459016393442626</v>
      </c>
      <c r="V23" s="12" t="s">
        <v>154</v>
      </c>
      <c r="W23" s="23">
        <v>3.9657600000000004</v>
      </c>
      <c r="X23" s="23">
        <v>1.7971199999999998</v>
      </c>
      <c r="Y23" s="8">
        <v>0.54684095860566462</v>
      </c>
      <c r="Z23" s="12" t="s">
        <v>147</v>
      </c>
    </row>
    <row r="24" spans="1:26" ht="39.75" customHeight="1" thickBot="1" x14ac:dyDescent="0.3">
      <c r="A24" s="101"/>
      <c r="B24" s="80"/>
      <c r="C24" s="84"/>
      <c r="D24" s="80"/>
      <c r="E24" s="80"/>
      <c r="F24" s="89"/>
      <c r="G24" s="89"/>
      <c r="H24" s="80"/>
      <c r="I24" s="89"/>
      <c r="J24" s="89"/>
      <c r="K24" s="89"/>
      <c r="L24" s="89"/>
      <c r="M24" s="89"/>
      <c r="N24" s="89"/>
      <c r="O24" s="80"/>
      <c r="P24" s="13">
        <v>16</v>
      </c>
      <c r="Q24" s="13">
        <v>12</v>
      </c>
      <c r="R24" s="13">
        <f t="shared" si="0"/>
        <v>4</v>
      </c>
      <c r="S24" s="45">
        <v>61</v>
      </c>
      <c r="T24" s="45">
        <v>29</v>
      </c>
      <c r="U24" s="9">
        <f t="shared" si="1"/>
        <v>0.52459016393442626</v>
      </c>
      <c r="V24" s="45" t="s">
        <v>154</v>
      </c>
      <c r="W24" s="17">
        <v>2.88273</v>
      </c>
      <c r="X24" s="17">
        <v>1.7971199999999998</v>
      </c>
      <c r="Y24" s="9">
        <v>0.37659093983827835</v>
      </c>
      <c r="Z24" s="45" t="s">
        <v>147</v>
      </c>
    </row>
    <row r="25" spans="1:26" ht="32.25" customHeight="1" x14ac:dyDescent="0.25">
      <c r="A25" s="101"/>
      <c r="B25" s="79">
        <v>4</v>
      </c>
      <c r="C25" s="93" t="s">
        <v>155</v>
      </c>
      <c r="D25" s="79" t="s">
        <v>156</v>
      </c>
      <c r="E25" s="79" t="s">
        <v>2</v>
      </c>
      <c r="F25" s="79" t="s">
        <v>157</v>
      </c>
      <c r="G25" s="79" t="s">
        <v>5</v>
      </c>
      <c r="H25" s="79" t="s">
        <v>5</v>
      </c>
      <c r="I25" s="79">
        <v>10</v>
      </c>
      <c r="J25" s="79" t="s">
        <v>140</v>
      </c>
      <c r="K25" s="88" t="s">
        <v>158</v>
      </c>
      <c r="L25" s="88" t="s">
        <v>159</v>
      </c>
      <c r="M25" s="88" t="s">
        <v>160</v>
      </c>
      <c r="N25" s="88" t="s">
        <v>161</v>
      </c>
      <c r="O25" s="79" t="s">
        <v>162</v>
      </c>
      <c r="P25" s="10">
        <v>22</v>
      </c>
      <c r="Q25" s="10">
        <v>19</v>
      </c>
      <c r="R25" s="10">
        <f t="shared" si="0"/>
        <v>3</v>
      </c>
      <c r="S25" s="35">
        <v>0.97</v>
      </c>
      <c r="T25" s="35">
        <v>0.56999999999999995</v>
      </c>
      <c r="U25" s="7">
        <f t="shared" si="1"/>
        <v>0.41237113402061859</v>
      </c>
      <c r="V25" s="35" t="s">
        <v>163</v>
      </c>
      <c r="W25" s="19">
        <v>84.3</v>
      </c>
      <c r="X25" s="19">
        <v>78.2</v>
      </c>
      <c r="Y25" s="7">
        <f>(W25-X25)/W25</f>
        <v>7.2360616844602543E-2</v>
      </c>
      <c r="Z25" s="36" t="s">
        <v>164</v>
      </c>
    </row>
    <row r="26" spans="1:26" ht="30.75" customHeight="1" x14ac:dyDescent="0.25">
      <c r="A26" s="101"/>
      <c r="B26" s="91"/>
      <c r="C26" s="100"/>
      <c r="D26" s="91"/>
      <c r="E26" s="91"/>
      <c r="F26" s="91"/>
      <c r="G26" s="91"/>
      <c r="H26" s="91"/>
      <c r="I26" s="91"/>
      <c r="J26" s="91"/>
      <c r="K26" s="92"/>
      <c r="L26" s="92"/>
      <c r="M26" s="92"/>
      <c r="N26" s="92"/>
      <c r="O26" s="91"/>
      <c r="P26" s="11">
        <v>22</v>
      </c>
      <c r="Q26" s="11">
        <v>16</v>
      </c>
      <c r="R26" s="11">
        <f t="shared" si="0"/>
        <v>6</v>
      </c>
      <c r="S26" s="12">
        <v>0.97</v>
      </c>
      <c r="T26" s="12">
        <v>0.55000000000000004</v>
      </c>
      <c r="U26" s="8">
        <f t="shared" si="1"/>
        <v>0.43298969072164945</v>
      </c>
      <c r="V26" s="12" t="s">
        <v>163</v>
      </c>
      <c r="W26" s="23">
        <v>84.3</v>
      </c>
      <c r="X26" s="23">
        <v>46.9</v>
      </c>
      <c r="Y26" s="8">
        <f t="shared" ref="Y26:Y30" si="5">(W26-X26)/W26</f>
        <v>0.44365361803084225</v>
      </c>
      <c r="Z26" s="40" t="s">
        <v>164</v>
      </c>
    </row>
    <row r="27" spans="1:26" ht="27" customHeight="1" x14ac:dyDescent="0.25">
      <c r="A27" s="101"/>
      <c r="B27" s="91"/>
      <c r="C27" s="100"/>
      <c r="D27" s="91"/>
      <c r="E27" s="91"/>
      <c r="F27" s="91"/>
      <c r="G27" s="91"/>
      <c r="H27" s="91"/>
      <c r="I27" s="91"/>
      <c r="J27" s="91"/>
      <c r="K27" s="92"/>
      <c r="L27" s="92"/>
      <c r="M27" s="92"/>
      <c r="N27" s="92"/>
      <c r="O27" s="91"/>
      <c r="P27" s="11">
        <v>22</v>
      </c>
      <c r="Q27" s="11">
        <v>13</v>
      </c>
      <c r="R27" s="11">
        <f t="shared" si="0"/>
        <v>9</v>
      </c>
      <c r="S27" s="12">
        <v>0.97</v>
      </c>
      <c r="T27" s="12">
        <v>0.25</v>
      </c>
      <c r="U27" s="8">
        <f t="shared" si="1"/>
        <v>0.74226804123711343</v>
      </c>
      <c r="V27" s="12" t="s">
        <v>163</v>
      </c>
      <c r="W27" s="23">
        <v>84.3</v>
      </c>
      <c r="X27" s="23">
        <v>30.1</v>
      </c>
      <c r="Y27" s="8">
        <f t="shared" si="5"/>
        <v>0.64294187425860017</v>
      </c>
      <c r="Z27" s="40" t="s">
        <v>164</v>
      </c>
    </row>
    <row r="28" spans="1:26" ht="34.5" customHeight="1" x14ac:dyDescent="0.25">
      <c r="A28" s="101"/>
      <c r="B28" s="91"/>
      <c r="C28" s="100"/>
      <c r="D28" s="91"/>
      <c r="E28" s="91"/>
      <c r="F28" s="91"/>
      <c r="G28" s="91"/>
      <c r="H28" s="91"/>
      <c r="I28" s="91"/>
      <c r="J28" s="91"/>
      <c r="K28" s="92"/>
      <c r="L28" s="92"/>
      <c r="M28" s="92"/>
      <c r="N28" s="92"/>
      <c r="O28" s="91"/>
      <c r="P28" s="11">
        <v>19</v>
      </c>
      <c r="Q28" s="11">
        <v>16</v>
      </c>
      <c r="R28" s="11">
        <f t="shared" si="0"/>
        <v>3</v>
      </c>
      <c r="S28" s="12">
        <v>0.56999999999999995</v>
      </c>
      <c r="T28" s="12">
        <v>0.55000000000000004</v>
      </c>
      <c r="U28" s="8">
        <f t="shared" si="1"/>
        <v>3.5087719298245452E-2</v>
      </c>
      <c r="V28" s="12" t="s">
        <v>163</v>
      </c>
      <c r="W28" s="23">
        <v>78.2</v>
      </c>
      <c r="X28" s="23">
        <v>46.9</v>
      </c>
      <c r="Y28" s="8">
        <f t="shared" si="5"/>
        <v>0.40025575447570338</v>
      </c>
      <c r="Z28" s="40" t="s">
        <v>164</v>
      </c>
    </row>
    <row r="29" spans="1:26" ht="24.75" customHeight="1" x14ac:dyDescent="0.25">
      <c r="A29" s="101"/>
      <c r="B29" s="91"/>
      <c r="C29" s="100"/>
      <c r="D29" s="91"/>
      <c r="E29" s="91"/>
      <c r="F29" s="91"/>
      <c r="G29" s="91"/>
      <c r="H29" s="91"/>
      <c r="I29" s="91"/>
      <c r="J29" s="91"/>
      <c r="K29" s="92"/>
      <c r="L29" s="92"/>
      <c r="M29" s="92"/>
      <c r="N29" s="92"/>
      <c r="O29" s="91"/>
      <c r="P29" s="11">
        <v>19</v>
      </c>
      <c r="Q29" s="11">
        <v>13</v>
      </c>
      <c r="R29" s="11">
        <f t="shared" si="0"/>
        <v>6</v>
      </c>
      <c r="S29" s="12">
        <v>0.56999999999999995</v>
      </c>
      <c r="T29" s="12">
        <v>0.25</v>
      </c>
      <c r="U29" s="8">
        <f t="shared" si="1"/>
        <v>0.56140350877192979</v>
      </c>
      <c r="V29" s="12" t="s">
        <v>163</v>
      </c>
      <c r="W29" s="23">
        <v>78.2</v>
      </c>
      <c r="X29" s="23">
        <v>30.1</v>
      </c>
      <c r="Y29" s="8">
        <f t="shared" si="5"/>
        <v>0.61508951406649615</v>
      </c>
      <c r="Z29" s="40" t="s">
        <v>164</v>
      </c>
    </row>
    <row r="30" spans="1:26" ht="33" customHeight="1" thickBot="1" x14ac:dyDescent="0.3">
      <c r="A30" s="101"/>
      <c r="B30" s="91"/>
      <c r="C30" s="100"/>
      <c r="D30" s="91"/>
      <c r="E30" s="91"/>
      <c r="F30" s="91"/>
      <c r="G30" s="80"/>
      <c r="H30" s="80"/>
      <c r="I30" s="80"/>
      <c r="J30" s="80"/>
      <c r="K30" s="92"/>
      <c r="L30" s="92"/>
      <c r="M30" s="92"/>
      <c r="N30" s="92"/>
      <c r="O30" s="91"/>
      <c r="P30" s="11">
        <v>16</v>
      </c>
      <c r="Q30" s="11">
        <v>13</v>
      </c>
      <c r="R30" s="11">
        <f t="shared" si="0"/>
        <v>3</v>
      </c>
      <c r="S30" s="12">
        <v>0.55000000000000004</v>
      </c>
      <c r="T30" s="12">
        <v>0.25</v>
      </c>
      <c r="U30" s="8">
        <f t="shared" si="1"/>
        <v>0.54545454545454553</v>
      </c>
      <c r="V30" s="12" t="s">
        <v>163</v>
      </c>
      <c r="W30" s="23">
        <v>46.9</v>
      </c>
      <c r="X30" s="23">
        <v>30.1</v>
      </c>
      <c r="Y30" s="8">
        <f t="shared" si="5"/>
        <v>0.35820895522388052</v>
      </c>
      <c r="Z30" s="40" t="s">
        <v>164</v>
      </c>
    </row>
    <row r="31" spans="1:26" ht="114.75" customHeight="1" x14ac:dyDescent="0.25">
      <c r="A31" s="1"/>
      <c r="B31" s="79">
        <v>5</v>
      </c>
      <c r="C31" s="83" t="s">
        <v>166</v>
      </c>
      <c r="D31" s="79" t="s">
        <v>156</v>
      </c>
      <c r="E31" s="79" t="s">
        <v>2</v>
      </c>
      <c r="F31" s="79" t="s">
        <v>165</v>
      </c>
      <c r="G31" s="79" t="s">
        <v>5</v>
      </c>
      <c r="H31" s="79" t="s">
        <v>5</v>
      </c>
      <c r="I31" s="79">
        <v>10</v>
      </c>
      <c r="J31" s="79" t="s">
        <v>140</v>
      </c>
      <c r="K31" s="35" t="s">
        <v>167</v>
      </c>
      <c r="L31" s="34" t="s">
        <v>168</v>
      </c>
      <c r="M31" s="34" t="s">
        <v>169</v>
      </c>
      <c r="N31" s="34" t="s">
        <v>170</v>
      </c>
      <c r="O31" s="35" t="s">
        <v>171</v>
      </c>
      <c r="P31" s="10">
        <v>22</v>
      </c>
      <c r="Q31" s="32">
        <v>16</v>
      </c>
      <c r="R31" s="10">
        <f t="shared" si="0"/>
        <v>6</v>
      </c>
      <c r="S31" s="35">
        <v>73.099999999999994</v>
      </c>
      <c r="T31" s="35">
        <v>68.599999999999994</v>
      </c>
      <c r="U31" s="7">
        <f t="shared" si="1"/>
        <v>6.1559507523939815E-2</v>
      </c>
      <c r="V31" s="35" t="s">
        <v>172</v>
      </c>
      <c r="W31" s="19">
        <v>19.73</v>
      </c>
      <c r="X31" s="19">
        <v>17.21</v>
      </c>
      <c r="Y31" s="7">
        <f t="shared" ref="Y31:Y47" si="6">(W31-X31)/W31</f>
        <v>0.12772427774961984</v>
      </c>
      <c r="Z31" s="36" t="s">
        <v>163</v>
      </c>
    </row>
    <row r="32" spans="1:26" ht="147" customHeight="1" thickBot="1" x14ac:dyDescent="0.3">
      <c r="A32" s="1"/>
      <c r="B32" s="80"/>
      <c r="C32" s="84"/>
      <c r="D32" s="80"/>
      <c r="E32" s="80"/>
      <c r="F32" s="80"/>
      <c r="G32" s="80"/>
      <c r="H32" s="80"/>
      <c r="I32" s="80"/>
      <c r="J32" s="80"/>
      <c r="K32" s="45" t="s">
        <v>173</v>
      </c>
      <c r="L32" s="44" t="s">
        <v>174</v>
      </c>
      <c r="M32" s="44" t="s">
        <v>175</v>
      </c>
      <c r="N32" s="44" t="s">
        <v>176</v>
      </c>
      <c r="O32" s="45" t="s">
        <v>177</v>
      </c>
      <c r="P32" s="13">
        <v>22</v>
      </c>
      <c r="Q32" s="66">
        <v>16</v>
      </c>
      <c r="R32" s="13">
        <f t="shared" si="0"/>
        <v>6</v>
      </c>
      <c r="S32" s="45">
        <v>59.5</v>
      </c>
      <c r="T32" s="45">
        <v>45.3</v>
      </c>
      <c r="U32" s="9">
        <f t="shared" si="1"/>
        <v>0.23865546218487399</v>
      </c>
      <c r="V32" s="45" t="s">
        <v>172</v>
      </c>
      <c r="W32" s="17">
        <v>15.91</v>
      </c>
      <c r="X32" s="17">
        <v>13.18</v>
      </c>
      <c r="Y32" s="9">
        <f t="shared" si="6"/>
        <v>0.17159019484600882</v>
      </c>
      <c r="Z32" s="46" t="s">
        <v>163</v>
      </c>
    </row>
    <row r="33" spans="1:26" ht="36.75" customHeight="1" x14ac:dyDescent="0.25">
      <c r="A33" s="1"/>
      <c r="B33" s="79">
        <v>6</v>
      </c>
      <c r="C33" s="83" t="s">
        <v>178</v>
      </c>
      <c r="D33" s="79" t="s">
        <v>179</v>
      </c>
      <c r="E33" s="79" t="s">
        <v>2</v>
      </c>
      <c r="F33" s="79" t="s">
        <v>157</v>
      </c>
      <c r="G33" s="79" t="s">
        <v>5</v>
      </c>
      <c r="H33" s="79" t="s">
        <v>5</v>
      </c>
      <c r="I33" s="88" t="s">
        <v>180</v>
      </c>
      <c r="J33" s="88" t="s">
        <v>181</v>
      </c>
      <c r="K33" s="79" t="s">
        <v>182</v>
      </c>
      <c r="L33" s="88" t="s">
        <v>183</v>
      </c>
      <c r="M33" s="79" t="s">
        <v>5</v>
      </c>
      <c r="N33" s="88" t="s">
        <v>184</v>
      </c>
      <c r="O33" s="79" t="s">
        <v>5</v>
      </c>
      <c r="P33" s="10">
        <v>17.399999999999999</v>
      </c>
      <c r="Q33" s="32">
        <v>17</v>
      </c>
      <c r="R33" s="10">
        <f t="shared" si="0"/>
        <v>0.39999999999999858</v>
      </c>
      <c r="S33" s="35">
        <v>2.46</v>
      </c>
      <c r="T33" s="35">
        <v>2.15</v>
      </c>
      <c r="U33" s="7">
        <f t="shared" si="1"/>
        <v>0.12601626016260165</v>
      </c>
      <c r="V33" s="35" t="s">
        <v>185</v>
      </c>
      <c r="W33" s="19" t="s">
        <v>5</v>
      </c>
      <c r="X33" s="19" t="s">
        <v>5</v>
      </c>
      <c r="Y33" s="19" t="s">
        <v>5</v>
      </c>
      <c r="Z33" s="19" t="s">
        <v>5</v>
      </c>
    </row>
    <row r="34" spans="1:26" ht="48" customHeight="1" x14ac:dyDescent="0.25">
      <c r="A34" s="1"/>
      <c r="B34" s="91"/>
      <c r="C34" s="90"/>
      <c r="D34" s="91"/>
      <c r="E34" s="91"/>
      <c r="F34" s="91"/>
      <c r="G34" s="91"/>
      <c r="H34" s="91"/>
      <c r="I34" s="91"/>
      <c r="J34" s="92"/>
      <c r="K34" s="91"/>
      <c r="L34" s="92"/>
      <c r="M34" s="91"/>
      <c r="N34" s="92"/>
      <c r="O34" s="91"/>
      <c r="P34" s="11">
        <v>17.399999999999999</v>
      </c>
      <c r="Q34" s="70">
        <v>14.5</v>
      </c>
      <c r="R34" s="11">
        <f t="shared" si="0"/>
        <v>2.8999999999999986</v>
      </c>
      <c r="S34" s="12">
        <v>2.46</v>
      </c>
      <c r="T34" s="12">
        <v>1.05</v>
      </c>
      <c r="U34" s="8">
        <f t="shared" si="1"/>
        <v>0.57317073170731703</v>
      </c>
      <c r="V34" s="12" t="s">
        <v>185</v>
      </c>
      <c r="W34" s="23" t="s">
        <v>5</v>
      </c>
      <c r="X34" s="23" t="s">
        <v>5</v>
      </c>
      <c r="Y34" s="23" t="s">
        <v>5</v>
      </c>
      <c r="Z34" s="23" t="s">
        <v>5</v>
      </c>
    </row>
    <row r="35" spans="1:26" ht="51.75" customHeight="1" thickBot="1" x14ac:dyDescent="0.3">
      <c r="A35" s="1"/>
      <c r="B35" s="80"/>
      <c r="C35" s="84"/>
      <c r="D35" s="80"/>
      <c r="E35" s="80"/>
      <c r="F35" s="80"/>
      <c r="G35" s="80"/>
      <c r="H35" s="80"/>
      <c r="I35" s="80"/>
      <c r="J35" s="89"/>
      <c r="K35" s="80"/>
      <c r="L35" s="89"/>
      <c r="M35" s="80"/>
      <c r="N35" s="89"/>
      <c r="O35" s="80"/>
      <c r="P35" s="13">
        <v>17</v>
      </c>
      <c r="Q35" s="66">
        <v>14.5</v>
      </c>
      <c r="R35" s="13">
        <f t="shared" si="0"/>
        <v>2.5</v>
      </c>
      <c r="S35" s="45">
        <v>2.15</v>
      </c>
      <c r="T35" s="45">
        <v>1.05</v>
      </c>
      <c r="U35" s="9">
        <f t="shared" si="1"/>
        <v>0.5116279069767441</v>
      </c>
      <c r="V35" s="45" t="s">
        <v>185</v>
      </c>
      <c r="W35" s="17" t="s">
        <v>5</v>
      </c>
      <c r="X35" s="17" t="s">
        <v>5</v>
      </c>
      <c r="Y35" s="17" t="s">
        <v>5</v>
      </c>
      <c r="Z35" s="17" t="s">
        <v>5</v>
      </c>
    </row>
    <row r="36" spans="1:26" ht="225.75" customHeight="1" thickBot="1" x14ac:dyDescent="0.3">
      <c r="A36" s="1"/>
      <c r="B36" s="30">
        <v>7</v>
      </c>
      <c r="C36" s="71" t="s">
        <v>186</v>
      </c>
      <c r="D36" s="48" t="s">
        <v>187</v>
      </c>
      <c r="E36" s="30" t="s">
        <v>1</v>
      </c>
      <c r="F36" s="30" t="s">
        <v>0</v>
      </c>
      <c r="G36" s="48" t="s">
        <v>188</v>
      </c>
      <c r="H36" s="30" t="s">
        <v>5</v>
      </c>
      <c r="I36" s="30" t="s">
        <v>5</v>
      </c>
      <c r="J36" s="48" t="s">
        <v>189</v>
      </c>
      <c r="K36" s="48" t="s">
        <v>190</v>
      </c>
      <c r="L36" s="48" t="s">
        <v>191</v>
      </c>
      <c r="M36" s="30" t="s">
        <v>5</v>
      </c>
      <c r="N36" s="48" t="s">
        <v>192</v>
      </c>
      <c r="O36" s="30" t="s">
        <v>5</v>
      </c>
      <c r="P36" s="58">
        <v>16</v>
      </c>
      <c r="Q36" s="69">
        <v>14</v>
      </c>
      <c r="R36" s="58">
        <f t="shared" si="0"/>
        <v>2</v>
      </c>
      <c r="S36" s="30">
        <v>19.8</v>
      </c>
      <c r="T36" s="30">
        <v>12.5</v>
      </c>
      <c r="U36" s="62">
        <f t="shared" si="1"/>
        <v>0.36868686868686873</v>
      </c>
      <c r="V36" s="30" t="s">
        <v>17</v>
      </c>
      <c r="W36" s="60" t="s">
        <v>5</v>
      </c>
      <c r="X36" s="60" t="s">
        <v>5</v>
      </c>
      <c r="Y36" s="60" t="s">
        <v>5</v>
      </c>
      <c r="Z36" s="60" t="s">
        <v>5</v>
      </c>
    </row>
    <row r="37" spans="1:26" ht="270.75" customHeight="1" thickBot="1" x14ac:dyDescent="0.3">
      <c r="A37" s="1"/>
      <c r="B37" s="30">
        <v>8</v>
      </c>
      <c r="C37" s="71" t="s">
        <v>193</v>
      </c>
      <c r="D37" s="48" t="s">
        <v>130</v>
      </c>
      <c r="E37" s="30" t="s">
        <v>2</v>
      </c>
      <c r="F37" s="30" t="s">
        <v>157</v>
      </c>
      <c r="G37" s="48" t="s">
        <v>194</v>
      </c>
      <c r="H37" s="30" t="s">
        <v>5</v>
      </c>
      <c r="I37" s="30">
        <v>3</v>
      </c>
      <c r="J37" s="30" t="s">
        <v>140</v>
      </c>
      <c r="K37" s="48" t="s">
        <v>195</v>
      </c>
      <c r="L37" s="48" t="s">
        <v>196</v>
      </c>
      <c r="M37" s="48" t="s">
        <v>197</v>
      </c>
      <c r="N37" s="48" t="s">
        <v>198</v>
      </c>
      <c r="O37" s="30" t="s">
        <v>199</v>
      </c>
      <c r="P37" s="58">
        <v>18</v>
      </c>
      <c r="Q37" s="69">
        <v>12</v>
      </c>
      <c r="R37" s="58">
        <f t="shared" si="0"/>
        <v>6</v>
      </c>
      <c r="S37" s="30">
        <v>3.5999999999999997E-2</v>
      </c>
      <c r="T37" s="30">
        <v>1.2999999999999999E-2</v>
      </c>
      <c r="U37" s="62">
        <f t="shared" si="1"/>
        <v>0.63888888888888895</v>
      </c>
      <c r="V37" s="30" t="s">
        <v>245</v>
      </c>
      <c r="W37" s="60">
        <v>5.66</v>
      </c>
      <c r="X37" s="60">
        <v>3.32</v>
      </c>
      <c r="Y37" s="62">
        <f>(W37-X37)/W37</f>
        <v>0.41342756183745588</v>
      </c>
      <c r="Z37" s="60" t="s">
        <v>105</v>
      </c>
    </row>
    <row r="38" spans="1:26" ht="34.5" customHeight="1" x14ac:dyDescent="0.25">
      <c r="A38" s="1"/>
      <c r="B38" s="79">
        <v>9</v>
      </c>
      <c r="C38" s="83" t="s">
        <v>200</v>
      </c>
      <c r="D38" s="79" t="s">
        <v>132</v>
      </c>
      <c r="E38" s="79" t="s">
        <v>2</v>
      </c>
      <c r="F38" s="79" t="s">
        <v>157</v>
      </c>
      <c r="G38" s="88" t="s">
        <v>133</v>
      </c>
      <c r="H38" s="79" t="s">
        <v>5</v>
      </c>
      <c r="I38" s="88" t="s">
        <v>201</v>
      </c>
      <c r="J38" s="79" t="s">
        <v>134</v>
      </c>
      <c r="K38" s="88" t="s">
        <v>202</v>
      </c>
      <c r="L38" s="88" t="s">
        <v>203</v>
      </c>
      <c r="M38" s="79" t="s">
        <v>5</v>
      </c>
      <c r="N38" s="88" t="s">
        <v>246</v>
      </c>
      <c r="O38" s="79" t="s">
        <v>204</v>
      </c>
      <c r="P38" s="10">
        <v>21</v>
      </c>
      <c r="Q38" s="32">
        <v>19</v>
      </c>
      <c r="R38" s="10">
        <f t="shared" si="0"/>
        <v>2</v>
      </c>
      <c r="S38" s="35">
        <v>6.38</v>
      </c>
      <c r="T38" s="35">
        <v>4.9400000000000004</v>
      </c>
      <c r="U38" s="7">
        <f t="shared" si="1"/>
        <v>0.22570532915360494</v>
      </c>
      <c r="V38" s="35" t="s">
        <v>205</v>
      </c>
      <c r="W38" s="19">
        <v>2490</v>
      </c>
      <c r="X38" s="19">
        <v>2425</v>
      </c>
      <c r="Y38" s="7">
        <f t="shared" si="6"/>
        <v>2.6104417670682729E-2</v>
      </c>
      <c r="Z38" s="36" t="s">
        <v>17</v>
      </c>
    </row>
    <row r="39" spans="1:26" ht="25.5" customHeight="1" x14ac:dyDescent="0.25">
      <c r="A39" s="1"/>
      <c r="B39" s="91"/>
      <c r="C39" s="90"/>
      <c r="D39" s="91"/>
      <c r="E39" s="91"/>
      <c r="F39" s="91"/>
      <c r="G39" s="92"/>
      <c r="H39" s="91"/>
      <c r="I39" s="91"/>
      <c r="J39" s="91"/>
      <c r="K39" s="91"/>
      <c r="L39" s="92"/>
      <c r="M39" s="91"/>
      <c r="N39" s="92"/>
      <c r="O39" s="91"/>
      <c r="P39" s="11">
        <v>21</v>
      </c>
      <c r="Q39" s="70">
        <v>16</v>
      </c>
      <c r="R39" s="11">
        <f t="shared" si="0"/>
        <v>5</v>
      </c>
      <c r="S39" s="12">
        <v>6.38</v>
      </c>
      <c r="T39" s="12">
        <v>3.19</v>
      </c>
      <c r="U39" s="8">
        <f t="shared" si="1"/>
        <v>0.5</v>
      </c>
      <c r="V39" s="12" t="s">
        <v>205</v>
      </c>
      <c r="W39" s="23">
        <v>2490</v>
      </c>
      <c r="X39" s="23">
        <v>1725</v>
      </c>
      <c r="Y39" s="8">
        <f t="shared" si="6"/>
        <v>0.30722891566265059</v>
      </c>
      <c r="Z39" s="40" t="s">
        <v>17</v>
      </c>
    </row>
    <row r="40" spans="1:26" ht="29.25" customHeight="1" x14ac:dyDescent="0.25">
      <c r="A40" s="1"/>
      <c r="B40" s="91"/>
      <c r="C40" s="90"/>
      <c r="D40" s="91"/>
      <c r="E40" s="91"/>
      <c r="F40" s="91"/>
      <c r="G40" s="92"/>
      <c r="H40" s="91"/>
      <c r="I40" s="91"/>
      <c r="J40" s="91"/>
      <c r="K40" s="91"/>
      <c r="L40" s="92"/>
      <c r="M40" s="91"/>
      <c r="N40" s="92"/>
      <c r="O40" s="91"/>
      <c r="P40" s="11">
        <v>21</v>
      </c>
      <c r="Q40" s="70">
        <v>13</v>
      </c>
      <c r="R40" s="11">
        <f t="shared" si="0"/>
        <v>8</v>
      </c>
      <c r="S40" s="12">
        <v>6.38</v>
      </c>
      <c r="T40" s="12">
        <v>2.38</v>
      </c>
      <c r="U40" s="8">
        <f t="shared" si="1"/>
        <v>0.62695924764890287</v>
      </c>
      <c r="V40" s="12" t="s">
        <v>205</v>
      </c>
      <c r="W40" s="23">
        <v>2490</v>
      </c>
      <c r="X40" s="23">
        <v>1562</v>
      </c>
      <c r="Y40" s="8">
        <f t="shared" si="6"/>
        <v>0.37269076305220883</v>
      </c>
      <c r="Z40" s="40" t="s">
        <v>17</v>
      </c>
    </row>
    <row r="41" spans="1:26" ht="23.25" customHeight="1" x14ac:dyDescent="0.25">
      <c r="A41" s="1"/>
      <c r="B41" s="91"/>
      <c r="C41" s="90"/>
      <c r="D41" s="91"/>
      <c r="E41" s="91"/>
      <c r="F41" s="91"/>
      <c r="G41" s="92"/>
      <c r="H41" s="91"/>
      <c r="I41" s="91"/>
      <c r="J41" s="91"/>
      <c r="K41" s="91"/>
      <c r="L41" s="92"/>
      <c r="M41" s="91"/>
      <c r="N41" s="92"/>
      <c r="O41" s="91"/>
      <c r="P41" s="11">
        <v>19</v>
      </c>
      <c r="Q41" s="70">
        <v>16</v>
      </c>
      <c r="R41" s="11">
        <f t="shared" si="0"/>
        <v>3</v>
      </c>
      <c r="S41" s="12">
        <v>4.9400000000000004</v>
      </c>
      <c r="T41" s="12">
        <v>3.19</v>
      </c>
      <c r="U41" s="8">
        <f t="shared" si="1"/>
        <v>0.35425101214574906</v>
      </c>
      <c r="V41" s="12" t="s">
        <v>205</v>
      </c>
      <c r="W41" s="23">
        <v>2425</v>
      </c>
      <c r="X41" s="23">
        <v>1725</v>
      </c>
      <c r="Y41" s="8">
        <f t="shared" si="6"/>
        <v>0.28865979381443296</v>
      </c>
      <c r="Z41" s="40" t="s">
        <v>17</v>
      </c>
    </row>
    <row r="42" spans="1:26" ht="27.75" customHeight="1" x14ac:dyDescent="0.25">
      <c r="A42" s="1"/>
      <c r="B42" s="91"/>
      <c r="C42" s="90"/>
      <c r="D42" s="91"/>
      <c r="E42" s="91"/>
      <c r="F42" s="91"/>
      <c r="G42" s="92"/>
      <c r="H42" s="91"/>
      <c r="I42" s="91"/>
      <c r="J42" s="91"/>
      <c r="K42" s="91"/>
      <c r="L42" s="92"/>
      <c r="M42" s="91"/>
      <c r="N42" s="92"/>
      <c r="O42" s="91"/>
      <c r="P42" s="11">
        <v>19</v>
      </c>
      <c r="Q42" s="70">
        <v>13</v>
      </c>
      <c r="R42" s="11">
        <f t="shared" si="0"/>
        <v>6</v>
      </c>
      <c r="S42" s="12">
        <v>4.9400000000000004</v>
      </c>
      <c r="T42" s="12">
        <v>2.38</v>
      </c>
      <c r="U42" s="8">
        <f t="shared" si="1"/>
        <v>0.51821862348178138</v>
      </c>
      <c r="V42" s="12" t="s">
        <v>205</v>
      </c>
      <c r="W42" s="23">
        <v>2425</v>
      </c>
      <c r="X42" s="23">
        <v>1562</v>
      </c>
      <c r="Y42" s="8">
        <f t="shared" si="6"/>
        <v>0.35587628865979382</v>
      </c>
      <c r="Z42" s="40" t="s">
        <v>17</v>
      </c>
    </row>
    <row r="43" spans="1:26" ht="45" customHeight="1" thickBot="1" x14ac:dyDescent="0.3">
      <c r="A43" s="1"/>
      <c r="B43" s="80"/>
      <c r="C43" s="84"/>
      <c r="D43" s="80"/>
      <c r="E43" s="80"/>
      <c r="F43" s="80"/>
      <c r="G43" s="89"/>
      <c r="H43" s="80"/>
      <c r="I43" s="80"/>
      <c r="J43" s="80"/>
      <c r="K43" s="80"/>
      <c r="L43" s="89"/>
      <c r="M43" s="80"/>
      <c r="N43" s="89"/>
      <c r="O43" s="80"/>
      <c r="P43" s="13">
        <v>16</v>
      </c>
      <c r="Q43" s="66">
        <v>13</v>
      </c>
      <c r="R43" s="13">
        <f t="shared" si="0"/>
        <v>3</v>
      </c>
      <c r="S43" s="45">
        <v>3.19</v>
      </c>
      <c r="T43" s="45">
        <v>2.38</v>
      </c>
      <c r="U43" s="9">
        <f t="shared" si="1"/>
        <v>0.25391849529780569</v>
      </c>
      <c r="V43" s="45" t="s">
        <v>205</v>
      </c>
      <c r="W43" s="17">
        <v>1725</v>
      </c>
      <c r="X43" s="17">
        <v>1562</v>
      </c>
      <c r="Y43" s="9">
        <f t="shared" si="6"/>
        <v>9.4492753623188402E-2</v>
      </c>
      <c r="Z43" s="46" t="s">
        <v>17</v>
      </c>
    </row>
    <row r="44" spans="1:26" ht="165.75" customHeight="1" thickBot="1" x14ac:dyDescent="0.3">
      <c r="A44" s="1"/>
      <c r="B44" s="30">
        <v>10</v>
      </c>
      <c r="C44" s="71" t="s">
        <v>206</v>
      </c>
      <c r="D44" s="48" t="s">
        <v>156</v>
      </c>
      <c r="E44" s="30" t="s">
        <v>2</v>
      </c>
      <c r="F44" s="30" t="s">
        <v>157</v>
      </c>
      <c r="G44" s="30" t="s">
        <v>5</v>
      </c>
      <c r="H44" s="30" t="s">
        <v>5</v>
      </c>
      <c r="I44" s="30">
        <v>3</v>
      </c>
      <c r="J44" s="48" t="s">
        <v>207</v>
      </c>
      <c r="K44" s="48" t="s">
        <v>208</v>
      </c>
      <c r="L44" s="48" t="s">
        <v>209</v>
      </c>
      <c r="M44" s="44" t="s">
        <v>210</v>
      </c>
      <c r="N44" s="48" t="s">
        <v>211</v>
      </c>
      <c r="O44" s="30" t="s">
        <v>212</v>
      </c>
      <c r="P44" s="58">
        <v>20</v>
      </c>
      <c r="Q44" s="69">
        <v>14</v>
      </c>
      <c r="R44" s="58">
        <f t="shared" si="0"/>
        <v>6</v>
      </c>
      <c r="S44" s="30">
        <v>7.33</v>
      </c>
      <c r="T44" s="30">
        <v>4.99</v>
      </c>
      <c r="U44" s="62">
        <f>(S44-T44)/S44</f>
        <v>0.31923601637107774</v>
      </c>
      <c r="V44" s="30" t="s">
        <v>163</v>
      </c>
      <c r="W44" s="60">
        <v>36.39</v>
      </c>
      <c r="X44" s="60">
        <v>22.5</v>
      </c>
      <c r="Y44" s="62">
        <f t="shared" si="6"/>
        <v>0.3816982687551525</v>
      </c>
      <c r="Z44" s="60" t="s">
        <v>163</v>
      </c>
    </row>
    <row r="45" spans="1:26" ht="165.75" customHeight="1" thickBot="1" x14ac:dyDescent="0.3">
      <c r="A45" s="1"/>
      <c r="B45" s="30">
        <v>11</v>
      </c>
      <c r="C45" s="71" t="s">
        <v>213</v>
      </c>
      <c r="D45" s="48" t="s">
        <v>156</v>
      </c>
      <c r="E45" s="30" t="s">
        <v>2</v>
      </c>
      <c r="F45" s="30" t="s">
        <v>157</v>
      </c>
      <c r="G45" s="30" t="s">
        <v>5</v>
      </c>
      <c r="H45" s="30" t="s">
        <v>5</v>
      </c>
      <c r="I45" s="30">
        <v>3</v>
      </c>
      <c r="J45" s="48" t="s">
        <v>207</v>
      </c>
      <c r="K45" s="48" t="s">
        <v>214</v>
      </c>
      <c r="L45" s="48" t="s">
        <v>215</v>
      </c>
      <c r="M45" s="44" t="s">
        <v>216</v>
      </c>
      <c r="N45" s="48" t="s">
        <v>217</v>
      </c>
      <c r="O45" s="30" t="s">
        <v>218</v>
      </c>
      <c r="P45" s="58">
        <v>20</v>
      </c>
      <c r="Q45" s="69">
        <v>15</v>
      </c>
      <c r="R45" s="58">
        <f t="shared" si="0"/>
        <v>5</v>
      </c>
      <c r="S45" s="30">
        <v>130.05000000000001</v>
      </c>
      <c r="T45" s="30">
        <v>84.41</v>
      </c>
      <c r="U45" s="62">
        <f t="shared" ref="U45" si="7">(S45-T45)/S45</f>
        <v>0.3509419454056133</v>
      </c>
      <c r="V45" s="48" t="s">
        <v>247</v>
      </c>
      <c r="W45" s="60">
        <v>28.81</v>
      </c>
      <c r="X45" s="60">
        <v>11.82</v>
      </c>
      <c r="Y45" s="62">
        <f t="shared" si="6"/>
        <v>0.58972578965636924</v>
      </c>
      <c r="Z45" s="60" t="s">
        <v>163</v>
      </c>
    </row>
    <row r="46" spans="1:26" ht="225.75" customHeight="1" thickBot="1" x14ac:dyDescent="0.3">
      <c r="A46" s="1"/>
      <c r="B46" s="30">
        <v>12</v>
      </c>
      <c r="C46" s="71" t="s">
        <v>219</v>
      </c>
      <c r="D46" s="48" t="s">
        <v>130</v>
      </c>
      <c r="E46" s="30" t="s">
        <v>2</v>
      </c>
      <c r="F46" s="30" t="s">
        <v>157</v>
      </c>
      <c r="G46" s="48" t="s">
        <v>220</v>
      </c>
      <c r="H46" s="30" t="s">
        <v>5</v>
      </c>
      <c r="I46" s="30">
        <v>35</v>
      </c>
      <c r="J46" s="48" t="s">
        <v>221</v>
      </c>
      <c r="K46" s="48" t="s">
        <v>222</v>
      </c>
      <c r="L46" s="48" t="s">
        <v>223</v>
      </c>
      <c r="M46" s="44" t="s">
        <v>224</v>
      </c>
      <c r="N46" s="48" t="s">
        <v>225</v>
      </c>
      <c r="O46" s="30" t="s">
        <v>226</v>
      </c>
      <c r="P46" s="58">
        <v>15</v>
      </c>
      <c r="Q46" s="69">
        <v>12</v>
      </c>
      <c r="R46" s="58">
        <f t="shared" si="0"/>
        <v>3</v>
      </c>
      <c r="S46" s="30">
        <v>2.1000000000000001E-2</v>
      </c>
      <c r="T46" s="30">
        <v>1.4999999999999999E-2</v>
      </c>
      <c r="U46" s="62">
        <f t="shared" si="1"/>
        <v>0.28571428571428581</v>
      </c>
      <c r="V46" s="30" t="s">
        <v>245</v>
      </c>
      <c r="W46" s="60">
        <v>4.57</v>
      </c>
      <c r="X46" s="60">
        <v>3.32</v>
      </c>
      <c r="Y46" s="62">
        <f t="shared" si="6"/>
        <v>0.27352297592997821</v>
      </c>
      <c r="Z46" s="60" t="s">
        <v>105</v>
      </c>
    </row>
    <row r="47" spans="1:26" ht="105.75" customHeight="1" thickBot="1" x14ac:dyDescent="0.3">
      <c r="A47" s="1"/>
      <c r="B47" s="30">
        <v>13</v>
      </c>
      <c r="C47" s="71" t="s">
        <v>227</v>
      </c>
      <c r="D47" s="48" t="s">
        <v>156</v>
      </c>
      <c r="E47" s="30" t="s">
        <v>2</v>
      </c>
      <c r="F47" s="30" t="s">
        <v>157</v>
      </c>
      <c r="G47" s="30" t="s">
        <v>5</v>
      </c>
      <c r="H47" s="30" t="s">
        <v>5</v>
      </c>
      <c r="I47" s="30">
        <v>3</v>
      </c>
      <c r="J47" s="30" t="s">
        <v>140</v>
      </c>
      <c r="K47" s="48" t="s">
        <v>228</v>
      </c>
      <c r="L47" s="48" t="s">
        <v>229</v>
      </c>
      <c r="M47" s="44" t="s">
        <v>230</v>
      </c>
      <c r="N47" s="48" t="s">
        <v>231</v>
      </c>
      <c r="O47" s="30" t="s">
        <v>232</v>
      </c>
      <c r="P47" s="58">
        <v>20</v>
      </c>
      <c r="Q47" s="69">
        <v>15</v>
      </c>
      <c r="R47" s="58">
        <f t="shared" si="0"/>
        <v>5</v>
      </c>
      <c r="S47" s="30">
        <v>172.8</v>
      </c>
      <c r="T47" s="30">
        <v>152.6</v>
      </c>
      <c r="U47" s="62">
        <f t="shared" si="1"/>
        <v>0.11689814814814824</v>
      </c>
      <c r="V47" s="30" t="s">
        <v>233</v>
      </c>
      <c r="W47" s="60">
        <v>6</v>
      </c>
      <c r="X47" s="60">
        <v>3.8</v>
      </c>
      <c r="Y47" s="62">
        <f t="shared" si="6"/>
        <v>0.3666666666666667</v>
      </c>
      <c r="Z47" s="60" t="s">
        <v>105</v>
      </c>
    </row>
    <row r="48" spans="1:26" ht="54.75" customHeight="1" x14ac:dyDescent="0.25">
      <c r="A48" s="101"/>
      <c r="B48" s="91">
        <v>14</v>
      </c>
      <c r="C48" s="90" t="s">
        <v>239</v>
      </c>
      <c r="D48" s="92" t="s">
        <v>240</v>
      </c>
      <c r="E48" s="91" t="s">
        <v>1</v>
      </c>
      <c r="F48" s="91" t="s">
        <v>0</v>
      </c>
      <c r="G48" s="88" t="s">
        <v>133</v>
      </c>
      <c r="H48" s="79" t="s">
        <v>5</v>
      </c>
      <c r="I48" s="88" t="s">
        <v>241</v>
      </c>
      <c r="J48" s="79" t="s">
        <v>134</v>
      </c>
      <c r="K48" s="92" t="s">
        <v>235</v>
      </c>
      <c r="L48" s="92" t="s">
        <v>236</v>
      </c>
      <c r="M48" s="91" t="s">
        <v>5</v>
      </c>
      <c r="N48" s="92" t="s">
        <v>237</v>
      </c>
      <c r="O48" s="91" t="s">
        <v>238</v>
      </c>
      <c r="P48" s="11">
        <v>15.5</v>
      </c>
      <c r="Q48" s="11">
        <v>14.5</v>
      </c>
      <c r="R48" s="11">
        <f t="shared" si="0"/>
        <v>1</v>
      </c>
      <c r="S48" s="12">
        <v>706</v>
      </c>
      <c r="T48" s="12">
        <v>565</v>
      </c>
      <c r="U48" s="8">
        <f t="shared" ref="U48:U50" si="8">(S48-T48)/S48</f>
        <v>0.19971671388101983</v>
      </c>
      <c r="V48" s="12" t="s">
        <v>234</v>
      </c>
      <c r="W48" s="23" t="s">
        <v>5</v>
      </c>
      <c r="X48" s="23" t="s">
        <v>5</v>
      </c>
      <c r="Y48" s="23" t="s">
        <v>5</v>
      </c>
      <c r="Z48" s="23" t="s">
        <v>5</v>
      </c>
    </row>
    <row r="49" spans="1:26" ht="57.75" customHeight="1" x14ac:dyDescent="0.25">
      <c r="A49" s="101"/>
      <c r="B49" s="91"/>
      <c r="C49" s="90"/>
      <c r="D49" s="92"/>
      <c r="E49" s="91"/>
      <c r="F49" s="91"/>
      <c r="G49" s="92"/>
      <c r="H49" s="91"/>
      <c r="I49" s="91"/>
      <c r="J49" s="91"/>
      <c r="K49" s="92"/>
      <c r="L49" s="92"/>
      <c r="M49" s="91"/>
      <c r="N49" s="92"/>
      <c r="O49" s="91"/>
      <c r="P49" s="11">
        <v>15.5</v>
      </c>
      <c r="Q49" s="11">
        <v>13.5</v>
      </c>
      <c r="R49" s="11">
        <f t="shared" si="0"/>
        <v>2</v>
      </c>
      <c r="S49" s="12">
        <v>706</v>
      </c>
      <c r="T49" s="12">
        <v>513</v>
      </c>
      <c r="U49" s="8">
        <f t="shared" si="8"/>
        <v>0.27337110481586402</v>
      </c>
      <c r="V49" s="12" t="s">
        <v>234</v>
      </c>
      <c r="W49" s="23" t="s">
        <v>5</v>
      </c>
      <c r="X49" s="23" t="s">
        <v>5</v>
      </c>
      <c r="Y49" s="23" t="s">
        <v>5</v>
      </c>
      <c r="Z49" s="23" t="s">
        <v>5</v>
      </c>
    </row>
    <row r="50" spans="1:26" ht="55.5" customHeight="1" thickBot="1" x14ac:dyDescent="0.3">
      <c r="A50" s="101"/>
      <c r="B50" s="80"/>
      <c r="C50" s="84"/>
      <c r="D50" s="89"/>
      <c r="E50" s="80"/>
      <c r="F50" s="80"/>
      <c r="G50" s="89"/>
      <c r="H50" s="80"/>
      <c r="I50" s="80"/>
      <c r="J50" s="80"/>
      <c r="K50" s="89"/>
      <c r="L50" s="89"/>
      <c r="M50" s="80"/>
      <c r="N50" s="89"/>
      <c r="O50" s="80"/>
      <c r="P50" s="13">
        <v>14.5</v>
      </c>
      <c r="Q50" s="13">
        <v>13.5</v>
      </c>
      <c r="R50" s="13">
        <f t="shared" si="0"/>
        <v>1</v>
      </c>
      <c r="S50" s="45">
        <v>565</v>
      </c>
      <c r="T50" s="45">
        <v>513</v>
      </c>
      <c r="U50" s="9">
        <f t="shared" si="8"/>
        <v>9.2035398230088494E-2</v>
      </c>
      <c r="V50" s="45" t="s">
        <v>234</v>
      </c>
      <c r="W50" s="17" t="s">
        <v>5</v>
      </c>
      <c r="X50" s="17" t="s">
        <v>5</v>
      </c>
      <c r="Y50" s="17" t="s">
        <v>5</v>
      </c>
      <c r="Z50" s="17" t="s">
        <v>5</v>
      </c>
    </row>
  </sheetData>
  <mergeCells count="126">
    <mergeCell ref="A10:A15"/>
    <mergeCell ref="A4:A9"/>
    <mergeCell ref="G16:G18"/>
    <mergeCell ref="G19:G21"/>
    <mergeCell ref="A48:A50"/>
    <mergeCell ref="A25:A30"/>
    <mergeCell ref="A16:A24"/>
    <mergeCell ref="K33:K35"/>
    <mergeCell ref="L33:L35"/>
    <mergeCell ref="B16:B24"/>
    <mergeCell ref="C16:C24"/>
    <mergeCell ref="D16:D24"/>
    <mergeCell ref="E16:E24"/>
    <mergeCell ref="I33:I35"/>
    <mergeCell ref="J33:J35"/>
    <mergeCell ref="B10:B15"/>
    <mergeCell ref="C10:C15"/>
    <mergeCell ref="D10:D15"/>
    <mergeCell ref="E10:E15"/>
    <mergeCell ref="H10:H15"/>
    <mergeCell ref="I10:I15"/>
    <mergeCell ref="K4:K9"/>
    <mergeCell ref="L4:L9"/>
    <mergeCell ref="M33:M35"/>
    <mergeCell ref="N33:N35"/>
    <mergeCell ref="O33:O35"/>
    <mergeCell ref="B38:B43"/>
    <mergeCell ref="C38:C43"/>
    <mergeCell ref="D38:D43"/>
    <mergeCell ref="E38:E43"/>
    <mergeCell ref="F38:F43"/>
    <mergeCell ref="B33:B35"/>
    <mergeCell ref="C33:C35"/>
    <mergeCell ref="D33:D35"/>
    <mergeCell ref="E33:E35"/>
    <mergeCell ref="F33:F35"/>
    <mergeCell ref="G33:G35"/>
    <mergeCell ref="M38:M43"/>
    <mergeCell ref="N38:N43"/>
    <mergeCell ref="O38:O43"/>
    <mergeCell ref="G38:G43"/>
    <mergeCell ref="H38:H43"/>
    <mergeCell ref="I38:I43"/>
    <mergeCell ref="J38:J43"/>
    <mergeCell ref="K38:K43"/>
    <mergeCell ref="L38:L43"/>
    <mergeCell ref="H33:H35"/>
    <mergeCell ref="N25:N30"/>
    <mergeCell ref="O25:O30"/>
    <mergeCell ref="B31:B32"/>
    <mergeCell ref="C31:C32"/>
    <mergeCell ref="D31:D32"/>
    <mergeCell ref="E31:E32"/>
    <mergeCell ref="F31:F32"/>
    <mergeCell ref="G31:G32"/>
    <mergeCell ref="H31:H32"/>
    <mergeCell ref="I31:I32"/>
    <mergeCell ref="H25:H30"/>
    <mergeCell ref="I25:I30"/>
    <mergeCell ref="J25:J30"/>
    <mergeCell ref="K25:K30"/>
    <mergeCell ref="L25:L30"/>
    <mergeCell ref="M25:M30"/>
    <mergeCell ref="B25:B30"/>
    <mergeCell ref="C25:C30"/>
    <mergeCell ref="D25:D30"/>
    <mergeCell ref="E25:E30"/>
    <mergeCell ref="F25:F30"/>
    <mergeCell ref="G25:G30"/>
    <mergeCell ref="J31:J32"/>
    <mergeCell ref="O16:O24"/>
    <mergeCell ref="F19:F21"/>
    <mergeCell ref="I19:I21"/>
    <mergeCell ref="J19:J21"/>
    <mergeCell ref="F22:F24"/>
    <mergeCell ref="G22:G24"/>
    <mergeCell ref="I22:I24"/>
    <mergeCell ref="J22:J24"/>
    <mergeCell ref="O10:O15"/>
    <mergeCell ref="H16:H24"/>
    <mergeCell ref="K16:K24"/>
    <mergeCell ref="L16:L24"/>
    <mergeCell ref="M16:M24"/>
    <mergeCell ref="N16:N24"/>
    <mergeCell ref="I16:I18"/>
    <mergeCell ref="J16:J18"/>
    <mergeCell ref="F16:F18"/>
    <mergeCell ref="J10:J15"/>
    <mergeCell ref="K10:K15"/>
    <mergeCell ref="L10:L15"/>
    <mergeCell ref="M10:M15"/>
    <mergeCell ref="N10:N15"/>
    <mergeCell ref="F10:F15"/>
    <mergeCell ref="G10:G15"/>
    <mergeCell ref="N48:N50"/>
    <mergeCell ref="O48:O50"/>
    <mergeCell ref="H48:H50"/>
    <mergeCell ref="I48:I50"/>
    <mergeCell ref="J48:J50"/>
    <mergeCell ref="K48:K50"/>
    <mergeCell ref="L48:L50"/>
    <mergeCell ref="M48:M50"/>
    <mergeCell ref="B48:B50"/>
    <mergeCell ref="C48:C50"/>
    <mergeCell ref="D48:D50"/>
    <mergeCell ref="E48:E50"/>
    <mergeCell ref="F48:F50"/>
    <mergeCell ref="G48:G50"/>
    <mergeCell ref="M4:M9"/>
    <mergeCell ref="N4:N9"/>
    <mergeCell ref="O4:O6"/>
    <mergeCell ref="E7:E9"/>
    <mergeCell ref="F7:F9"/>
    <mergeCell ref="G7:G9"/>
    <mergeCell ref="I7:I9"/>
    <mergeCell ref="O7:O9"/>
    <mergeCell ref="B2:Z2"/>
    <mergeCell ref="B4:B9"/>
    <mergeCell ref="C4:C9"/>
    <mergeCell ref="D4:D9"/>
    <mergeCell ref="E4:E6"/>
    <mergeCell ref="F4:F6"/>
    <mergeCell ref="G4:G6"/>
    <mergeCell ref="H4:H9"/>
    <mergeCell ref="I4:I6"/>
    <mergeCell ref="J4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Table S.1 - Cattle </vt:lpstr>
      <vt:lpstr>Table S.2 - Pigs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ERANGU PURATH MOHANKUMAR Sajeev</dc:creator>
  <cp:lastModifiedBy>Sajeev</cp:lastModifiedBy>
  <cp:lastPrinted>2016-03-09T20:31:10Z</cp:lastPrinted>
  <dcterms:created xsi:type="dcterms:W3CDTF">2015-07-10T08:19:14Z</dcterms:created>
  <dcterms:modified xsi:type="dcterms:W3CDTF">2017-11-01T16:40:14Z</dcterms:modified>
</cp:coreProperties>
</file>