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SAT_Dengue.BCA\"/>
    </mc:Choice>
  </mc:AlternateContent>
  <bookViews>
    <workbookView xWindow="0" yWindow="0" windowWidth="28800" windowHeight="12330"/>
  </bookViews>
  <sheets>
    <sheet name="Presupuesto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J19" i="1"/>
  <c r="J18" i="1"/>
  <c r="B6" i="1"/>
  <c r="I21" i="1"/>
  <c r="I20" i="1"/>
  <c r="I19" i="1"/>
  <c r="I18" i="1"/>
  <c r="I17" i="1"/>
  <c r="I16" i="1"/>
  <c r="I22" i="1"/>
  <c r="K22" i="1" s="1"/>
  <c r="I10" i="1"/>
  <c r="I9" i="1"/>
  <c r="K9" i="1" s="1"/>
  <c r="I11" i="1"/>
  <c r="J4" i="1"/>
  <c r="J5" i="1"/>
  <c r="J3" i="1"/>
  <c r="D15" i="1"/>
  <c r="I8" i="1" s="1"/>
  <c r="K8" i="1" s="1"/>
  <c r="K17" i="1" l="1"/>
  <c r="K18" i="1"/>
  <c r="K19" i="1"/>
  <c r="K20" i="1"/>
  <c r="K21" i="1"/>
  <c r="K16" i="1"/>
  <c r="K4" i="1"/>
  <c r="K23" i="1" l="1"/>
  <c r="D7" i="1"/>
  <c r="D6" i="1"/>
  <c r="D5" i="1"/>
  <c r="I23" i="1" l="1"/>
  <c r="B4" i="1" s="1"/>
  <c r="J23" i="1"/>
  <c r="C4" i="1" s="1"/>
  <c r="D4" i="1" l="1"/>
  <c r="K7" i="1"/>
  <c r="K5" i="1"/>
  <c r="K6" i="1"/>
  <c r="K3" i="1"/>
  <c r="J12" i="1" l="1"/>
  <c r="C3" i="1" s="1"/>
  <c r="C8" i="1" s="1"/>
  <c r="C10" i="1" s="1"/>
  <c r="K11" i="1"/>
  <c r="K10" i="1"/>
  <c r="K12" i="1" l="1"/>
  <c r="I12" i="1"/>
  <c r="B3" i="1" l="1"/>
  <c r="D3" i="1" l="1"/>
  <c r="B8" i="1"/>
  <c r="B9" i="1" s="1"/>
  <c r="D8" i="1"/>
  <c r="B10" i="1" l="1"/>
  <c r="C12" i="1" s="1"/>
  <c r="D9" i="1" l="1"/>
  <c r="D10" i="1" s="1"/>
</calcChain>
</file>

<file path=xl/sharedStrings.xml><?xml version="1.0" encoding="utf-8"?>
<sst xmlns="http://schemas.openxmlformats.org/spreadsheetml/2006/main" count="75" uniqueCount="57">
  <si>
    <t>UDEA</t>
  </si>
  <si>
    <t>TOTAL</t>
  </si>
  <si>
    <t>REGIONALIZACION</t>
  </si>
  <si>
    <t>NOMBRE DEL INVESTIGADOR</t>
  </si>
  <si>
    <t>FUNCIÓN EN EL PROYECTO</t>
  </si>
  <si>
    <t>COSTO</t>
  </si>
  <si>
    <t xml:space="preserve">RUBROS </t>
  </si>
  <si>
    <t>FUENTES</t>
  </si>
  <si>
    <t>Investigador Principal</t>
  </si>
  <si>
    <t>Co Investigador</t>
  </si>
  <si>
    <t>Personal</t>
  </si>
  <si>
    <t>Publicaciones</t>
  </si>
  <si>
    <t>Lizeth P. Bedoya A</t>
  </si>
  <si>
    <t>Administración</t>
  </si>
  <si>
    <t>SMLV=</t>
  </si>
  <si>
    <t>Aux de Investigacion</t>
  </si>
  <si>
    <t>DEDICACIÓN (horas/semana)</t>
  </si>
  <si>
    <t>Ovitrampas</t>
  </si>
  <si>
    <t>Redes y jamas entomológicas</t>
  </si>
  <si>
    <t>Equipos, Materiales y Reactivos</t>
  </si>
  <si>
    <t>EQUIPOS, MATERIALES Y REACTIVOS</t>
  </si>
  <si>
    <t>Equipo mantenimiento de colonias</t>
  </si>
  <si>
    <t>Reactivos mantenimiento de colonias</t>
  </si>
  <si>
    <t>Papeleria</t>
  </si>
  <si>
    <t>CANTIDAD</t>
  </si>
  <si>
    <t>VALOR UNITARIO</t>
  </si>
  <si>
    <t>NA</t>
  </si>
  <si>
    <t>Subtotal</t>
  </si>
  <si>
    <t>Servicios Técnicos</t>
  </si>
  <si>
    <t>Viajes y Trabajo de campo</t>
  </si>
  <si>
    <t>Marco Julio Cañas C.</t>
  </si>
  <si>
    <t>Guillermo L. Rúa U.</t>
  </si>
  <si>
    <t>Arley F. Calle T.</t>
  </si>
  <si>
    <t>Juliana Pérez P.</t>
  </si>
  <si>
    <t>Estudiante NN Pregrado</t>
  </si>
  <si>
    <t>Estudiante NN Maestria</t>
  </si>
  <si>
    <t>20 (por 24 meses)</t>
  </si>
  <si>
    <t>NN1 Asociación ASUPASO</t>
  </si>
  <si>
    <t>NN2 Asociación ASUPASO</t>
  </si>
  <si>
    <t>10 (por 12 meses)</t>
  </si>
  <si>
    <t>UDEA (GEM)</t>
  </si>
  <si>
    <t>Esteromicroscopios*</t>
  </si>
  <si>
    <t>Computador*</t>
  </si>
  <si>
    <t>Consecución información Epidemiológica y Climatica</t>
  </si>
  <si>
    <t>Instalación de Ovitrampas</t>
  </si>
  <si>
    <t>Elaboracion de Policy Brief</t>
  </si>
  <si>
    <t>Socializacion de Resultados Comunidad cientifica, Secretaias de Salud y Comunidad en Gral</t>
  </si>
  <si>
    <t>Elaboracion de artículo Open Access</t>
  </si>
  <si>
    <t>Análisis de la información</t>
  </si>
  <si>
    <t>Desarrollo de SAT_dengue por Mpio</t>
  </si>
  <si>
    <t>Meses</t>
  </si>
  <si>
    <t>Actividad</t>
  </si>
  <si>
    <t>Levantamiento ïndices Entomológicos Tradicionales</t>
  </si>
  <si>
    <t>Monitoreo mediante Ovitrampas</t>
  </si>
  <si>
    <t>Capacitación Miembros ASUPASO</t>
  </si>
  <si>
    <t>Capacitación Madres ASUPASO Actividades Entomológicas</t>
  </si>
  <si>
    <t>Nota: El estereomicroscopio y computador que se adquieran con el dinero de Regionalización se dejaran en la Seccional 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</si>
</sst>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42" formatCode="_-&quot;$&quot;\ * #,##0_-;\-&quot;$&quot;\ * #,##0_-;_-&quot;$&quot;\ 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6" fontId="6" fillId="0" borderId="2" xfId="0" applyNumberFormat="1" applyFont="1" applyBorder="1" applyAlignment="1">
      <alignment horizontal="right" vertical="center" wrapText="1"/>
    </xf>
    <xf numFmtId="6" fontId="3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6" fillId="0" borderId="1" xfId="0" applyNumberFormat="1" applyFont="1" applyBorder="1" applyAlignment="1">
      <alignment vertical="center" wrapText="1"/>
    </xf>
    <xf numFmtId="6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6" fontId="7" fillId="0" borderId="0" xfId="0" applyNumberFormat="1" applyFont="1"/>
    <xf numFmtId="6" fontId="6" fillId="0" borderId="1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6" fontId="5" fillId="0" borderId="1" xfId="0" applyNumberFormat="1" applyFont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/>
    </xf>
    <xf numFmtId="6" fontId="3" fillId="0" borderId="1" xfId="0" applyNumberFormat="1" applyFont="1" applyBorder="1"/>
    <xf numFmtId="0" fontId="5" fillId="0" borderId="1" xfId="0" applyFont="1" applyBorder="1" applyAlignment="1">
      <alignment horizontal="center" vertical="center" wrapText="1"/>
    </xf>
    <xf numFmtId="6" fontId="4" fillId="0" borderId="1" xfId="0" applyNumberFormat="1" applyFont="1" applyBorder="1"/>
    <xf numFmtId="0" fontId="2" fillId="0" borderId="0" xfId="0" applyFont="1" applyAlignment="1">
      <alignment horizontal="right"/>
    </xf>
    <xf numFmtId="6" fontId="2" fillId="0" borderId="0" xfId="0" applyNumberFormat="1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2" fontId="2" fillId="0" borderId="0" xfId="1" applyFont="1"/>
    <xf numFmtId="0" fontId="3" fillId="0" borderId="1" xfId="0" applyFont="1" applyFill="1" applyBorder="1" applyAlignment="1">
      <alignment horizontal="lef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7" fillId="0" borderId="0" xfId="0" applyFont="1"/>
    <xf numFmtId="42" fontId="2" fillId="0" borderId="0" xfId="0" applyNumberFormat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B1" workbookViewId="0">
      <selection activeCell="B14" sqref="B14"/>
    </sheetView>
  </sheetViews>
  <sheetFormatPr baseColWidth="10" defaultRowHeight="15" x14ac:dyDescent="0.25"/>
  <cols>
    <col min="1" max="1" width="20.5703125" style="1" customWidth="1"/>
    <col min="2" max="2" width="18.140625" style="1" bestFit="1" customWidth="1"/>
    <col min="3" max="4" width="15.28515625" style="1" customWidth="1"/>
    <col min="5" max="5" width="11.42578125" style="1"/>
    <col min="6" max="6" width="28.140625" style="1" bestFit="1" customWidth="1"/>
    <col min="7" max="7" width="19.28515625" style="1" customWidth="1"/>
    <col min="8" max="8" width="18.140625" style="1" bestFit="1" customWidth="1"/>
    <col min="9" max="9" width="18.28515625" style="1" bestFit="1" customWidth="1"/>
    <col min="10" max="10" width="12.140625" style="1" customWidth="1"/>
    <col min="11" max="11" width="13" style="1" bestFit="1" customWidth="1"/>
    <col min="12" max="13" width="11.42578125" style="1"/>
    <col min="14" max="14" width="12" style="1" bestFit="1" customWidth="1"/>
    <col min="15" max="16384" width="11.42578125" style="1"/>
  </cols>
  <sheetData>
    <row r="1" spans="1:11" x14ac:dyDescent="0.25">
      <c r="A1" s="11" t="s">
        <v>6</v>
      </c>
      <c r="B1" s="12" t="s">
        <v>7</v>
      </c>
      <c r="C1" s="13"/>
      <c r="D1" s="11" t="s">
        <v>1</v>
      </c>
      <c r="F1" s="11" t="s">
        <v>3</v>
      </c>
      <c r="G1" s="11" t="s">
        <v>4</v>
      </c>
      <c r="H1" s="11" t="s">
        <v>16</v>
      </c>
      <c r="I1" s="12" t="s">
        <v>5</v>
      </c>
      <c r="J1" s="13"/>
      <c r="K1" s="11" t="s">
        <v>1</v>
      </c>
    </row>
    <row r="2" spans="1:11" x14ac:dyDescent="0.25">
      <c r="A2" s="14"/>
      <c r="B2" s="15" t="s">
        <v>2</v>
      </c>
      <c r="C2" s="15" t="s">
        <v>0</v>
      </c>
      <c r="D2" s="14"/>
      <c r="F2" s="14"/>
      <c r="G2" s="14"/>
      <c r="H2" s="14"/>
      <c r="I2" s="15" t="s">
        <v>2</v>
      </c>
      <c r="J2" s="15" t="s">
        <v>0</v>
      </c>
      <c r="K2" s="14" t="s">
        <v>1</v>
      </c>
    </row>
    <row r="3" spans="1:11" x14ac:dyDescent="0.25">
      <c r="A3" s="16" t="s">
        <v>10</v>
      </c>
      <c r="B3" s="17">
        <f>I12</f>
        <v>83520000</v>
      </c>
      <c r="C3" s="18">
        <f>J12</f>
        <v>72768000</v>
      </c>
      <c r="D3" s="18">
        <f>SUM(B3:C3)</f>
        <v>156288000</v>
      </c>
      <c r="F3" s="19" t="s">
        <v>30</v>
      </c>
      <c r="G3" s="19" t="s">
        <v>8</v>
      </c>
      <c r="H3" s="16">
        <v>2</v>
      </c>
      <c r="I3" s="20"/>
      <c r="J3" s="18">
        <f>2*4*24*62000</f>
        <v>11904000</v>
      </c>
      <c r="K3" s="21">
        <f>SUM(I3:J3)</f>
        <v>11904000</v>
      </c>
    </row>
    <row r="4" spans="1:11" ht="25.5" x14ac:dyDescent="0.25">
      <c r="A4" s="16" t="s">
        <v>19</v>
      </c>
      <c r="B4" s="22">
        <f>I23</f>
        <v>14600000</v>
      </c>
      <c r="C4" s="18">
        <f>J23</f>
        <v>8400000</v>
      </c>
      <c r="D4" s="18">
        <f>SUM(B4:C4)</f>
        <v>23000000</v>
      </c>
      <c r="F4" s="19" t="s">
        <v>31</v>
      </c>
      <c r="G4" s="19" t="s">
        <v>9</v>
      </c>
      <c r="H4" s="16">
        <v>5</v>
      </c>
      <c r="I4" s="20"/>
      <c r="J4" s="18">
        <f>5*4*24*102000</f>
        <v>48960000</v>
      </c>
      <c r="K4" s="21">
        <f>SUM(I4:J4)</f>
        <v>48960000</v>
      </c>
    </row>
    <row r="5" spans="1:11" x14ac:dyDescent="0.25">
      <c r="A5" s="23" t="s">
        <v>28</v>
      </c>
      <c r="B5" s="22">
        <v>5000000</v>
      </c>
      <c r="C5" s="20"/>
      <c r="D5" s="18">
        <f>SUM(B5:C5)</f>
        <v>5000000</v>
      </c>
      <c r="F5" s="24" t="s">
        <v>12</v>
      </c>
      <c r="G5" s="19" t="s">
        <v>9</v>
      </c>
      <c r="H5" s="16">
        <v>2</v>
      </c>
      <c r="I5" s="20"/>
      <c r="J5" s="18">
        <f t="shared" ref="J5" si="0">2*4*24*62000</f>
        <v>11904000</v>
      </c>
      <c r="K5" s="21">
        <f>SUM(I5:J5)</f>
        <v>11904000</v>
      </c>
    </row>
    <row r="6" spans="1:11" ht="25.5" x14ac:dyDescent="0.25">
      <c r="A6" s="16" t="s">
        <v>29</v>
      </c>
      <c r="B6" s="22">
        <f>D14*12</f>
        <v>13920000</v>
      </c>
      <c r="C6" s="20"/>
      <c r="D6" s="18">
        <f>SUM(B6:C6)</f>
        <v>13920000</v>
      </c>
      <c r="F6" s="24" t="s">
        <v>32</v>
      </c>
      <c r="G6" s="19" t="s">
        <v>9</v>
      </c>
      <c r="H6" s="16">
        <v>2</v>
      </c>
      <c r="I6" s="20"/>
      <c r="J6" s="25"/>
      <c r="K6" s="21">
        <f>SUM(I6:J6)</f>
        <v>0</v>
      </c>
    </row>
    <row r="7" spans="1:11" x14ac:dyDescent="0.25">
      <c r="A7" s="23" t="s">
        <v>11</v>
      </c>
      <c r="B7" s="22">
        <v>1000000</v>
      </c>
      <c r="C7" s="20"/>
      <c r="D7" s="18">
        <f>SUM(B7:C7)</f>
        <v>1000000</v>
      </c>
      <c r="F7" s="24" t="s">
        <v>33</v>
      </c>
      <c r="G7" s="19" t="s">
        <v>9</v>
      </c>
      <c r="H7" s="16">
        <v>2</v>
      </c>
      <c r="I7" s="25"/>
      <c r="J7" s="25"/>
      <c r="K7" s="21">
        <f>SUM(I7:J7)</f>
        <v>0</v>
      </c>
    </row>
    <row r="8" spans="1:11" x14ac:dyDescent="0.25">
      <c r="A8" s="26" t="s">
        <v>27</v>
      </c>
      <c r="B8" s="27">
        <f>SUM(B3:B7)</f>
        <v>118040000</v>
      </c>
      <c r="C8" s="27">
        <f>SUM(C3:C7)</f>
        <v>81168000</v>
      </c>
      <c r="D8" s="27">
        <f>SUM(D3:D7)</f>
        <v>199208000</v>
      </c>
      <c r="F8" s="24" t="s">
        <v>37</v>
      </c>
      <c r="G8" s="3" t="s">
        <v>15</v>
      </c>
      <c r="H8" s="16">
        <v>10</v>
      </c>
      <c r="I8" s="28">
        <f>D15*18</f>
        <v>10440000</v>
      </c>
      <c r="J8" s="25"/>
      <c r="K8" s="21">
        <f t="shared" ref="K8:K9" si="1">SUM(I8:J8)</f>
        <v>10440000</v>
      </c>
    </row>
    <row r="9" spans="1:11" x14ac:dyDescent="0.25">
      <c r="A9" s="16" t="s">
        <v>13</v>
      </c>
      <c r="B9" s="22">
        <f>5*B8/100</f>
        <v>5902000</v>
      </c>
      <c r="C9" s="20"/>
      <c r="D9" s="18">
        <f>SUM(B9:C9)</f>
        <v>5902000</v>
      </c>
      <c r="F9" s="24" t="s">
        <v>38</v>
      </c>
      <c r="G9" s="3" t="s">
        <v>15</v>
      </c>
      <c r="H9" s="16">
        <v>10</v>
      </c>
      <c r="I9" s="28">
        <f>D15*18</f>
        <v>10440000</v>
      </c>
      <c r="J9" s="25"/>
      <c r="K9" s="21">
        <f t="shared" si="1"/>
        <v>10440000</v>
      </c>
    </row>
    <row r="10" spans="1:11" x14ac:dyDescent="0.25">
      <c r="A10" s="29" t="s">
        <v>1</v>
      </c>
      <c r="B10" s="30">
        <f>B9+B8</f>
        <v>123942000</v>
      </c>
      <c r="C10" s="30">
        <f>C8</f>
        <v>81168000</v>
      </c>
      <c r="D10" s="30">
        <f>D9+D8</f>
        <v>205110000</v>
      </c>
      <c r="F10" s="31" t="s">
        <v>34</v>
      </c>
      <c r="G10" s="3" t="s">
        <v>15</v>
      </c>
      <c r="H10" s="6" t="s">
        <v>39</v>
      </c>
      <c r="I10" s="32">
        <f>D15*12</f>
        <v>6960000</v>
      </c>
      <c r="J10" s="10"/>
      <c r="K10" s="21">
        <f>SUM(I10:J10)</f>
        <v>6960000</v>
      </c>
    </row>
    <row r="11" spans="1:11" x14ac:dyDescent="0.25">
      <c r="F11" s="31" t="s">
        <v>35</v>
      </c>
      <c r="G11" s="3" t="s">
        <v>15</v>
      </c>
      <c r="H11" s="6" t="s">
        <v>36</v>
      </c>
      <c r="I11" s="32">
        <f>D14*2*24</f>
        <v>55680000</v>
      </c>
      <c r="J11" s="10"/>
      <c r="K11" s="21">
        <f>SUM(I11:J11)</f>
        <v>55680000</v>
      </c>
    </row>
    <row r="12" spans="1:11" x14ac:dyDescent="0.25">
      <c r="C12" s="27">
        <f>SUM(B10:C10)</f>
        <v>205110000</v>
      </c>
      <c r="F12" s="33" t="s">
        <v>1</v>
      </c>
      <c r="G12" s="3"/>
      <c r="H12" s="3"/>
      <c r="I12" s="34">
        <f>SUM(I3:I11)</f>
        <v>83520000</v>
      </c>
      <c r="J12" s="34">
        <f>SUM(J3:J11)</f>
        <v>72768000</v>
      </c>
      <c r="K12" s="34">
        <f>SUM(K3:K11)</f>
        <v>156288000</v>
      </c>
    </row>
    <row r="14" spans="1:11" x14ac:dyDescent="0.25">
      <c r="C14" s="35" t="s">
        <v>14</v>
      </c>
      <c r="D14" s="36">
        <v>1160000</v>
      </c>
      <c r="F14" s="11" t="s">
        <v>20</v>
      </c>
      <c r="G14" s="11" t="s">
        <v>24</v>
      </c>
      <c r="H14" s="11" t="s">
        <v>25</v>
      </c>
      <c r="I14" s="12" t="s">
        <v>5</v>
      </c>
      <c r="J14" s="13"/>
      <c r="K14" s="11" t="s">
        <v>1</v>
      </c>
    </row>
    <row r="15" spans="1:11" x14ac:dyDescent="0.25">
      <c r="D15" s="36">
        <f>D14/2</f>
        <v>580000</v>
      </c>
      <c r="F15" s="14"/>
      <c r="G15" s="14"/>
      <c r="H15" s="14"/>
      <c r="I15" s="15" t="s">
        <v>2</v>
      </c>
      <c r="J15" s="15" t="s">
        <v>40</v>
      </c>
      <c r="K15" s="14"/>
    </row>
    <row r="16" spans="1:11" x14ac:dyDescent="0.25">
      <c r="A16" s="36"/>
      <c r="B16" s="36"/>
      <c r="F16" s="37" t="s">
        <v>17</v>
      </c>
      <c r="G16" s="38">
        <v>200</v>
      </c>
      <c r="H16" s="18">
        <v>3500</v>
      </c>
      <c r="I16" s="18">
        <f>G16*H16</f>
        <v>700000</v>
      </c>
      <c r="J16" s="25"/>
      <c r="K16" s="21">
        <f>SUM(I16:J16)</f>
        <v>700000</v>
      </c>
    </row>
    <row r="17" spans="1:11" x14ac:dyDescent="0.25">
      <c r="A17" s="39"/>
      <c r="C17" s="36"/>
      <c r="F17" s="37" t="s">
        <v>18</v>
      </c>
      <c r="G17" s="38">
        <v>6</v>
      </c>
      <c r="H17" s="18">
        <v>150000</v>
      </c>
      <c r="I17" s="18">
        <f t="shared" ref="I17:I21" si="2">G17*H17</f>
        <v>900000</v>
      </c>
      <c r="J17" s="18">
        <f>I17</f>
        <v>900000</v>
      </c>
      <c r="K17" s="21">
        <f>SUM(I17:J17)</f>
        <v>1800000</v>
      </c>
    </row>
    <row r="18" spans="1:11" x14ac:dyDescent="0.25">
      <c r="A18" s="36"/>
      <c r="C18" s="36"/>
      <c r="F18" s="37" t="s">
        <v>21</v>
      </c>
      <c r="G18" s="38" t="s">
        <v>26</v>
      </c>
      <c r="H18" s="18">
        <v>750000</v>
      </c>
      <c r="I18" s="18">
        <f t="shared" ref="I18:I19" si="3">H18</f>
        <v>750000</v>
      </c>
      <c r="J18" s="18">
        <f t="shared" ref="J17:J19" si="4">H18</f>
        <v>750000</v>
      </c>
      <c r="K18" s="21">
        <f>SUM(I18:J18)</f>
        <v>1500000</v>
      </c>
    </row>
    <row r="19" spans="1:11" ht="25.5" x14ac:dyDescent="0.25">
      <c r="F19" s="37" t="s">
        <v>22</v>
      </c>
      <c r="G19" s="38" t="s">
        <v>26</v>
      </c>
      <c r="H19" s="18">
        <v>750000</v>
      </c>
      <c r="I19" s="18">
        <f t="shared" si="3"/>
        <v>750000</v>
      </c>
      <c r="J19" s="18">
        <f t="shared" si="4"/>
        <v>750000</v>
      </c>
      <c r="K19" s="21">
        <f>SUM(I19:J19)</f>
        <v>1500000</v>
      </c>
    </row>
    <row r="20" spans="1:11" x14ac:dyDescent="0.25">
      <c r="F20" s="37" t="s">
        <v>41</v>
      </c>
      <c r="G20" s="38">
        <v>2</v>
      </c>
      <c r="H20" s="18">
        <v>4500000</v>
      </c>
      <c r="I20" s="18">
        <f>H20</f>
        <v>4500000</v>
      </c>
      <c r="J20" s="18">
        <v>2500000</v>
      </c>
      <c r="K20" s="21">
        <f>SUM(I20:J20)</f>
        <v>7000000</v>
      </c>
    </row>
    <row r="21" spans="1:11" x14ac:dyDescent="0.25">
      <c r="F21" s="37" t="s">
        <v>42</v>
      </c>
      <c r="G21" s="38">
        <v>2</v>
      </c>
      <c r="H21" s="18">
        <v>6500000</v>
      </c>
      <c r="I21" s="18">
        <f>H21</f>
        <v>6500000</v>
      </c>
      <c r="J21" s="18">
        <v>3500000</v>
      </c>
      <c r="K21" s="21">
        <f>SUM(I21:J21)</f>
        <v>10000000</v>
      </c>
    </row>
    <row r="22" spans="1:11" x14ac:dyDescent="0.25">
      <c r="D22" s="36"/>
      <c r="F22" s="40" t="s">
        <v>23</v>
      </c>
      <c r="G22" s="38" t="s">
        <v>26</v>
      </c>
      <c r="H22" s="18">
        <v>500000</v>
      </c>
      <c r="I22" s="18">
        <f>H22</f>
        <v>500000</v>
      </c>
      <c r="J22" s="25"/>
      <c r="K22" s="21">
        <f>SUM(I22:I22)</f>
        <v>500000</v>
      </c>
    </row>
    <row r="23" spans="1:11" x14ac:dyDescent="0.25">
      <c r="F23" s="33" t="s">
        <v>1</v>
      </c>
      <c r="G23" s="38"/>
      <c r="H23" s="18"/>
      <c r="I23" s="41">
        <f>SUM(I16:I22)</f>
        <v>14600000</v>
      </c>
      <c r="J23" s="41">
        <f>SUM(J16:J22)</f>
        <v>8400000</v>
      </c>
      <c r="K23" s="41">
        <f>SUM(K16:K22)</f>
        <v>23000000</v>
      </c>
    </row>
    <row r="26" spans="1:11" x14ac:dyDescent="0.25">
      <c r="F26" s="1" t="s">
        <v>56</v>
      </c>
    </row>
    <row r="27" spans="1:11" x14ac:dyDescent="0.25">
      <c r="G27" s="42"/>
    </row>
    <row r="30" spans="1:11" x14ac:dyDescent="0.25">
      <c r="J30" s="43"/>
    </row>
    <row r="31" spans="1:11" x14ac:dyDescent="0.25">
      <c r="J31" s="43"/>
    </row>
  </sheetData>
  <mergeCells count="13">
    <mergeCell ref="K14:K15"/>
    <mergeCell ref="G14:G15"/>
    <mergeCell ref="H14:H15"/>
    <mergeCell ref="K1:K2"/>
    <mergeCell ref="D1:D2"/>
    <mergeCell ref="I1:J1"/>
    <mergeCell ref="I14:J14"/>
    <mergeCell ref="A1:A2"/>
    <mergeCell ref="H1:H2"/>
    <mergeCell ref="F14:F15"/>
    <mergeCell ref="F1:F2"/>
    <mergeCell ref="G1:G2"/>
    <mergeCell ref="B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A4" sqref="A4"/>
    </sheetView>
  </sheetViews>
  <sheetFormatPr baseColWidth="10" defaultRowHeight="12.75" x14ac:dyDescent="0.2"/>
  <cols>
    <col min="1" max="1" width="33" style="2" customWidth="1"/>
    <col min="2" max="25" width="3" style="2" customWidth="1"/>
    <col min="26" max="16384" width="11.42578125" style="2"/>
  </cols>
  <sheetData>
    <row r="1" spans="1:25" x14ac:dyDescent="0.2">
      <c r="A1" s="7" t="s">
        <v>51</v>
      </c>
      <c r="B1" s="4" t="s">
        <v>50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</row>
    <row r="3" spans="1:25" ht="25.5" x14ac:dyDescent="0.2">
      <c r="A3" s="5" t="s">
        <v>43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3"/>
      <c r="W3" s="3"/>
      <c r="X3" s="3"/>
      <c r="Y3" s="3"/>
    </row>
    <row r="4" spans="1:25" ht="25.5" x14ac:dyDescent="0.2">
      <c r="A4" s="5" t="s">
        <v>55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3" t="s">
        <v>44</v>
      </c>
      <c r="B5" s="3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3" t="s">
        <v>53</v>
      </c>
      <c r="B6" s="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3"/>
      <c r="V6" s="3"/>
      <c r="W6" s="3"/>
      <c r="X6" s="3"/>
      <c r="Y6" s="3"/>
    </row>
    <row r="7" spans="1:25" ht="25.5" x14ac:dyDescent="0.2">
      <c r="A7" s="5" t="s">
        <v>52</v>
      </c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3"/>
      <c r="V7" s="3"/>
      <c r="W7" s="3"/>
      <c r="X7" s="3"/>
      <c r="Y7" s="3"/>
    </row>
    <row r="8" spans="1:25" x14ac:dyDescent="0.2">
      <c r="A8" s="5" t="s">
        <v>48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3"/>
      <c r="X8" s="3"/>
      <c r="Y8" s="3"/>
    </row>
    <row r="9" spans="1:25" x14ac:dyDescent="0.2">
      <c r="A9" s="3" t="s">
        <v>49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3"/>
      <c r="Y9" s="3"/>
    </row>
    <row r="10" spans="1:25" x14ac:dyDescent="0.2">
      <c r="A10" s="3" t="s">
        <v>45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  <c r="Y10" s="3"/>
    </row>
    <row r="11" spans="1:25" x14ac:dyDescent="0.2">
      <c r="A11" s="3" t="s">
        <v>47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  <c r="Y11" s="10"/>
    </row>
    <row r="12" spans="1:25" x14ac:dyDescent="0.2">
      <c r="A12" s="3" t="s">
        <v>54</v>
      </c>
      <c r="B12" s="3"/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10"/>
      <c r="O12" s="3"/>
      <c r="P12" s="3"/>
      <c r="Q12" s="3"/>
      <c r="R12" s="3"/>
      <c r="S12" s="3"/>
      <c r="T12" s="3"/>
      <c r="U12" s="3"/>
      <c r="V12" s="3"/>
      <c r="W12" s="3"/>
      <c r="X12" s="10"/>
      <c r="Y12" s="3"/>
    </row>
    <row r="13" spans="1:25" ht="38.25" x14ac:dyDescent="0.2">
      <c r="A13" s="5" t="s">
        <v>46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0"/>
    </row>
  </sheetData>
  <mergeCells count="2">
    <mergeCell ref="B1:Y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2021-07-12T15:01:14Z</dcterms:created>
  <dcterms:modified xsi:type="dcterms:W3CDTF">2023-07-20T20:34:09Z</dcterms:modified>
</cp:coreProperties>
</file>