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5A0241F9-EC24-4F4D-B161-F5E72E3217C9}" xr6:coauthVersionLast="47" xr6:coauthVersionMax="47" xr10:uidLastSave="{00000000-0000-0000-0000-000000000000}"/>
  <bookViews>
    <workbookView xWindow="-105" yWindow="0" windowWidth="19410" windowHeight="15585" tabRatio="0" xr2:uid="{F01B9CBA-5488-489F-81A3-7A80B7FEAC9B}"/>
  </bookViews>
  <sheets>
    <sheet name="painel" sheetId="1" r:id="rId1"/>
    <sheet name="auxiliar" sheetId="2" r:id="rId2"/>
  </sheets>
  <definedNames>
    <definedName name="aporte">painel!$D$16</definedName>
    <definedName name="patrimonio">painel!$D$19</definedName>
    <definedName name="qtd_anos">painel!$D$17</definedName>
    <definedName name="rendimento_carteira">painel!$D$12</definedName>
    <definedName name="salario">painel!$D$11</definedName>
    <definedName name="sugestao_investimento">painel!$D$13</definedName>
    <definedName name="taxa_mensal">painel!$D$18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6" i="1" s="1"/>
  <c r="C36" i="1" l="1"/>
  <c r="C35" i="1"/>
  <c r="C34" i="1"/>
  <c r="C33" i="1"/>
  <c r="C32" i="1"/>
  <c r="C31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7" i="1" l="1"/>
  <c r="D23" i="1" l="1"/>
  <c r="E23" i="1" s="1"/>
  <c r="D27" i="1"/>
  <c r="D35" i="1" s="1"/>
  <c r="E35" i="1" s="1"/>
  <c r="D19" i="1"/>
  <c r="D20" i="1" s="1"/>
  <c r="D31" i="1" l="1"/>
  <c r="E31" i="1" s="1"/>
  <c r="D33" i="1"/>
  <c r="E33" i="1" s="1"/>
  <c r="D32" i="1"/>
  <c r="E32" i="1" s="1"/>
  <c r="D34" i="1"/>
  <c r="E34" i="1" s="1"/>
  <c r="D36" i="1"/>
  <c r="E36" i="1" s="1"/>
  <c r="D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.</author>
  </authors>
  <commentList>
    <comment ref="D11" authorId="0" shapeId="0" xr:uid="{107A7C80-5E56-4BDE-8C41-1ADBAC51707A}">
      <text>
        <r>
          <rPr>
            <sz val="9"/>
            <color indexed="81"/>
            <rFont val="Segoe UI"/>
            <charset val="1"/>
          </rPr>
          <t>Inserir a renda aqui</t>
        </r>
      </text>
    </comment>
    <comment ref="D12" authorId="0" shapeId="0" xr:uid="{93EDC539-73D7-4E94-99C1-896627B16F3C}">
      <text>
        <r>
          <rPr>
            <sz val="9"/>
            <color indexed="81"/>
            <rFont val="Segoe UI"/>
            <charset val="1"/>
          </rPr>
          <t>Inserir a taxa de rendimento da aplicação/carteira</t>
        </r>
      </text>
    </comment>
    <comment ref="D13" authorId="0" shapeId="0" xr:uid="{93DB8885-24FC-464E-B7AB-4DF553C4E20B}">
      <text>
        <r>
          <rPr>
            <sz val="9"/>
            <color indexed="81"/>
            <rFont val="Segoe UI"/>
            <charset val="1"/>
          </rPr>
          <t>Inserir o quanto será eftivamente investido (a sugestão padrão é de 30% do salário)</t>
        </r>
      </text>
    </comment>
    <comment ref="C23" authorId="0" shapeId="0" xr:uid="{2CF07E19-273D-4537-9157-FF1583DB846A}">
      <text>
        <r>
          <rPr>
            <sz val="9"/>
            <color indexed="81"/>
            <rFont val="Segoe UI"/>
            <family val="2"/>
          </rPr>
          <t>Inserir a quantidade de anos para simular o cenário</t>
        </r>
      </text>
    </comment>
  </commentList>
</comments>
</file>

<file path=xl/sharedStrings.xml><?xml version="1.0" encoding="utf-8"?>
<sst xmlns="http://schemas.openxmlformats.org/spreadsheetml/2006/main" count="68" uniqueCount="33">
  <si>
    <t>INVESTIMENTO MENSAL</t>
  </si>
  <si>
    <t>Patrimônio acumulado</t>
  </si>
  <si>
    <t>Dividendos Mensais</t>
  </si>
  <si>
    <t>Taxa de rendimento mensal</t>
  </si>
  <si>
    <t>Investimento mensal</t>
  </si>
  <si>
    <t>Quantidade de anos</t>
  </si>
  <si>
    <t>Cenários</t>
  </si>
  <si>
    <t>Dividendos</t>
  </si>
  <si>
    <t>Rendimento da carteira</t>
  </si>
  <si>
    <t>Salário</t>
  </si>
  <si>
    <t>CONFIGURAÇÕES</t>
  </si>
  <si>
    <t>Valor a ser investido por mês</t>
  </si>
  <si>
    <t>Agressivo</t>
  </si>
  <si>
    <t>PERFIL</t>
  </si>
  <si>
    <t>TIPO DE FII</t>
  </si>
  <si>
    <t>PAPEL</t>
  </si>
  <si>
    <t>TIJOLO</t>
  </si>
  <si>
    <t>Valores</t>
  </si>
  <si>
    <t>FOFs</t>
  </si>
  <si>
    <t>DESENVOLVIMENTO</t>
  </si>
  <si>
    <t>HOTELARIA</t>
  </si>
  <si>
    <t>HÍBRIDO</t>
  </si>
  <si>
    <t>TOTAL</t>
  </si>
  <si>
    <t>Conservador</t>
  </si>
  <si>
    <t>%</t>
  </si>
  <si>
    <t>CHAVE</t>
  </si>
  <si>
    <t>Moderado</t>
  </si>
  <si>
    <t>Sugestão de Investimento (30%)</t>
  </si>
  <si>
    <t>* Ajuste o perfil abaixo de acordo com o nível desejado</t>
  </si>
  <si>
    <t xml:space="preserve">PERFIL                  </t>
  </si>
  <si>
    <t>Percentual Sugerido</t>
  </si>
  <si>
    <t>Retorno em anos</t>
  </si>
  <si>
    <t>* A tabela irá atualizar de acordo com o perfil de investidor e os valores configurados 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</si>
</sst>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Segoe UI"/>
      <charset val="1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sz val="7.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Stencil"/>
      <family val="5"/>
    </font>
    <font>
      <sz val="10"/>
      <color theme="4" tint="-0.249977111117893"/>
      <name val="Stencil"/>
      <family val="5"/>
    </font>
    <font>
      <b/>
      <sz val="11"/>
      <color theme="4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 tint="0.59996337778862885"/>
      </left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hair">
        <color theme="0" tint="-0.14996795556505021"/>
      </bottom>
      <diagonal/>
    </border>
    <border>
      <left/>
      <right/>
      <top style="thin">
        <color theme="8" tint="0.59996337778862885"/>
      </top>
      <bottom style="hair">
        <color theme="0" tint="-0.14996795556505021"/>
      </bottom>
      <diagonal/>
    </border>
    <border>
      <left style="thin">
        <color theme="8" tint="0.59996337778862885"/>
      </left>
      <right/>
      <top/>
      <bottom/>
      <diagonal/>
    </border>
    <border>
      <left/>
      <right style="thin">
        <color theme="8" tint="0.59996337778862885"/>
      </right>
      <top/>
      <bottom/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/>
      <top style="hair">
        <color theme="8" tint="0.59996337778862885"/>
      </top>
      <bottom style="thin">
        <color theme="8" tint="0.59996337778862885"/>
      </bottom>
      <diagonal/>
    </border>
    <border>
      <left/>
      <right/>
      <top style="hair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0" borderId="2" xfId="0" applyNumberFormat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6" fillId="2" borderId="0" xfId="0" applyFont="1" applyFill="1"/>
    <xf numFmtId="165" fontId="0" fillId="2" borderId="0" xfId="0" applyNumberFormat="1" applyFill="1"/>
    <xf numFmtId="0" fontId="8" fillId="2" borderId="0" xfId="0" applyFont="1" applyFill="1"/>
    <xf numFmtId="0" fontId="0" fillId="2" borderId="12" xfId="0" applyFill="1" applyBorder="1"/>
    <xf numFmtId="0" fontId="10" fillId="2" borderId="0" xfId="0" applyFont="1" applyFill="1"/>
    <xf numFmtId="9" fontId="12" fillId="2" borderId="0" xfId="1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165" fontId="3" fillId="2" borderId="14" xfId="0" applyNumberFormat="1" applyFont="1" applyFill="1" applyBorder="1"/>
    <xf numFmtId="9" fontId="3" fillId="2" borderId="14" xfId="0" applyNumberFormat="1" applyFont="1" applyFill="1" applyBorder="1"/>
    <xf numFmtId="164" fontId="3" fillId="2" borderId="11" xfId="0" applyNumberFormat="1" applyFon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0" fillId="2" borderId="8" xfId="0" applyFill="1" applyBorder="1" applyAlignment="1">
      <alignment horizontal="left" indent="1"/>
    </xf>
    <xf numFmtId="0" fontId="0" fillId="0" borderId="11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65" fontId="0" fillId="2" borderId="11" xfId="2" applyNumberFormat="1" applyFont="1" applyFill="1" applyBorder="1" applyAlignment="1">
      <alignment horizontal="center"/>
    </xf>
    <xf numFmtId="165" fontId="0" fillId="2" borderId="12" xfId="2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left" indent="1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left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8" fontId="3" fillId="2" borderId="0" xfId="0" applyNumberFormat="1" applyFont="1" applyFill="1" applyAlignment="1">
      <alignment horizontal="center"/>
    </xf>
    <xf numFmtId="8" fontId="3" fillId="2" borderId="9" xfId="0" applyNumberFormat="1" applyFont="1" applyFill="1" applyBorder="1" applyAlignment="1">
      <alignment horizontal="center"/>
    </xf>
    <xf numFmtId="8" fontId="3" fillId="2" borderId="11" xfId="0" applyNumberFormat="1" applyFont="1" applyFill="1" applyBorder="1" applyAlignment="1">
      <alignment horizontal="center"/>
    </xf>
    <xf numFmtId="8" fontId="3" fillId="2" borderId="12" xfId="0" applyNumberFormat="1" applyFont="1" applyFill="1" applyBorder="1" applyAlignment="1">
      <alignment horizontal="center"/>
    </xf>
    <xf numFmtId="10" fontId="0" fillId="0" borderId="9" xfId="1" applyNumberFormat="1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vertical="center" indent="8"/>
    </xf>
    <xf numFmtId="0" fontId="4" fillId="3" borderId="1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0" fillId="2" borderId="8" xfId="0" applyFill="1" applyBorder="1" applyAlignment="1">
      <alignment horizontal="left" indent="1"/>
    </xf>
    <xf numFmtId="0" fontId="0" fillId="2" borderId="0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11" xfId="0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0" fontId="3" fillId="2" borderId="10" xfId="0" applyFont="1" applyFill="1" applyBorder="1" applyAlignment="1">
      <alignment horizontal="left" indent="1"/>
    </xf>
    <xf numFmtId="0" fontId="3" fillId="2" borderId="11" xfId="0" applyFont="1" applyFill="1" applyBorder="1" applyAlignment="1">
      <alignment horizontal="left" indent="1"/>
    </xf>
  </cellXfs>
  <cellStyles count="3">
    <cellStyle name="Normal" xfId="0" builtinId="0"/>
    <cellStyle name="Porcentagem" xfId="1" builtinId="5"/>
    <cellStyle name="Vírgula" xfId="2" builtinId="3"/>
  </cellStyles>
  <dxfs count="4">
    <dxf>
      <font>
        <color rgb="FF00B050"/>
      </font>
      <fill>
        <patternFill patternType="solid">
          <bgColor theme="0" tint="-4.9989318521683403E-2"/>
        </patternFill>
      </fill>
    </dxf>
    <dxf>
      <font>
        <color theme="7" tint="0.59996337778862885"/>
      </font>
      <fill>
        <patternFill patternType="solid">
          <bgColor theme="0" tint="-4.9989318521683403E-2"/>
        </patternFill>
      </fill>
    </dxf>
    <dxf>
      <font>
        <color rgb="FF00B050"/>
      </font>
      <fill>
        <patternFill patternType="solid">
          <bgColor theme="0" tint="-4.9989318521683403E-2"/>
        </patternFill>
      </fill>
    </dxf>
    <dxf>
      <font>
        <color theme="7" tint="0.59996337778862885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FFFF00"/>
      <color rgb="FFFF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svgsilh.com/pt/image/2126885.html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107094</xdr:rowOff>
    </xdr:from>
    <xdr:to>
      <xdr:col>5</xdr:col>
      <xdr:colOff>107156</xdr:colOff>
      <xdr:row>8</xdr:row>
      <xdr:rowOff>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0836680-D739-E2FE-21E9-6207DAC44124}"/>
            </a:ext>
          </a:extLst>
        </xdr:cNvPr>
        <xdr:cNvGrpSpPr/>
      </xdr:nvGrpSpPr>
      <xdr:grpSpPr>
        <a:xfrm>
          <a:off x="257175" y="107094"/>
          <a:ext cx="4739481" cy="1416906"/>
          <a:chOff x="257175" y="107094"/>
          <a:chExt cx="4739481" cy="1416906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46E5D52B-97DA-43B4-263E-A7A10C469B4F}"/>
              </a:ext>
            </a:extLst>
          </xdr:cNvPr>
          <xdr:cNvSpPr/>
        </xdr:nvSpPr>
        <xdr:spPr>
          <a:xfrm>
            <a:off x="257175" y="219075"/>
            <a:ext cx="4739481" cy="127635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 w="38100"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Gráfico 4">
            <a:extLst>
              <a:ext uri="{FF2B5EF4-FFF2-40B4-BE49-F238E27FC236}">
                <a16:creationId xmlns:a16="http://schemas.microsoft.com/office/drawing/2014/main" id="{A14EDABE-3A9A-B5A0-6E8E-160E6E49C9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  <a:ext uri="{837473B0-CC2E-450A-ABE3-18F120FF3D39}">
                <a1611:picAttrSrcUrl xmlns:a1611="http://schemas.microsoft.com/office/drawing/2016/11/main" r:id="rId3"/>
              </a:ext>
            </a:extLst>
          </a:blip>
          <a:stretch>
            <a:fillRect/>
          </a:stretch>
        </xdr:blipFill>
        <xdr:spPr>
          <a:xfrm>
            <a:off x="395811" y="426052"/>
            <a:ext cx="770532" cy="79340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6528D038-0022-D8AE-1BE0-25A141438E2F}"/>
              </a:ext>
            </a:extLst>
          </xdr:cNvPr>
          <xdr:cNvSpPr txBox="1"/>
        </xdr:nvSpPr>
        <xdr:spPr>
          <a:xfrm>
            <a:off x="1212346" y="107094"/>
            <a:ext cx="2141247" cy="7858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4800" i="1">
                <a:solidFill>
                  <a:schemeClr val="bg1"/>
                </a:solidFill>
                <a:latin typeface="Bauhaus 93" panose="04030905020B02020C02" pitchFamily="82" charset="0"/>
              </a:rPr>
              <a:t>SMART </a:t>
            </a:r>
            <a:endParaRPr lang="pt-BR" sz="1400">
              <a:solidFill>
                <a:schemeClr val="bg1"/>
              </a:solidFill>
              <a:latin typeface="Bauhaus 93" panose="04030905020B02020C02" pitchFamily="82" charset="0"/>
            </a:endParaRPr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570C6CBC-F7FC-FAB9-1F14-6A49BD91974C}"/>
              </a:ext>
            </a:extLst>
          </xdr:cNvPr>
          <xdr:cNvSpPr txBox="1"/>
        </xdr:nvSpPr>
        <xdr:spPr>
          <a:xfrm>
            <a:off x="2121100" y="592871"/>
            <a:ext cx="1815900" cy="8954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4000" i="0">
                <a:solidFill>
                  <a:schemeClr val="bg1"/>
                </a:solidFill>
                <a:latin typeface="Bauhaus 93" panose="04030905020B02020C02" pitchFamily="82" charset="0"/>
              </a:rPr>
              <a:t>INVEST</a:t>
            </a:r>
            <a:endParaRPr lang="pt-BR" sz="1100" i="0">
              <a:solidFill>
                <a:schemeClr val="bg1"/>
              </a:solidFill>
              <a:latin typeface="Bauhaus 93" panose="04030905020B02020C02" pitchFamily="82" charset="0"/>
            </a:endParaRP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4F660ED7-1BED-63F0-C02C-02C7AB8A227F}"/>
              </a:ext>
            </a:extLst>
          </xdr:cNvPr>
          <xdr:cNvSpPr txBox="1"/>
        </xdr:nvSpPr>
        <xdr:spPr>
          <a:xfrm>
            <a:off x="3734592" y="1185797"/>
            <a:ext cx="1144586" cy="3382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pt-BR" sz="1100" i="0">
                <a:solidFill>
                  <a:schemeClr val="bg1"/>
                </a:solidFill>
                <a:latin typeface="Bauhaus 93" panose="04030905020B02020C02" pitchFamily="82" charset="0"/>
              </a:rPr>
              <a:t>by Marco</a:t>
            </a:r>
            <a:r>
              <a:rPr lang="pt-BR" sz="1100" i="0" baseline="0">
                <a:solidFill>
                  <a:schemeClr val="bg1"/>
                </a:solidFill>
                <a:latin typeface="Bauhaus 93" panose="04030905020B02020C02" pitchFamily="82" charset="0"/>
              </a:rPr>
              <a:t> Cruz</a:t>
            </a:r>
            <a:endParaRPr lang="pt-BR" sz="1100" i="0">
              <a:solidFill>
                <a:schemeClr val="bg1"/>
              </a:solidFill>
              <a:latin typeface="Bauhaus 93" panose="04030905020B02020C02" pitchFamily="82" charset="0"/>
            </a:endParaRPr>
          </a:p>
        </xdr:txBody>
      </xdr:sp>
    </xdr:grpSp>
    <xdr:clientData/>
  </xdr:twoCellAnchor>
  <xdr:twoCellAnchor>
    <xdr:from>
      <xdr:col>2</xdr:col>
      <xdr:colOff>409915</xdr:colOff>
      <xdr:row>24</xdr:row>
      <xdr:rowOff>175193</xdr:rowOff>
    </xdr:from>
    <xdr:to>
      <xdr:col>3</xdr:col>
      <xdr:colOff>112260</xdr:colOff>
      <xdr:row>26</xdr:row>
      <xdr:rowOff>20411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3716E813-3501-7643-B5B1-7261675D00EE}"/>
            </a:ext>
          </a:extLst>
        </xdr:cNvPr>
        <xdr:cNvSpPr/>
      </xdr:nvSpPr>
      <xdr:spPr>
        <a:xfrm>
          <a:off x="2566647" y="5155407"/>
          <a:ext cx="532381" cy="273843"/>
        </a:xfrm>
        <a:custGeom>
          <a:avLst/>
          <a:gdLst>
            <a:gd name="connsiteX0" fmla="*/ 0 w 2559844"/>
            <a:gd name="connsiteY0" fmla="*/ 258961 h 1035844"/>
            <a:gd name="connsiteX1" fmla="*/ 2041922 w 2559844"/>
            <a:gd name="connsiteY1" fmla="*/ 258961 h 1035844"/>
            <a:gd name="connsiteX2" fmla="*/ 2041922 w 2559844"/>
            <a:gd name="connsiteY2" fmla="*/ 0 h 1035844"/>
            <a:gd name="connsiteX3" fmla="*/ 2559844 w 2559844"/>
            <a:gd name="connsiteY3" fmla="*/ 517922 h 1035844"/>
            <a:gd name="connsiteX4" fmla="*/ 2041922 w 2559844"/>
            <a:gd name="connsiteY4" fmla="*/ 1035844 h 1035844"/>
            <a:gd name="connsiteX5" fmla="*/ 2041922 w 2559844"/>
            <a:gd name="connsiteY5" fmla="*/ 776883 h 1035844"/>
            <a:gd name="connsiteX6" fmla="*/ 0 w 2559844"/>
            <a:gd name="connsiteY6" fmla="*/ 776883 h 1035844"/>
            <a:gd name="connsiteX7" fmla="*/ 0 w 2559844"/>
            <a:gd name="connsiteY7" fmla="*/ 258961 h 1035844"/>
            <a:gd name="connsiteX0" fmla="*/ 0 w 2559844"/>
            <a:gd name="connsiteY0" fmla="*/ 258961 h 1035844"/>
            <a:gd name="connsiteX1" fmla="*/ 2041922 w 2559844"/>
            <a:gd name="connsiteY1" fmla="*/ 258961 h 1035844"/>
            <a:gd name="connsiteX2" fmla="*/ 2041922 w 2559844"/>
            <a:gd name="connsiteY2" fmla="*/ 0 h 1035844"/>
            <a:gd name="connsiteX3" fmla="*/ 2559844 w 2559844"/>
            <a:gd name="connsiteY3" fmla="*/ 517922 h 1035844"/>
            <a:gd name="connsiteX4" fmla="*/ 2041922 w 2559844"/>
            <a:gd name="connsiteY4" fmla="*/ 1035844 h 1035844"/>
            <a:gd name="connsiteX5" fmla="*/ 2041922 w 2559844"/>
            <a:gd name="connsiteY5" fmla="*/ 776883 h 1035844"/>
            <a:gd name="connsiteX6" fmla="*/ 0 w 2559844"/>
            <a:gd name="connsiteY6" fmla="*/ 550664 h 1035844"/>
            <a:gd name="connsiteX7" fmla="*/ 0 w 2559844"/>
            <a:gd name="connsiteY7" fmla="*/ 258961 h 1035844"/>
            <a:gd name="connsiteX0" fmla="*/ 0 w 2571750"/>
            <a:gd name="connsiteY0" fmla="*/ 508993 h 1035844"/>
            <a:gd name="connsiteX1" fmla="*/ 2053828 w 2571750"/>
            <a:gd name="connsiteY1" fmla="*/ 258961 h 1035844"/>
            <a:gd name="connsiteX2" fmla="*/ 2053828 w 2571750"/>
            <a:gd name="connsiteY2" fmla="*/ 0 h 1035844"/>
            <a:gd name="connsiteX3" fmla="*/ 2571750 w 2571750"/>
            <a:gd name="connsiteY3" fmla="*/ 517922 h 1035844"/>
            <a:gd name="connsiteX4" fmla="*/ 2053828 w 2571750"/>
            <a:gd name="connsiteY4" fmla="*/ 1035844 h 1035844"/>
            <a:gd name="connsiteX5" fmla="*/ 2053828 w 2571750"/>
            <a:gd name="connsiteY5" fmla="*/ 776883 h 1035844"/>
            <a:gd name="connsiteX6" fmla="*/ 11906 w 2571750"/>
            <a:gd name="connsiteY6" fmla="*/ 550664 h 1035844"/>
            <a:gd name="connsiteX7" fmla="*/ 0 w 2571750"/>
            <a:gd name="connsiteY7" fmla="*/ 508993 h 1035844"/>
            <a:gd name="connsiteX0" fmla="*/ 0 w 2571750"/>
            <a:gd name="connsiteY0" fmla="*/ 508993 h 1035844"/>
            <a:gd name="connsiteX1" fmla="*/ 2053828 w 2571750"/>
            <a:gd name="connsiteY1" fmla="*/ 258961 h 1035844"/>
            <a:gd name="connsiteX2" fmla="*/ 2053828 w 2571750"/>
            <a:gd name="connsiteY2" fmla="*/ 0 h 1035844"/>
            <a:gd name="connsiteX3" fmla="*/ 2571750 w 2571750"/>
            <a:gd name="connsiteY3" fmla="*/ 517922 h 1035844"/>
            <a:gd name="connsiteX4" fmla="*/ 2053828 w 2571750"/>
            <a:gd name="connsiteY4" fmla="*/ 1035844 h 1035844"/>
            <a:gd name="connsiteX5" fmla="*/ 2053828 w 2571750"/>
            <a:gd name="connsiteY5" fmla="*/ 776883 h 1035844"/>
            <a:gd name="connsiteX6" fmla="*/ 11906 w 2571750"/>
            <a:gd name="connsiteY6" fmla="*/ 521485 h 1035844"/>
            <a:gd name="connsiteX7" fmla="*/ 0 w 2571750"/>
            <a:gd name="connsiteY7" fmla="*/ 508993 h 1035844"/>
            <a:gd name="connsiteX0" fmla="*/ 0 w 2571750"/>
            <a:gd name="connsiteY0" fmla="*/ 523582 h 1035844"/>
            <a:gd name="connsiteX1" fmla="*/ 2053828 w 2571750"/>
            <a:gd name="connsiteY1" fmla="*/ 258961 h 1035844"/>
            <a:gd name="connsiteX2" fmla="*/ 2053828 w 2571750"/>
            <a:gd name="connsiteY2" fmla="*/ 0 h 1035844"/>
            <a:gd name="connsiteX3" fmla="*/ 2571750 w 2571750"/>
            <a:gd name="connsiteY3" fmla="*/ 517922 h 1035844"/>
            <a:gd name="connsiteX4" fmla="*/ 2053828 w 2571750"/>
            <a:gd name="connsiteY4" fmla="*/ 1035844 h 1035844"/>
            <a:gd name="connsiteX5" fmla="*/ 2053828 w 2571750"/>
            <a:gd name="connsiteY5" fmla="*/ 776883 h 1035844"/>
            <a:gd name="connsiteX6" fmla="*/ 11906 w 2571750"/>
            <a:gd name="connsiteY6" fmla="*/ 521485 h 1035844"/>
            <a:gd name="connsiteX7" fmla="*/ 0 w 2571750"/>
            <a:gd name="connsiteY7" fmla="*/ 523582 h 10358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571750" h="1035844">
              <a:moveTo>
                <a:pt x="0" y="523582"/>
              </a:moveTo>
              <a:lnTo>
                <a:pt x="2053828" y="258961"/>
              </a:lnTo>
              <a:lnTo>
                <a:pt x="2053828" y="0"/>
              </a:lnTo>
              <a:lnTo>
                <a:pt x="2571750" y="517922"/>
              </a:lnTo>
              <a:lnTo>
                <a:pt x="2053828" y="1035844"/>
              </a:lnTo>
              <a:lnTo>
                <a:pt x="2053828" y="776883"/>
              </a:lnTo>
              <a:lnTo>
                <a:pt x="11906" y="521485"/>
              </a:lnTo>
              <a:lnTo>
                <a:pt x="0" y="523582"/>
              </a:lnTo>
              <a:close/>
            </a:path>
          </a:pathLst>
        </a:cu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1526721</xdr:colOff>
      <xdr:row>21</xdr:row>
      <xdr:rowOff>264421</xdr:rowOff>
    </xdr:from>
    <xdr:to>
      <xdr:col>2</xdr:col>
      <xdr:colOff>89159</xdr:colOff>
      <xdr:row>23</xdr:row>
      <xdr:rowOff>14754</xdr:rowOff>
    </xdr:to>
    <xdr:sp macro="" textlink="">
      <xdr:nvSpPr>
        <xdr:cNvPr id="10" name="Seta: para a Direita 8">
          <a:extLst>
            <a:ext uri="{FF2B5EF4-FFF2-40B4-BE49-F238E27FC236}">
              <a16:creationId xmlns:a16="http://schemas.microsoft.com/office/drawing/2014/main" id="{588A6FC7-2648-0AC4-B72C-2B2FAB46DAA9}"/>
            </a:ext>
          </a:extLst>
        </xdr:cNvPr>
        <xdr:cNvSpPr/>
      </xdr:nvSpPr>
      <xdr:spPr>
        <a:xfrm>
          <a:off x="1854804" y="4434254"/>
          <a:ext cx="393355" cy="216000"/>
        </a:xfrm>
        <a:custGeom>
          <a:avLst/>
          <a:gdLst>
            <a:gd name="connsiteX0" fmla="*/ 0 w 2559844"/>
            <a:gd name="connsiteY0" fmla="*/ 258961 h 1035844"/>
            <a:gd name="connsiteX1" fmla="*/ 2041922 w 2559844"/>
            <a:gd name="connsiteY1" fmla="*/ 258961 h 1035844"/>
            <a:gd name="connsiteX2" fmla="*/ 2041922 w 2559844"/>
            <a:gd name="connsiteY2" fmla="*/ 0 h 1035844"/>
            <a:gd name="connsiteX3" fmla="*/ 2559844 w 2559844"/>
            <a:gd name="connsiteY3" fmla="*/ 517922 h 1035844"/>
            <a:gd name="connsiteX4" fmla="*/ 2041922 w 2559844"/>
            <a:gd name="connsiteY4" fmla="*/ 1035844 h 1035844"/>
            <a:gd name="connsiteX5" fmla="*/ 2041922 w 2559844"/>
            <a:gd name="connsiteY5" fmla="*/ 776883 h 1035844"/>
            <a:gd name="connsiteX6" fmla="*/ 0 w 2559844"/>
            <a:gd name="connsiteY6" fmla="*/ 776883 h 1035844"/>
            <a:gd name="connsiteX7" fmla="*/ 0 w 2559844"/>
            <a:gd name="connsiteY7" fmla="*/ 258961 h 1035844"/>
            <a:gd name="connsiteX0" fmla="*/ 0 w 2559844"/>
            <a:gd name="connsiteY0" fmla="*/ 258961 h 1035844"/>
            <a:gd name="connsiteX1" fmla="*/ 2041922 w 2559844"/>
            <a:gd name="connsiteY1" fmla="*/ 258961 h 1035844"/>
            <a:gd name="connsiteX2" fmla="*/ 2041922 w 2559844"/>
            <a:gd name="connsiteY2" fmla="*/ 0 h 1035844"/>
            <a:gd name="connsiteX3" fmla="*/ 2559844 w 2559844"/>
            <a:gd name="connsiteY3" fmla="*/ 517922 h 1035844"/>
            <a:gd name="connsiteX4" fmla="*/ 2041922 w 2559844"/>
            <a:gd name="connsiteY4" fmla="*/ 1035844 h 1035844"/>
            <a:gd name="connsiteX5" fmla="*/ 2041922 w 2559844"/>
            <a:gd name="connsiteY5" fmla="*/ 776883 h 1035844"/>
            <a:gd name="connsiteX6" fmla="*/ 0 w 2559844"/>
            <a:gd name="connsiteY6" fmla="*/ 550664 h 1035844"/>
            <a:gd name="connsiteX7" fmla="*/ 0 w 2559844"/>
            <a:gd name="connsiteY7" fmla="*/ 258961 h 1035844"/>
            <a:gd name="connsiteX0" fmla="*/ 0 w 2571750"/>
            <a:gd name="connsiteY0" fmla="*/ 508993 h 1035844"/>
            <a:gd name="connsiteX1" fmla="*/ 2053828 w 2571750"/>
            <a:gd name="connsiteY1" fmla="*/ 258961 h 1035844"/>
            <a:gd name="connsiteX2" fmla="*/ 2053828 w 2571750"/>
            <a:gd name="connsiteY2" fmla="*/ 0 h 1035844"/>
            <a:gd name="connsiteX3" fmla="*/ 2571750 w 2571750"/>
            <a:gd name="connsiteY3" fmla="*/ 517922 h 1035844"/>
            <a:gd name="connsiteX4" fmla="*/ 2053828 w 2571750"/>
            <a:gd name="connsiteY4" fmla="*/ 1035844 h 1035844"/>
            <a:gd name="connsiteX5" fmla="*/ 2053828 w 2571750"/>
            <a:gd name="connsiteY5" fmla="*/ 776883 h 1035844"/>
            <a:gd name="connsiteX6" fmla="*/ 11906 w 2571750"/>
            <a:gd name="connsiteY6" fmla="*/ 550664 h 1035844"/>
            <a:gd name="connsiteX7" fmla="*/ 0 w 2571750"/>
            <a:gd name="connsiteY7" fmla="*/ 508993 h 1035844"/>
            <a:gd name="connsiteX0" fmla="*/ 0 w 2571750"/>
            <a:gd name="connsiteY0" fmla="*/ 508993 h 1035844"/>
            <a:gd name="connsiteX1" fmla="*/ 2053828 w 2571750"/>
            <a:gd name="connsiteY1" fmla="*/ 258961 h 1035844"/>
            <a:gd name="connsiteX2" fmla="*/ 2053828 w 2571750"/>
            <a:gd name="connsiteY2" fmla="*/ 0 h 1035844"/>
            <a:gd name="connsiteX3" fmla="*/ 2571750 w 2571750"/>
            <a:gd name="connsiteY3" fmla="*/ 517922 h 1035844"/>
            <a:gd name="connsiteX4" fmla="*/ 2053828 w 2571750"/>
            <a:gd name="connsiteY4" fmla="*/ 1035844 h 1035844"/>
            <a:gd name="connsiteX5" fmla="*/ 2053828 w 2571750"/>
            <a:gd name="connsiteY5" fmla="*/ 776883 h 1035844"/>
            <a:gd name="connsiteX6" fmla="*/ 11906 w 2571750"/>
            <a:gd name="connsiteY6" fmla="*/ 521485 h 1035844"/>
            <a:gd name="connsiteX7" fmla="*/ 0 w 2571750"/>
            <a:gd name="connsiteY7" fmla="*/ 508993 h 1035844"/>
            <a:gd name="connsiteX0" fmla="*/ 0 w 2571750"/>
            <a:gd name="connsiteY0" fmla="*/ 523582 h 1035844"/>
            <a:gd name="connsiteX1" fmla="*/ 2053828 w 2571750"/>
            <a:gd name="connsiteY1" fmla="*/ 258961 h 1035844"/>
            <a:gd name="connsiteX2" fmla="*/ 2053828 w 2571750"/>
            <a:gd name="connsiteY2" fmla="*/ 0 h 1035844"/>
            <a:gd name="connsiteX3" fmla="*/ 2571750 w 2571750"/>
            <a:gd name="connsiteY3" fmla="*/ 517922 h 1035844"/>
            <a:gd name="connsiteX4" fmla="*/ 2053828 w 2571750"/>
            <a:gd name="connsiteY4" fmla="*/ 1035844 h 1035844"/>
            <a:gd name="connsiteX5" fmla="*/ 2053828 w 2571750"/>
            <a:gd name="connsiteY5" fmla="*/ 776883 h 1035844"/>
            <a:gd name="connsiteX6" fmla="*/ 11906 w 2571750"/>
            <a:gd name="connsiteY6" fmla="*/ 521485 h 1035844"/>
            <a:gd name="connsiteX7" fmla="*/ 0 w 2571750"/>
            <a:gd name="connsiteY7" fmla="*/ 523582 h 10358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571750" h="1035844">
              <a:moveTo>
                <a:pt x="0" y="523582"/>
              </a:moveTo>
              <a:lnTo>
                <a:pt x="2053828" y="258961"/>
              </a:lnTo>
              <a:lnTo>
                <a:pt x="2053828" y="0"/>
              </a:lnTo>
              <a:lnTo>
                <a:pt x="2571750" y="517922"/>
              </a:lnTo>
              <a:lnTo>
                <a:pt x="2053828" y="1035844"/>
              </a:lnTo>
              <a:lnTo>
                <a:pt x="2053828" y="776883"/>
              </a:lnTo>
              <a:lnTo>
                <a:pt x="11906" y="521485"/>
              </a:lnTo>
              <a:lnTo>
                <a:pt x="0" y="523582"/>
              </a:lnTo>
              <a:close/>
            </a:path>
          </a:pathLst>
        </a:cu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BDB4-277C-44FB-B6BE-D5CF09D23190}">
  <dimension ref="A1:G81"/>
  <sheetViews>
    <sheetView showGridLines="0" showRowColHeaders="0" tabSelected="1" zoomScale="90" zoomScaleNormal="90" workbookViewId="0">
      <selection activeCell="D12" sqref="D12:E12"/>
    </sheetView>
  </sheetViews>
  <sheetFormatPr defaultColWidth="0" defaultRowHeight="15" zeroHeight="1" x14ac:dyDescent="0.25"/>
  <cols>
    <col min="1" max="1" width="4.85546875" style="2" customWidth="1"/>
    <col min="2" max="2" width="27.42578125" style="2" customWidth="1"/>
    <col min="3" max="3" width="12.42578125" style="2" customWidth="1"/>
    <col min="4" max="4" width="15.28515625" style="2" customWidth="1"/>
    <col min="5" max="5" width="13.28515625" style="2" customWidth="1"/>
    <col min="6" max="6" width="3.42578125" style="2" customWidth="1"/>
    <col min="7" max="7" width="13.42578125" style="2" hidden="1" customWidth="1"/>
    <col min="8" max="16384" width="9.140625" style="2" hidden="1"/>
  </cols>
  <sheetData>
    <row r="1" spans="2:5" x14ac:dyDescent="0.25"/>
    <row r="2" spans="2:5" x14ac:dyDescent="0.25"/>
    <row r="3" spans="2:5" x14ac:dyDescent="0.25"/>
    <row r="4" spans="2:5" x14ac:dyDescent="0.25"/>
    <row r="5" spans="2:5" x14ac:dyDescent="0.25"/>
    <row r="6" spans="2:5" x14ac:dyDescent="0.25"/>
    <row r="7" spans="2:5" x14ac:dyDescent="0.25"/>
    <row r="8" spans="2:5" x14ac:dyDescent="0.25"/>
    <row r="9" spans="2:5" x14ac:dyDescent="0.25"/>
    <row r="10" spans="2:5" ht="21.95" customHeight="1" x14ac:dyDescent="0.25">
      <c r="B10" s="43" t="s">
        <v>10</v>
      </c>
      <c r="C10" s="44"/>
      <c r="D10" s="44"/>
      <c r="E10" s="44"/>
    </row>
    <row r="11" spans="2:5" x14ac:dyDescent="0.25">
      <c r="B11" s="55" t="s">
        <v>9</v>
      </c>
      <c r="C11" s="56"/>
      <c r="D11" s="30">
        <v>2000</v>
      </c>
      <c r="E11" s="31"/>
    </row>
    <row r="12" spans="2:5" x14ac:dyDescent="0.25">
      <c r="B12" s="57" t="s">
        <v>8</v>
      </c>
      <c r="C12" s="58"/>
      <c r="D12" s="23">
        <v>6.0000000000000001E-3</v>
      </c>
      <c r="E12" s="40"/>
    </row>
    <row r="13" spans="2:5" x14ac:dyDescent="0.25">
      <c r="B13" s="59" t="s">
        <v>27</v>
      </c>
      <c r="C13" s="60"/>
      <c r="D13" s="41">
        <f>salario*30%</f>
        <v>600</v>
      </c>
      <c r="E13" s="42"/>
    </row>
    <row r="14" spans="2:5" x14ac:dyDescent="0.25"/>
    <row r="15" spans="2:5" ht="21.95" customHeight="1" x14ac:dyDescent="0.25">
      <c r="B15" s="45" t="s">
        <v>0</v>
      </c>
      <c r="C15" s="46"/>
      <c r="D15" s="46"/>
      <c r="E15" s="47"/>
    </row>
    <row r="16" spans="2:5" x14ac:dyDescent="0.25">
      <c r="B16" s="55" t="s">
        <v>4</v>
      </c>
      <c r="C16" s="56"/>
      <c r="D16" s="30">
        <f>sugestao_investimento</f>
        <v>600</v>
      </c>
      <c r="E16" s="31"/>
    </row>
    <row r="17" spans="2:7" x14ac:dyDescent="0.25">
      <c r="B17" s="57" t="s">
        <v>5</v>
      </c>
      <c r="C17" s="58"/>
      <c r="D17" s="32">
        <v>5</v>
      </c>
      <c r="E17" s="33"/>
    </row>
    <row r="18" spans="2:7" x14ac:dyDescent="0.25">
      <c r="B18" s="57" t="s">
        <v>3</v>
      </c>
      <c r="C18" s="58"/>
      <c r="D18" s="34">
        <v>1.0789999999999999E-2</v>
      </c>
      <c r="E18" s="35"/>
    </row>
    <row r="19" spans="2:7" x14ac:dyDescent="0.25">
      <c r="B19" s="61" t="s">
        <v>1</v>
      </c>
      <c r="C19" s="62"/>
      <c r="D19" s="36">
        <f xml:space="preserve">
FV(taxa_mensal,qtd_anos*12,-aporte)</f>
        <v>50266.148399092584</v>
      </c>
      <c r="E19" s="37"/>
    </row>
    <row r="20" spans="2:7" x14ac:dyDescent="0.25">
      <c r="B20" s="63" t="s">
        <v>2</v>
      </c>
      <c r="C20" s="64"/>
      <c r="D20" s="38">
        <f xml:space="preserve">
patrimonio*rendimento_carteira</f>
        <v>301.59689039455549</v>
      </c>
      <c r="E20" s="39"/>
    </row>
    <row r="21" spans="2:7" x14ac:dyDescent="0.25"/>
    <row r="22" spans="2:7" ht="21.95" customHeight="1" x14ac:dyDescent="0.25">
      <c r="B22" s="45" t="s">
        <v>6</v>
      </c>
      <c r="C22" s="46"/>
      <c r="D22" s="46"/>
      <c r="E22" s="48" t="s">
        <v>7</v>
      </c>
    </row>
    <row r="23" spans="2:7" x14ac:dyDescent="0.25">
      <c r="B23" s="26" t="s">
        <v>31</v>
      </c>
      <c r="C23" s="20">
        <v>2</v>
      </c>
      <c r="D23" s="17">
        <f xml:space="preserve">
FV(taxa_mensal,C23*12,-aporte)</f>
        <v>16336.57637858713</v>
      </c>
      <c r="E23" s="18">
        <f>D23*rendimento_carteira</f>
        <v>98.01945827152278</v>
      </c>
    </row>
    <row r="24" spans="2:7" x14ac:dyDescent="0.25"/>
    <row r="25" spans="2:7" x14ac:dyDescent="0.25">
      <c r="C25" s="10" t="s">
        <v>28</v>
      </c>
      <c r="D25" s="8"/>
    </row>
    <row r="26" spans="2:7" ht="21.95" customHeight="1" x14ac:dyDescent="0.25">
      <c r="B26" s="49" t="s">
        <v>29</v>
      </c>
      <c r="C26" s="50"/>
      <c r="D26" s="27" t="s">
        <v>26</v>
      </c>
      <c r="E26" s="28"/>
    </row>
    <row r="27" spans="2:7" x14ac:dyDescent="0.25">
      <c r="B27" s="21" t="s">
        <v>11</v>
      </c>
      <c r="C27" s="22"/>
      <c r="D27" s="24">
        <f>aporte</f>
        <v>600</v>
      </c>
      <c r="E27" s="25"/>
    </row>
    <row r="28" spans="2:7" x14ac:dyDescent="0.25"/>
    <row r="29" spans="2:7" x14ac:dyDescent="0.25">
      <c r="B29" s="10" t="s">
        <v>32</v>
      </c>
    </row>
    <row r="30" spans="2:7" ht="30" customHeight="1" x14ac:dyDescent="0.25">
      <c r="B30" s="51" t="s">
        <v>14</v>
      </c>
      <c r="C30" s="52" t="s">
        <v>30</v>
      </c>
      <c r="D30" s="53" t="s">
        <v>17</v>
      </c>
      <c r="E30" s="54"/>
    </row>
    <row r="31" spans="2:7" x14ac:dyDescent="0.25">
      <c r="B31" s="19" t="s">
        <v>15</v>
      </c>
      <c r="C31" s="13">
        <f>VLOOKUP($D$26&amp;"-"&amp;$B31,auxiliar!$A$2:$D$19,4,FALSE)</f>
        <v>0.32</v>
      </c>
      <c r="D31" s="9">
        <f t="shared" ref="D31:D36" si="0">C31*$D$27</f>
        <v>192</v>
      </c>
      <c r="E31" s="14" t="str">
        <f>REPT("|",D31/4)</f>
        <v>||||||||||||||||||||||||||||||||||||||||||||||||</v>
      </c>
      <c r="F31" s="12"/>
      <c r="G31" s="9"/>
    </row>
    <row r="32" spans="2:7" x14ac:dyDescent="0.25">
      <c r="B32" s="19" t="s">
        <v>16</v>
      </c>
      <c r="C32" s="13">
        <f>VLOOKUP($D$26&amp;"-"&amp;$B32,auxiliar!$A$2:$D$19,4,FALSE)</f>
        <v>0.35</v>
      </c>
      <c r="D32" s="9">
        <f t="shared" si="0"/>
        <v>210</v>
      </c>
      <c r="E32" s="14" t="str">
        <f>REPT("|",D32/4)</f>
        <v>||||||||||||||||||||||||||||||||||||||||||||||||||||</v>
      </c>
      <c r="F32" s="12"/>
    </row>
    <row r="33" spans="2:6" x14ac:dyDescent="0.25">
      <c r="B33" s="19" t="s">
        <v>21</v>
      </c>
      <c r="C33" s="13">
        <f>VLOOKUP($D$26&amp;"-"&amp;$B33,auxiliar!$A$2:$D$19,4,FALSE)</f>
        <v>0.08</v>
      </c>
      <c r="D33" s="9">
        <f t="shared" si="0"/>
        <v>48</v>
      </c>
      <c r="E33" s="14" t="str">
        <f t="shared" ref="E33:E36" si="1">REPT("|",D33/4)</f>
        <v>||||||||||||</v>
      </c>
      <c r="F33" s="12"/>
    </row>
    <row r="34" spans="2:6" x14ac:dyDescent="0.25">
      <c r="B34" s="19" t="s">
        <v>18</v>
      </c>
      <c r="C34" s="13">
        <f>VLOOKUP($D$26&amp;"-"&amp;$B34,auxiliar!$A$2:$D$19,4,FALSE)</f>
        <v>0.05</v>
      </c>
      <c r="D34" s="9">
        <f t="shared" si="0"/>
        <v>30</v>
      </c>
      <c r="E34" s="14" t="str">
        <f t="shared" si="1"/>
        <v>|||||||</v>
      </c>
      <c r="F34" s="12"/>
    </row>
    <row r="35" spans="2:6" x14ac:dyDescent="0.25">
      <c r="B35" s="19" t="s">
        <v>19</v>
      </c>
      <c r="C35" s="13">
        <f>VLOOKUP($D$26&amp;"-"&amp;$B35,auxiliar!$A$2:$D$19,4,FALSE)</f>
        <v>0.1</v>
      </c>
      <c r="D35" s="9">
        <f t="shared" si="0"/>
        <v>60</v>
      </c>
      <c r="E35" s="14" t="str">
        <f t="shared" si="1"/>
        <v>|||||||||||||||</v>
      </c>
      <c r="F35" s="12"/>
    </row>
    <row r="36" spans="2:6" x14ac:dyDescent="0.25">
      <c r="B36" s="19" t="s">
        <v>20</v>
      </c>
      <c r="C36" s="13">
        <f>VLOOKUP($D$26&amp;"-"&amp;$B36,auxiliar!$A$2:$D$19,4,FALSE)</f>
        <v>0.1</v>
      </c>
      <c r="D36" s="9">
        <f t="shared" si="0"/>
        <v>60</v>
      </c>
      <c r="E36" s="14" t="str">
        <f t="shared" si="1"/>
        <v>|||||||||||||||</v>
      </c>
      <c r="F36" s="12"/>
    </row>
    <row r="37" spans="2:6" x14ac:dyDescent="0.25">
      <c r="B37" s="29" t="s">
        <v>22</v>
      </c>
      <c r="C37" s="16">
        <f>SUM(C31:C36)</f>
        <v>0.99999999999999989</v>
      </c>
      <c r="D37" s="15">
        <f>SUM(D31:D36)</f>
        <v>600</v>
      </c>
      <c r="E37" s="11"/>
    </row>
    <row r="38" spans="2:6" x14ac:dyDescent="0.25"/>
    <row r="39" spans="2:6" x14ac:dyDescent="0.25"/>
    <row r="40" spans="2:6" x14ac:dyDescent="0.25"/>
    <row r="60" x14ac:dyDescent="0.25"/>
    <row r="61" x14ac:dyDescent="0.25"/>
    <row r="62" x14ac:dyDescent="0.25"/>
    <row r="63" x14ac:dyDescent="0.25"/>
    <row r="81" x14ac:dyDescent="0.25"/>
  </sheetData>
  <sheetProtection sheet="1" objects="1" scenarios="1"/>
  <protectedRanges>
    <protectedRange sqref="D11:E13" name="Intervalo1"/>
    <protectedRange sqref="D16:E17" name="Intervalo2"/>
    <protectedRange sqref="C23" name="Intervalo3"/>
    <protectedRange sqref="D26" name="Intervalo4"/>
  </protectedRanges>
  <mergeCells count="23">
    <mergeCell ref="B19:C19"/>
    <mergeCell ref="B20:C20"/>
    <mergeCell ref="B12:C12"/>
    <mergeCell ref="B13:C13"/>
    <mergeCell ref="B16:C16"/>
    <mergeCell ref="B17:C17"/>
    <mergeCell ref="B18:C18"/>
    <mergeCell ref="D30:E30"/>
    <mergeCell ref="B22:D22"/>
    <mergeCell ref="B27:C27"/>
    <mergeCell ref="B10:E10"/>
    <mergeCell ref="D11:E11"/>
    <mergeCell ref="D12:E12"/>
    <mergeCell ref="D13:E13"/>
    <mergeCell ref="B15:E15"/>
    <mergeCell ref="D26:E26"/>
    <mergeCell ref="D27:E27"/>
    <mergeCell ref="D16:E16"/>
    <mergeCell ref="D17:E17"/>
    <mergeCell ref="D18:E18"/>
    <mergeCell ref="D19:E19"/>
    <mergeCell ref="D20:E20"/>
    <mergeCell ref="B11:C11"/>
  </mergeCells>
  <conditionalFormatting sqref="C31:C36">
    <cfRule type="expression" dxfId="3" priority="1">
      <formula>IF(D31=MIN($D$31:$D$36),TRUE,FALSE)</formula>
    </cfRule>
    <cfRule type="expression" dxfId="2" priority="2">
      <formula>IF(D31=MAX($D$31:$D$36),TRUE,FALSE)</formula>
    </cfRule>
  </conditionalFormatting>
  <conditionalFormatting sqref="E31:E36">
    <cfRule type="expression" dxfId="1" priority="3">
      <formula>IF(D31=MIN($D$31:$D$36),TRUE,FALSE)</formula>
    </cfRule>
    <cfRule type="expression" dxfId="0" priority="4">
      <formula>IF(D31=MAX($D$31:$D$36),TRUE,FALSE)</formula>
    </cfRule>
  </conditionalFormatting>
  <dataValidations count="1">
    <dataValidation type="list" allowBlank="1" showInputMessage="1" showErrorMessage="1" sqref="D26" xr:uid="{279FF7B3-1346-40AF-A19E-2DB5659E623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9555-3C9A-4A57-8666-9E0CD4B3C268}">
  <dimension ref="A1:D19"/>
  <sheetViews>
    <sheetView workbookViewId="0">
      <selection activeCell="D13" sqref="D8:D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1" spans="1:4" x14ac:dyDescent="0.25">
      <c r="A1" s="7" t="s">
        <v>25</v>
      </c>
      <c r="B1" s="7" t="s">
        <v>13</v>
      </c>
      <c r="C1" s="7" t="s">
        <v>14</v>
      </c>
      <c r="D1" s="7" t="s">
        <v>24</v>
      </c>
    </row>
    <row r="2" spans="1:4" x14ac:dyDescent="0.25">
      <c r="A2" t="str">
        <f>B2&amp;"-"&amp;C2</f>
        <v>Conservador-PAPEL</v>
      </c>
      <c r="B2" t="s">
        <v>23</v>
      </c>
      <c r="C2" t="s">
        <v>15</v>
      </c>
      <c r="D2" s="1">
        <v>0.3</v>
      </c>
    </row>
    <row r="3" spans="1:4" x14ac:dyDescent="0.25">
      <c r="A3" t="str">
        <f t="shared" ref="A3:A19" si="0">B3&amp;"-"&amp;C3</f>
        <v>Conservador-TIJOLO</v>
      </c>
      <c r="B3" t="s">
        <v>23</v>
      </c>
      <c r="C3" t="s">
        <v>16</v>
      </c>
      <c r="D3" s="1">
        <v>0.5</v>
      </c>
    </row>
    <row r="4" spans="1:4" x14ac:dyDescent="0.25">
      <c r="A4" t="str">
        <f t="shared" si="0"/>
        <v>Conservador-HÍBRIDO</v>
      </c>
      <c r="B4" t="s">
        <v>23</v>
      </c>
      <c r="C4" t="s">
        <v>21</v>
      </c>
      <c r="D4" s="1">
        <v>0.1</v>
      </c>
    </row>
    <row r="5" spans="1:4" x14ac:dyDescent="0.25">
      <c r="A5" t="str">
        <f t="shared" si="0"/>
        <v>Conservador-FOFs</v>
      </c>
      <c r="B5" t="s">
        <v>23</v>
      </c>
      <c r="C5" t="s">
        <v>18</v>
      </c>
      <c r="D5" s="1">
        <v>0.1</v>
      </c>
    </row>
    <row r="6" spans="1:4" x14ac:dyDescent="0.25">
      <c r="A6" t="str">
        <f t="shared" si="0"/>
        <v>Conservador-DESENVOLVIMENTO</v>
      </c>
      <c r="B6" t="s">
        <v>23</v>
      </c>
      <c r="C6" t="s">
        <v>19</v>
      </c>
      <c r="D6" s="1">
        <v>0</v>
      </c>
    </row>
    <row r="7" spans="1:4" ht="15.75" thickBot="1" x14ac:dyDescent="0.3">
      <c r="A7" t="str">
        <f t="shared" si="0"/>
        <v>Conservador-HOTELARIA</v>
      </c>
      <c r="B7" t="s">
        <v>23</v>
      </c>
      <c r="C7" t="s">
        <v>20</v>
      </c>
      <c r="D7" s="1">
        <v>0</v>
      </c>
    </row>
    <row r="8" spans="1:4" x14ac:dyDescent="0.25">
      <c r="A8" s="4" t="str">
        <f t="shared" si="0"/>
        <v>Moderado-PAPEL</v>
      </c>
      <c r="B8" s="4" t="s">
        <v>26</v>
      </c>
      <c r="C8" s="4" t="s">
        <v>15</v>
      </c>
      <c r="D8" s="5">
        <v>0.32</v>
      </c>
    </row>
    <row r="9" spans="1:4" x14ac:dyDescent="0.25">
      <c r="A9" t="str">
        <f t="shared" si="0"/>
        <v>Moderado-TIJOLO</v>
      </c>
      <c r="B9" t="s">
        <v>26</v>
      </c>
      <c r="C9" t="s">
        <v>16</v>
      </c>
      <c r="D9" s="1">
        <v>0.35</v>
      </c>
    </row>
    <row r="10" spans="1:4" x14ac:dyDescent="0.25">
      <c r="A10" t="str">
        <f t="shared" si="0"/>
        <v>Moderado-HÍBRIDO</v>
      </c>
      <c r="B10" t="s">
        <v>26</v>
      </c>
      <c r="C10" t="s">
        <v>21</v>
      </c>
      <c r="D10" s="1">
        <v>0.08</v>
      </c>
    </row>
    <row r="11" spans="1:4" x14ac:dyDescent="0.25">
      <c r="A11" t="str">
        <f t="shared" si="0"/>
        <v>Moderado-FOFs</v>
      </c>
      <c r="B11" t="s">
        <v>26</v>
      </c>
      <c r="C11" t="s">
        <v>18</v>
      </c>
      <c r="D11" s="1">
        <v>0.05</v>
      </c>
    </row>
    <row r="12" spans="1:4" x14ac:dyDescent="0.25">
      <c r="A12" t="str">
        <f t="shared" si="0"/>
        <v>Moderado-DESENVOLVIMENTO</v>
      </c>
      <c r="B12" t="s">
        <v>26</v>
      </c>
      <c r="C12" t="s">
        <v>19</v>
      </c>
      <c r="D12" s="1">
        <v>0.1</v>
      </c>
    </row>
    <row r="13" spans="1:4" ht="15.75" thickBot="1" x14ac:dyDescent="0.3">
      <c r="A13" s="6" t="str">
        <f t="shared" si="0"/>
        <v>Moderado-HOTELARIA</v>
      </c>
      <c r="B13" s="6" t="s">
        <v>26</v>
      </c>
      <c r="C13" s="6" t="s">
        <v>20</v>
      </c>
      <c r="D13" s="3">
        <v>0.1</v>
      </c>
    </row>
    <row r="14" spans="1:4" x14ac:dyDescent="0.25">
      <c r="A14" t="str">
        <f t="shared" si="0"/>
        <v>Agressivo-PAPEL</v>
      </c>
      <c r="B14" t="s">
        <v>12</v>
      </c>
      <c r="C14" t="s">
        <v>15</v>
      </c>
      <c r="D14" s="1">
        <v>0.5</v>
      </c>
    </row>
    <row r="15" spans="1:4" x14ac:dyDescent="0.25">
      <c r="A15" t="str">
        <f t="shared" si="0"/>
        <v>Agressivo-TIJOLO</v>
      </c>
      <c r="B15" t="s">
        <v>12</v>
      </c>
      <c r="C15" t="s">
        <v>16</v>
      </c>
      <c r="D15" s="1">
        <v>0.1</v>
      </c>
    </row>
    <row r="16" spans="1:4" x14ac:dyDescent="0.25">
      <c r="A16" t="str">
        <f t="shared" si="0"/>
        <v>Agressivo-HÍBRIDO</v>
      </c>
      <c r="B16" t="s">
        <v>12</v>
      </c>
      <c r="C16" t="s">
        <v>21</v>
      </c>
      <c r="D16" s="1">
        <v>0.05</v>
      </c>
    </row>
    <row r="17" spans="1:4" x14ac:dyDescent="0.25">
      <c r="A17" t="str">
        <f t="shared" si="0"/>
        <v>Agressivo-FOFs</v>
      </c>
      <c r="B17" t="s">
        <v>12</v>
      </c>
      <c r="C17" t="s">
        <v>18</v>
      </c>
      <c r="D17" s="1">
        <v>0.05</v>
      </c>
    </row>
    <row r="18" spans="1:4" x14ac:dyDescent="0.25">
      <c r="A18" t="str">
        <f t="shared" si="0"/>
        <v>Agressivo-DESENVOLVIMENTO</v>
      </c>
      <c r="B18" t="s">
        <v>12</v>
      </c>
      <c r="C18" t="s">
        <v>19</v>
      </c>
      <c r="D18" s="1">
        <v>0.2</v>
      </c>
    </row>
    <row r="19" spans="1:4" x14ac:dyDescent="0.25">
      <c r="A19" t="str">
        <f t="shared" si="0"/>
        <v>Agressivo-HOTELARIA</v>
      </c>
      <c r="B19" t="s">
        <v>12</v>
      </c>
      <c r="C19" t="s">
        <v>20</v>
      </c>
      <c r="D19" s="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painel</vt:lpstr>
      <vt:lpstr>auxiliar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.</dc:creator>
  <cp:lastModifiedBy>Marco .</cp:lastModifiedBy>
  <dcterms:created xsi:type="dcterms:W3CDTF">2025-05-16T16:21:21Z</dcterms:created>
  <dcterms:modified xsi:type="dcterms:W3CDTF">2025-05-20T17:13:36Z</dcterms:modified>
</cp:coreProperties>
</file>