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nunez/Documents/Financial Modeling/"/>
    </mc:Choice>
  </mc:AlternateContent>
  <xr:revisionPtr revIDLastSave="0" documentId="8_{648695ED-1995-D942-B975-0636FE70620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Inputs and Outputs" sheetId="1" r:id="rId1"/>
    <sheet name="Salary" sheetId="3" r:id="rId2"/>
    <sheet name="Wealth" sheetId="4" r:id="rId3"/>
    <sheet name="Retirement" sheetId="5" r:id="rId4"/>
  </sheets>
  <definedNames>
    <definedName name="_xlnm._FilterDatabase" localSheetId="1" hidden="1">Salary!$J$2:$K$6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4" l="1"/>
  <c r="D13" i="4" s="1"/>
  <c r="C14" i="4"/>
  <c r="D14" i="4" s="1"/>
  <c r="C15" i="4"/>
  <c r="D15" i="4" s="1"/>
  <c r="C16" i="4"/>
  <c r="C17" i="4"/>
  <c r="E17" i="4" s="1"/>
  <c r="C18" i="4"/>
  <c r="D18" i="4" s="1"/>
  <c r="C19" i="4"/>
  <c r="E19" i="4" s="1"/>
  <c r="C20" i="4"/>
  <c r="D20" i="4" s="1"/>
  <c r="C21" i="4"/>
  <c r="C22" i="4"/>
  <c r="D22" i="4" s="1"/>
  <c r="C23" i="4"/>
  <c r="D23" i="4" s="1"/>
  <c r="C24" i="4"/>
  <c r="C25" i="4"/>
  <c r="E25" i="4" s="1"/>
  <c r="C26" i="4"/>
  <c r="D26" i="4" s="1"/>
  <c r="C27" i="4"/>
  <c r="E27" i="4" s="1"/>
  <c r="C28" i="4"/>
  <c r="E28" i="4" s="1"/>
  <c r="C29" i="4"/>
  <c r="D29" i="4" s="1"/>
  <c r="C30" i="4"/>
  <c r="D30" i="4" s="1"/>
  <c r="C31" i="4"/>
  <c r="D31" i="4" s="1"/>
  <c r="C32" i="4"/>
  <c r="C33" i="4"/>
  <c r="E33" i="4" s="1"/>
  <c r="C34" i="4"/>
  <c r="D34" i="4" s="1"/>
  <c r="C35" i="4"/>
  <c r="E35" i="4" s="1"/>
  <c r="C36" i="4"/>
  <c r="D36" i="4" s="1"/>
  <c r="C37" i="4"/>
  <c r="D37" i="4" s="1"/>
  <c r="C38" i="4"/>
  <c r="D38" i="4" s="1"/>
  <c r="C39" i="4"/>
  <c r="D39" i="4" s="1"/>
  <c r="C40" i="4"/>
  <c r="D40" i="4" s="1"/>
  <c r="C41" i="4"/>
  <c r="E41" i="4" s="1"/>
  <c r="C42" i="4"/>
  <c r="D42" i="4" s="1"/>
  <c r="C43" i="4"/>
  <c r="E43" i="4" s="1"/>
  <c r="C44" i="4"/>
  <c r="C45" i="4"/>
  <c r="E45" i="4" s="1"/>
  <c r="C46" i="4"/>
  <c r="D46" i="4" s="1"/>
  <c r="C47" i="4"/>
  <c r="D47" i="4" s="1"/>
  <c r="C48" i="4"/>
  <c r="C49" i="4"/>
  <c r="C50" i="4"/>
  <c r="C51" i="4"/>
  <c r="E51" i="4" s="1"/>
  <c r="C12" i="4"/>
  <c r="D12" i="4" s="1"/>
  <c r="A5" i="4"/>
  <c r="B5" i="4"/>
  <c r="C5" i="4"/>
  <c r="A6" i="4"/>
  <c r="B6" i="4"/>
  <c r="C6" i="4"/>
  <c r="A7" i="4"/>
  <c r="B7" i="4"/>
  <c r="C7" i="4"/>
  <c r="B4" i="4"/>
  <c r="C4" i="4"/>
  <c r="A4" i="4"/>
  <c r="K5" i="4"/>
  <c r="J6" i="4"/>
  <c r="K6" i="4" s="1"/>
  <c r="K7" i="4" s="1"/>
  <c r="I7" i="4"/>
  <c r="J7" i="4"/>
  <c r="J5" i="4"/>
  <c r="I5" i="4"/>
  <c r="F44" i="4" l="1"/>
  <c r="F50" i="4"/>
  <c r="F16" i="4"/>
  <c r="F21" i="4"/>
  <c r="F48" i="4"/>
  <c r="F40" i="4"/>
  <c r="F39" i="4"/>
  <c r="F37" i="4"/>
  <c r="F29" i="4"/>
  <c r="E29" i="4"/>
  <c r="D28" i="4"/>
  <c r="F32" i="4"/>
  <c r="F24" i="4"/>
  <c r="E21" i="4"/>
  <c r="E44" i="4"/>
  <c r="F20" i="4"/>
  <c r="E37" i="4"/>
  <c r="D21" i="4"/>
  <c r="F45" i="4"/>
  <c r="D32" i="4"/>
  <c r="D16" i="4"/>
  <c r="D45" i="4"/>
  <c r="F31" i="4"/>
  <c r="F15" i="4"/>
  <c r="E34" i="4"/>
  <c r="D50" i="4"/>
  <c r="D44" i="4"/>
  <c r="D27" i="4"/>
  <c r="E20" i="4"/>
  <c r="D48" i="4"/>
  <c r="D43" i="4"/>
  <c r="F26" i="4"/>
  <c r="F47" i="4"/>
  <c r="F42" i="4"/>
  <c r="F36" i="4"/>
  <c r="E26" i="4"/>
  <c r="D19" i="4"/>
  <c r="E42" i="4"/>
  <c r="E36" i="4"/>
  <c r="D24" i="4"/>
  <c r="F18" i="4"/>
  <c r="F23" i="4"/>
  <c r="E18" i="4"/>
  <c r="E50" i="4"/>
  <c r="D51" i="4"/>
  <c r="D35" i="4"/>
  <c r="F28" i="4"/>
  <c r="F34" i="4"/>
  <c r="E48" i="4"/>
  <c r="E40" i="4"/>
  <c r="E32" i="4"/>
  <c r="E24" i="4"/>
  <c r="E16" i="4"/>
  <c r="E15" i="4"/>
  <c r="F22" i="4"/>
  <c r="E47" i="4"/>
  <c r="E31" i="4"/>
  <c r="F33" i="4"/>
  <c r="F46" i="4"/>
  <c r="F51" i="4"/>
  <c r="D49" i="4"/>
  <c r="E46" i="4"/>
  <c r="F43" i="4"/>
  <c r="D41" i="4"/>
  <c r="E38" i="4"/>
  <c r="F35" i="4"/>
  <c r="D33" i="4"/>
  <c r="E30" i="4"/>
  <c r="F27" i="4"/>
  <c r="D25" i="4"/>
  <c r="E22" i="4"/>
  <c r="F19" i="4"/>
  <c r="D17" i="4"/>
  <c r="E14" i="4"/>
  <c r="E39" i="4"/>
  <c r="E23" i="4"/>
  <c r="F49" i="4"/>
  <c r="F41" i="4"/>
  <c r="F25" i="4"/>
  <c r="F17" i="4"/>
  <c r="F38" i="4"/>
  <c r="F30" i="4"/>
  <c r="F14" i="4"/>
  <c r="F13" i="4"/>
  <c r="E13" i="4"/>
  <c r="F12" i="4"/>
  <c r="E12" i="4"/>
  <c r="C7" i="5"/>
  <c r="B3" i="5"/>
  <c r="A3" i="5"/>
  <c r="B3" i="4"/>
  <c r="A3" i="4"/>
  <c r="B11" i="4"/>
  <c r="A12" i="4"/>
  <c r="B8" i="5" s="1"/>
  <c r="A13" i="4"/>
  <c r="B9" i="5" s="1"/>
  <c r="A14" i="4"/>
  <c r="B10" i="5" s="1"/>
  <c r="A15" i="4"/>
  <c r="B11" i="5" s="1"/>
  <c r="A16" i="4"/>
  <c r="B12" i="5" s="1"/>
  <c r="A17" i="4"/>
  <c r="B13" i="5" s="1"/>
  <c r="A18" i="4"/>
  <c r="B14" i="5" s="1"/>
  <c r="A19" i="4"/>
  <c r="B15" i="5" s="1"/>
  <c r="A20" i="4"/>
  <c r="B16" i="5" s="1"/>
  <c r="A21" i="4"/>
  <c r="B17" i="5" s="1"/>
  <c r="A22" i="4"/>
  <c r="B18" i="5" s="1"/>
  <c r="A23" i="4"/>
  <c r="B19" i="5" s="1"/>
  <c r="A24" i="4"/>
  <c r="B20" i="5" s="1"/>
  <c r="A25" i="4"/>
  <c r="B21" i="5" s="1"/>
  <c r="A26" i="4"/>
  <c r="B22" i="5" s="1"/>
  <c r="A27" i="4"/>
  <c r="B23" i="5" s="1"/>
  <c r="A28" i="4"/>
  <c r="B24" i="5" s="1"/>
  <c r="A29" i="4"/>
  <c r="B25" i="5" s="1"/>
  <c r="A30" i="4"/>
  <c r="B26" i="5" s="1"/>
  <c r="A31" i="4"/>
  <c r="B27" i="5" s="1"/>
  <c r="A32" i="4"/>
  <c r="B28" i="5" s="1"/>
  <c r="A33" i="4"/>
  <c r="B29" i="5" s="1"/>
  <c r="A34" i="4"/>
  <c r="B30" i="5" s="1"/>
  <c r="A35" i="4"/>
  <c r="B31" i="5" s="1"/>
  <c r="A36" i="4"/>
  <c r="B32" i="5" s="1"/>
  <c r="A37" i="4"/>
  <c r="B33" i="5" s="1"/>
  <c r="A38" i="4"/>
  <c r="B34" i="5" s="1"/>
  <c r="A39" i="4"/>
  <c r="B35" i="5" s="1"/>
  <c r="A40" i="4"/>
  <c r="B36" i="5" s="1"/>
  <c r="A41" i="4"/>
  <c r="B37" i="5" s="1"/>
  <c r="A42" i="4"/>
  <c r="B38" i="5" s="1"/>
  <c r="A43" i="4"/>
  <c r="B39" i="5" s="1"/>
  <c r="A44" i="4"/>
  <c r="B40" i="5" s="1"/>
  <c r="A45" i="4"/>
  <c r="B41" i="5" s="1"/>
  <c r="A46" i="4"/>
  <c r="B42" i="5" s="1"/>
  <c r="A47" i="4"/>
  <c r="B43" i="5" s="1"/>
  <c r="A48" i="4"/>
  <c r="B44" i="5" s="1"/>
  <c r="A49" i="4"/>
  <c r="B45" i="5" s="1"/>
  <c r="A50" i="4"/>
  <c r="B46" i="5" s="1"/>
  <c r="A51" i="4"/>
  <c r="B47" i="5" s="1"/>
  <c r="A11" i="4"/>
  <c r="B7" i="5" s="1"/>
  <c r="A3" i="3"/>
  <c r="B3" i="3"/>
  <c r="A4" i="3"/>
  <c r="B4" i="3"/>
  <c r="D29" i="3" s="1"/>
  <c r="A5" i="3"/>
  <c r="B5" i="3"/>
  <c r="A2" i="3"/>
  <c r="B2" i="3"/>
  <c r="B11" i="3" l="1"/>
  <c r="B33" i="3"/>
  <c r="D13" i="3"/>
  <c r="B45" i="3"/>
  <c r="D37" i="3"/>
  <c r="B21" i="3"/>
  <c r="B13" i="3"/>
  <c r="B37" i="3"/>
  <c r="B17" i="3"/>
  <c r="D21" i="3"/>
  <c r="B49" i="3"/>
  <c r="B29" i="3"/>
  <c r="D41" i="3"/>
  <c r="D11" i="3"/>
  <c r="D17" i="3"/>
  <c r="D33" i="3"/>
  <c r="D49" i="3"/>
  <c r="D45" i="3"/>
  <c r="D25" i="3"/>
  <c r="B41" i="3"/>
  <c r="B25" i="3"/>
  <c r="B10" i="3"/>
  <c r="B46" i="3"/>
  <c r="B42" i="3"/>
  <c r="B38" i="3"/>
  <c r="B34" i="3"/>
  <c r="B30" i="3"/>
  <c r="B26" i="3"/>
  <c r="B22" i="3"/>
  <c r="B18" i="3"/>
  <c r="B14" i="3"/>
  <c r="D10" i="3"/>
  <c r="D46" i="3"/>
  <c r="D42" i="3"/>
  <c r="D38" i="3"/>
  <c r="D34" i="3"/>
  <c r="D30" i="3"/>
  <c r="D26" i="3"/>
  <c r="D22" i="3"/>
  <c r="D18" i="3"/>
  <c r="D14" i="3"/>
  <c r="B48" i="3"/>
  <c r="B44" i="3"/>
  <c r="B40" i="3"/>
  <c r="B36" i="3"/>
  <c r="B32" i="3"/>
  <c r="B28" i="3"/>
  <c r="B24" i="3"/>
  <c r="B20" i="3"/>
  <c r="B16" i="3"/>
  <c r="B12" i="3"/>
  <c r="D48" i="3"/>
  <c r="D44" i="3"/>
  <c r="D40" i="3"/>
  <c r="D36" i="3"/>
  <c r="D32" i="3"/>
  <c r="D28" i="3"/>
  <c r="D24" i="3"/>
  <c r="D20" i="3"/>
  <c r="D16" i="3"/>
  <c r="D12" i="3"/>
  <c r="B47" i="3"/>
  <c r="B43" i="3"/>
  <c r="B39" i="3"/>
  <c r="B35" i="3"/>
  <c r="B31" i="3"/>
  <c r="B27" i="3"/>
  <c r="B23" i="3"/>
  <c r="B19" i="3"/>
  <c r="B15" i="3"/>
  <c r="D47" i="3"/>
  <c r="D43" i="3"/>
  <c r="D39" i="3"/>
  <c r="D35" i="3"/>
  <c r="D31" i="3"/>
  <c r="D27" i="3"/>
  <c r="D23" i="3"/>
  <c r="D19" i="3"/>
  <c r="D15" i="3"/>
  <c r="C12" i="3" l="1"/>
  <c r="E12" i="3" s="1"/>
  <c r="F12" i="3" s="1"/>
  <c r="G12" i="3" s="1"/>
  <c r="B14" i="4" s="1"/>
  <c r="C16" i="3"/>
  <c r="E16" i="3" s="1"/>
  <c r="F16" i="3" s="1"/>
  <c r="G16" i="3" s="1"/>
  <c r="B18" i="4" s="1"/>
  <c r="C20" i="3"/>
  <c r="E20" i="3" s="1"/>
  <c r="F20" i="3" s="1"/>
  <c r="G20" i="3" s="1"/>
  <c r="B22" i="4" s="1"/>
  <c r="C24" i="3"/>
  <c r="E24" i="3" s="1"/>
  <c r="F24" i="3" s="1"/>
  <c r="G24" i="3" s="1"/>
  <c r="B26" i="4" s="1"/>
  <c r="G26" i="4" s="1"/>
  <c r="C28" i="3"/>
  <c r="E28" i="3" s="1"/>
  <c r="F28" i="3" s="1"/>
  <c r="G28" i="3" s="1"/>
  <c r="B30" i="4" s="1"/>
  <c r="C32" i="3"/>
  <c r="E32" i="3" s="1"/>
  <c r="F32" i="3" s="1"/>
  <c r="G32" i="3" s="1"/>
  <c r="B34" i="4" s="1"/>
  <c r="C36" i="3"/>
  <c r="E36" i="3" s="1"/>
  <c r="F36" i="3" s="1"/>
  <c r="G36" i="3" s="1"/>
  <c r="B38" i="4" s="1"/>
  <c r="C40" i="3"/>
  <c r="E40" i="3" s="1"/>
  <c r="F40" i="3" s="1"/>
  <c r="G40" i="3" s="1"/>
  <c r="B42" i="4" s="1"/>
  <c r="C44" i="3"/>
  <c r="E44" i="3" s="1"/>
  <c r="F44" i="3" s="1"/>
  <c r="G44" i="3" s="1"/>
  <c r="B46" i="4" s="1"/>
  <c r="C48" i="3"/>
  <c r="E48" i="3" s="1"/>
  <c r="F48" i="3" s="1"/>
  <c r="G48" i="3" s="1"/>
  <c r="B50" i="4" s="1"/>
  <c r="C11" i="3"/>
  <c r="E11" i="3" s="1"/>
  <c r="F11" i="3" s="1"/>
  <c r="G11" i="3" s="1"/>
  <c r="B13" i="4" s="1"/>
  <c r="C17" i="3"/>
  <c r="E17" i="3" s="1"/>
  <c r="F17" i="3" s="1"/>
  <c r="G17" i="3" s="1"/>
  <c r="B19" i="4" s="1"/>
  <c r="C22" i="3"/>
  <c r="E22" i="3" s="1"/>
  <c r="F22" i="3" s="1"/>
  <c r="G22" i="3" s="1"/>
  <c r="B24" i="4" s="1"/>
  <c r="C27" i="3"/>
  <c r="E27" i="3" s="1"/>
  <c r="F27" i="3" s="1"/>
  <c r="G27" i="3" s="1"/>
  <c r="B29" i="4" s="1"/>
  <c r="C33" i="3"/>
  <c r="E33" i="3" s="1"/>
  <c r="F33" i="3" s="1"/>
  <c r="G33" i="3" s="1"/>
  <c r="B35" i="4" s="1"/>
  <c r="C38" i="3"/>
  <c r="E38" i="3" s="1"/>
  <c r="F38" i="3" s="1"/>
  <c r="G38" i="3" s="1"/>
  <c r="B40" i="4" s="1"/>
  <c r="C43" i="3"/>
  <c r="E43" i="3" s="1"/>
  <c r="F43" i="3" s="1"/>
  <c r="G43" i="3" s="1"/>
  <c r="B45" i="4" s="1"/>
  <c r="C49" i="3"/>
  <c r="E49" i="3" s="1"/>
  <c r="F49" i="3" s="1"/>
  <c r="G49" i="3" s="1"/>
  <c r="B51" i="4" s="1"/>
  <c r="C14" i="3"/>
  <c r="E14" i="3" s="1"/>
  <c r="F14" i="3" s="1"/>
  <c r="G14" i="3" s="1"/>
  <c r="B16" i="4" s="1"/>
  <c r="C25" i="3"/>
  <c r="E25" i="3" s="1"/>
  <c r="F25" i="3" s="1"/>
  <c r="G25" i="3" s="1"/>
  <c r="B27" i="4" s="1"/>
  <c r="C35" i="3"/>
  <c r="E35" i="3" s="1"/>
  <c r="F35" i="3" s="1"/>
  <c r="G35" i="3" s="1"/>
  <c r="B37" i="4" s="1"/>
  <c r="C46" i="3"/>
  <c r="E46" i="3" s="1"/>
  <c r="F46" i="3" s="1"/>
  <c r="G46" i="3" s="1"/>
  <c r="B48" i="4" s="1"/>
  <c r="C21" i="3"/>
  <c r="E21" i="3" s="1"/>
  <c r="F21" i="3" s="1"/>
  <c r="G21" i="3" s="1"/>
  <c r="B23" i="4" s="1"/>
  <c r="G23" i="4" s="1"/>
  <c r="C31" i="3"/>
  <c r="E31" i="3" s="1"/>
  <c r="F31" i="3" s="1"/>
  <c r="G31" i="3" s="1"/>
  <c r="B33" i="4" s="1"/>
  <c r="C42" i="3"/>
  <c r="E42" i="3" s="1"/>
  <c r="F42" i="3" s="1"/>
  <c r="G42" i="3" s="1"/>
  <c r="B44" i="4" s="1"/>
  <c r="C13" i="3"/>
  <c r="E13" i="3" s="1"/>
  <c r="F13" i="3" s="1"/>
  <c r="G13" i="3" s="1"/>
  <c r="B15" i="4" s="1"/>
  <c r="C18" i="3"/>
  <c r="E18" i="3" s="1"/>
  <c r="F18" i="3" s="1"/>
  <c r="G18" i="3" s="1"/>
  <c r="B20" i="4" s="1"/>
  <c r="C23" i="3"/>
  <c r="E23" i="3" s="1"/>
  <c r="F23" i="3" s="1"/>
  <c r="G23" i="3" s="1"/>
  <c r="B25" i="4" s="1"/>
  <c r="C29" i="3"/>
  <c r="E29" i="3" s="1"/>
  <c r="F29" i="3" s="1"/>
  <c r="G29" i="3" s="1"/>
  <c r="B31" i="4" s="1"/>
  <c r="C34" i="3"/>
  <c r="E34" i="3" s="1"/>
  <c r="F34" i="3" s="1"/>
  <c r="G34" i="3" s="1"/>
  <c r="B36" i="4" s="1"/>
  <c r="C39" i="3"/>
  <c r="E39" i="3" s="1"/>
  <c r="F39" i="3" s="1"/>
  <c r="G39" i="3" s="1"/>
  <c r="B41" i="4" s="1"/>
  <c r="C45" i="3"/>
  <c r="E45" i="3" s="1"/>
  <c r="F45" i="3" s="1"/>
  <c r="G45" i="3" s="1"/>
  <c r="B47" i="4" s="1"/>
  <c r="C10" i="3"/>
  <c r="E10" i="3" s="1"/>
  <c r="F10" i="3" s="1"/>
  <c r="G10" i="3" s="1"/>
  <c r="B12" i="4" s="1"/>
  <c r="C19" i="3"/>
  <c r="E19" i="3" s="1"/>
  <c r="F19" i="3" s="1"/>
  <c r="G19" i="3" s="1"/>
  <c r="B21" i="4" s="1"/>
  <c r="C30" i="3"/>
  <c r="E30" i="3" s="1"/>
  <c r="F30" i="3" s="1"/>
  <c r="G30" i="3" s="1"/>
  <c r="B32" i="4" s="1"/>
  <c r="C41" i="3"/>
  <c r="E41" i="3" s="1"/>
  <c r="F41" i="3" s="1"/>
  <c r="G41" i="3" s="1"/>
  <c r="B43" i="4" s="1"/>
  <c r="C15" i="3"/>
  <c r="E15" i="3" s="1"/>
  <c r="F15" i="3" s="1"/>
  <c r="G15" i="3" s="1"/>
  <c r="B17" i="4" s="1"/>
  <c r="C26" i="3"/>
  <c r="E26" i="3" s="1"/>
  <c r="F26" i="3" s="1"/>
  <c r="G26" i="3" s="1"/>
  <c r="B28" i="4" s="1"/>
  <c r="C37" i="3"/>
  <c r="E37" i="3" s="1"/>
  <c r="F37" i="3" s="1"/>
  <c r="G37" i="3" s="1"/>
  <c r="B39" i="4" s="1"/>
  <c r="C47" i="3"/>
  <c r="E47" i="3" s="1"/>
  <c r="F47" i="3" s="1"/>
  <c r="G47" i="3" s="1"/>
  <c r="B49" i="4" s="1"/>
  <c r="G21" i="4" l="1"/>
  <c r="G37" i="4"/>
  <c r="G40" i="4"/>
  <c r="G45" i="4"/>
  <c r="G17" i="4"/>
  <c r="G25" i="4"/>
  <c r="G20" i="4"/>
  <c r="G18" i="4"/>
  <c r="G15" i="4"/>
  <c r="G51" i="4"/>
  <c r="G19" i="4"/>
  <c r="G43" i="4"/>
  <c r="G27" i="4"/>
  <c r="G38" i="4"/>
  <c r="G42" i="4"/>
  <c r="G22" i="4"/>
  <c r="G36" i="4"/>
  <c r="G30" i="4"/>
  <c r="G33" i="4"/>
  <c r="G16" i="4"/>
  <c r="G32" i="4"/>
  <c r="G31" i="4"/>
  <c r="G50" i="4"/>
  <c r="G39" i="4"/>
  <c r="G49" i="4"/>
  <c r="G46" i="4"/>
  <c r="G35" i="4"/>
  <c r="G24" i="4"/>
  <c r="G47" i="4"/>
  <c r="G13" i="4"/>
  <c r="G14" i="4"/>
  <c r="G48" i="4"/>
  <c r="G29" i="4"/>
  <c r="G34" i="4"/>
  <c r="G44" i="4"/>
  <c r="G28" i="4"/>
  <c r="G41" i="4"/>
  <c r="G12" i="4"/>
  <c r="H12" i="4" s="1"/>
  <c r="H13" i="4" s="1"/>
  <c r="H14" i="4" l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C8" i="5"/>
  <c r="D8" i="5" s="1"/>
  <c r="A8" i="5" s="1"/>
  <c r="C9" i="5" l="1"/>
  <c r="D9" i="5" s="1"/>
  <c r="A9" i="5" s="1"/>
  <c r="C10" i="5"/>
  <c r="D10" i="5" s="1"/>
  <c r="A10" i="5" l="1"/>
  <c r="C11" i="5"/>
  <c r="D11" i="5" s="1"/>
  <c r="C12" i="5" l="1"/>
  <c r="D12" i="5" s="1"/>
  <c r="A11" i="5"/>
  <c r="C13" i="5" l="1"/>
  <c r="D13" i="5" s="1"/>
  <c r="A12" i="5"/>
  <c r="C14" i="5" l="1"/>
  <c r="D14" i="5" s="1"/>
  <c r="A13" i="5"/>
  <c r="C15" i="5" l="1"/>
  <c r="D15" i="5" s="1"/>
  <c r="A14" i="5"/>
  <c r="C16" i="5" l="1"/>
  <c r="D16" i="5" s="1"/>
  <c r="A16" i="5" s="1"/>
  <c r="A15" i="5"/>
  <c r="C17" i="5" l="1"/>
  <c r="D17" i="5" s="1"/>
  <c r="A17" i="5" s="1"/>
  <c r="C18" i="5" l="1"/>
  <c r="D18" i="5" s="1"/>
  <c r="A18" i="5" s="1"/>
  <c r="C19" i="5" l="1"/>
  <c r="D19" i="5" s="1"/>
  <c r="A19" i="5" s="1"/>
  <c r="C20" i="5" l="1"/>
  <c r="D20" i="5" s="1"/>
  <c r="A20" i="5" s="1"/>
  <c r="C21" i="5" l="1"/>
  <c r="D21" i="5" s="1"/>
  <c r="A21" i="5" s="1"/>
  <c r="C22" i="5" l="1"/>
  <c r="D22" i="5" s="1"/>
  <c r="A22" i="5" s="1"/>
  <c r="C23" i="5" l="1"/>
  <c r="D23" i="5" s="1"/>
  <c r="A23" i="5" s="1"/>
  <c r="C24" i="5" l="1"/>
  <c r="D24" i="5" s="1"/>
  <c r="A24" i="5" s="1"/>
  <c r="C25" i="5" l="1"/>
  <c r="D25" i="5" s="1"/>
  <c r="A25" i="5" s="1"/>
  <c r="C26" i="5" l="1"/>
  <c r="D26" i="5" s="1"/>
  <c r="A26" i="5" s="1"/>
  <c r="C27" i="5" l="1"/>
  <c r="D27" i="5" s="1"/>
  <c r="A27" i="5" s="1"/>
  <c r="C28" i="5" l="1"/>
  <c r="D28" i="5" s="1"/>
  <c r="A28" i="5" s="1"/>
  <c r="C29" i="5" l="1"/>
  <c r="D29" i="5" s="1"/>
  <c r="A29" i="5" s="1"/>
  <c r="C30" i="5" l="1"/>
  <c r="D30" i="5" s="1"/>
  <c r="A30" i="5" s="1"/>
  <c r="C31" i="5" l="1"/>
  <c r="D31" i="5" s="1"/>
  <c r="A31" i="5" s="1"/>
  <c r="C32" i="5" l="1"/>
  <c r="D32" i="5" s="1"/>
  <c r="A32" i="5" s="1"/>
  <c r="C33" i="5" l="1"/>
  <c r="D33" i="5" s="1"/>
  <c r="A33" i="5" s="1"/>
  <c r="C34" i="5" l="1"/>
  <c r="D34" i="5" s="1"/>
  <c r="A34" i="5" s="1"/>
  <c r="C35" i="5" l="1"/>
  <c r="D35" i="5" s="1"/>
  <c r="A35" i="5" s="1"/>
  <c r="C36" i="5" l="1"/>
  <c r="D36" i="5" s="1"/>
  <c r="A36" i="5" s="1"/>
  <c r="C37" i="5" l="1"/>
  <c r="D37" i="5" s="1"/>
  <c r="A37" i="5" s="1"/>
  <c r="C38" i="5" l="1"/>
  <c r="D38" i="5" s="1"/>
  <c r="A38" i="5" s="1"/>
  <c r="C39" i="5" l="1"/>
  <c r="D39" i="5" s="1"/>
  <c r="A39" i="5" s="1"/>
  <c r="C40" i="5" l="1"/>
  <c r="D40" i="5" s="1"/>
  <c r="A40" i="5" s="1"/>
  <c r="C41" i="5" l="1"/>
  <c r="D41" i="5" s="1"/>
  <c r="A41" i="5" s="1"/>
  <c r="C42" i="5" l="1"/>
  <c r="D42" i="5" s="1"/>
  <c r="A42" i="5" s="1"/>
  <c r="C43" i="5" l="1"/>
  <c r="D43" i="5" s="1"/>
  <c r="A43" i="5" s="1"/>
  <c r="C44" i="5" l="1"/>
  <c r="D44" i="5" s="1"/>
  <c r="A44" i="5" s="1"/>
  <c r="C45" i="5" l="1"/>
  <c r="D45" i="5" s="1"/>
  <c r="A45" i="5" s="1"/>
  <c r="C47" i="5" l="1"/>
  <c r="D47" i="5" s="1"/>
  <c r="C46" i="5"/>
  <c r="D46" i="5" s="1"/>
  <c r="A46" i="5" s="1"/>
  <c r="A47" i="5" l="1"/>
  <c r="B26" i="1" s="1"/>
  <c r="H4" i="1" l="1"/>
  <c r="E26" i="1"/>
</calcChain>
</file>

<file path=xl/sharedStrings.xml><?xml version="1.0" encoding="utf-8"?>
<sst xmlns="http://schemas.openxmlformats.org/spreadsheetml/2006/main" count="57" uniqueCount="43">
  <si>
    <t>Salary</t>
  </si>
  <si>
    <t>Inputs</t>
  </si>
  <si>
    <t>Savings Rate</t>
  </si>
  <si>
    <t>Desired Cash</t>
  </si>
  <si>
    <t>Outputs</t>
  </si>
  <si>
    <t>Years Until Retirement</t>
  </si>
  <si>
    <t>Starting Salary</t>
  </si>
  <si>
    <t>Promotions Every # Years</t>
  </si>
  <si>
    <t>Cost of Living Raise</t>
  </si>
  <si>
    <t>Promotion Raise</t>
  </si>
  <si>
    <t>Salary Inputs</t>
  </si>
  <si>
    <t>Time</t>
  </si>
  <si>
    <t>Is Promotion Year</t>
  </si>
  <si>
    <t>Cost of Living Factor</t>
  </si>
  <si>
    <t>Promotion Factor</t>
  </si>
  <si>
    <t>Total Factor</t>
  </si>
  <si>
    <t>Wealth</t>
  </si>
  <si>
    <t>Number Promotions</t>
  </si>
  <si>
    <t>Note: Salaries are computed on the Salary tab then referenced here</t>
  </si>
  <si>
    <t>Wealth Inputs</t>
  </si>
  <si>
    <t>Desired Retirement Inputs</t>
  </si>
  <si>
    <t>Amount Saved</t>
  </si>
  <si>
    <t>Note: Wealths are computed on the Wealth tab then referenced here</t>
  </si>
  <si>
    <t>Num Years Retired</t>
  </si>
  <si>
    <t>Is Retired</t>
  </si>
  <si>
    <t>Salary Calculations</t>
  </si>
  <si>
    <t>Wealth Calculations</t>
  </si>
  <si>
    <t>Retirement Calculations</t>
  </si>
  <si>
    <t>Years to Retirement Versus Savings Rate</t>
  </si>
  <si>
    <t>Years to Retirement for Savings Rate vs. Promotions Every # Years</t>
  </si>
  <si>
    <t>Economic Probabilities</t>
  </si>
  <si>
    <t>Recession</t>
  </si>
  <si>
    <t>Expansion</t>
  </si>
  <si>
    <t>Economic Condition</t>
  </si>
  <si>
    <t>Normal</t>
  </si>
  <si>
    <t>Economic Case</t>
  </si>
  <si>
    <t>Drawn Probability</t>
  </si>
  <si>
    <t>Interest Rate</t>
  </si>
  <si>
    <t>Probability</t>
  </si>
  <si>
    <t>Economic Conditions Inputs</t>
  </si>
  <si>
    <t xml:space="preserve"> </t>
  </si>
  <si>
    <t>Cummulative Probability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</si>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</sst>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4" xfId="0" applyBorder="1"/>
    <xf numFmtId="0" fontId="0" fillId="0" borderId="3" xfId="0" applyBorder="1"/>
    <xf numFmtId="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9" fontId="0" fillId="0" borderId="4" xfId="1" applyFont="1" applyBorder="1"/>
    <xf numFmtId="9" fontId="0" fillId="0" borderId="6" xfId="1" applyFon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 wrapText="1"/>
    </xf>
    <xf numFmtId="9" fontId="0" fillId="0" borderId="3" xfId="0" applyNumberFormat="1" applyBorder="1"/>
    <xf numFmtId="9" fontId="0" fillId="0" borderId="5" xfId="0" applyNumberFormat="1" applyBorder="1"/>
    <xf numFmtId="0" fontId="0" fillId="0" borderId="9" xfId="0" applyBorder="1"/>
    <xf numFmtId="0" fontId="6" fillId="0" borderId="4" xfId="0" applyFont="1" applyBorder="1"/>
    <xf numFmtId="0" fontId="6" fillId="0" borderId="0" xfId="0" applyFont="1"/>
    <xf numFmtId="9" fontId="0" fillId="0" borderId="0" xfId="0" applyNumberFormat="1"/>
    <xf numFmtId="9" fontId="0" fillId="0" borderId="7" xfId="0" applyNumberFormat="1" applyBorder="1"/>
    <xf numFmtId="0" fontId="0" fillId="0" borderId="7" xfId="0" applyBorder="1"/>
    <xf numFmtId="0" fontId="0" fillId="4" borderId="3" xfId="0" applyFill="1" applyBorder="1"/>
    <xf numFmtId="164" fontId="0" fillId="0" borderId="0" xfId="0" applyNumberFormat="1"/>
    <xf numFmtId="0" fontId="0" fillId="0" borderId="0" xfId="0" applyAlignment="1">
      <alignment horizontal="left" wrapText="1"/>
    </xf>
    <xf numFmtId="9" fontId="0" fillId="0" borderId="0" xfId="1" applyFont="1" applyBorder="1"/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9" fontId="0" fillId="0" borderId="7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 vertical="center" wrapText="1"/>
    </xf>
    <xf numFmtId="9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right" vertical="center" wrapText="1"/>
    </xf>
    <xf numFmtId="0" fontId="5" fillId="0" borderId="0" xfId="0" applyFont="1" applyAlignment="1">
      <alignment horizontal="center"/>
    </xf>
    <xf numFmtId="9" fontId="0" fillId="0" borderId="6" xfId="1" applyFont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3" borderId="12" xfId="0" applyFont="1" applyFill="1" applyBorder="1" applyAlignment="1">
      <alignment horizontal="center" vertical="center"/>
    </xf>
    <xf numFmtId="165" fontId="0" fillId="5" borderId="0" xfId="0" applyNumberFormat="1" applyFill="1" applyAlignment="1">
      <alignment horizontal="center"/>
    </xf>
    <xf numFmtId="0" fontId="2" fillId="0" borderId="11" xfId="0" applyFont="1" applyBorder="1" applyAlignment="1">
      <alignment vertical="center" textRotation="90"/>
    </xf>
    <xf numFmtId="0" fontId="2" fillId="0" borderId="10" xfId="0" applyFont="1" applyBorder="1" applyAlignment="1">
      <alignment vertical="center" textRotation="90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2" borderId="8" xfId="0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12" xfId="0" applyBorder="1"/>
    <xf numFmtId="9" fontId="0" fillId="0" borderId="12" xfId="1" applyFont="1" applyBorder="1"/>
    <xf numFmtId="0" fontId="0" fillId="0" borderId="0" xfId="0" applyBorder="1"/>
    <xf numFmtId="9" fontId="0" fillId="0" borderId="0" xfId="0" applyNumberFormat="1" applyBorder="1" applyAlignment="1">
      <alignment horizontal="center" vertical="center"/>
    </xf>
    <xf numFmtId="0" fontId="0" fillId="0" borderId="1" xfId="0" applyBorder="1"/>
    <xf numFmtId="9" fontId="0" fillId="0" borderId="1" xfId="1" applyFont="1" applyBorder="1"/>
    <xf numFmtId="9" fontId="0" fillId="0" borderId="2" xfId="1" applyFont="1" applyBorder="1" applyAlignment="1">
      <alignment horizontal="center"/>
    </xf>
    <xf numFmtId="9" fontId="0" fillId="0" borderId="5" xfId="1" applyFont="1" applyBorder="1"/>
    <xf numFmtId="9" fontId="0" fillId="0" borderId="13" xfId="1" applyFont="1" applyBorder="1"/>
    <xf numFmtId="9" fontId="0" fillId="0" borderId="14" xfId="1" applyFont="1" applyBorder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Years to Retirement vs. Savings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'Inputs and Outputs'!$G$5:$G$18</c:f>
              <c:numCache>
                <c:formatCode>0%</c:formatCode>
                <c:ptCount val="1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</c:numCache>
            </c:numRef>
          </c:xVal>
          <c:yVal>
            <c:numRef>
              <c:f>'Inputs and Outputs'!$H$5:$H$18</c:f>
              <c:numCache>
                <c:formatCode>General</c:formatCode>
                <c:ptCount val="14"/>
                <c:pt idx="0">
                  <c:v>37</c:v>
                </c:pt>
                <c:pt idx="1">
                  <c:v>34</c:v>
                </c:pt>
                <c:pt idx="2">
                  <c:v>33</c:v>
                </c:pt>
                <c:pt idx="3">
                  <c:v>30</c:v>
                </c:pt>
                <c:pt idx="4">
                  <c:v>29</c:v>
                </c:pt>
                <c:pt idx="5">
                  <c:v>27</c:v>
                </c:pt>
                <c:pt idx="6">
                  <c:v>26</c:v>
                </c:pt>
                <c:pt idx="7">
                  <c:v>26</c:v>
                </c:pt>
                <c:pt idx="8">
                  <c:v>23</c:v>
                </c:pt>
                <c:pt idx="9">
                  <c:v>24</c:v>
                </c:pt>
                <c:pt idx="10">
                  <c:v>21</c:v>
                </c:pt>
                <c:pt idx="11">
                  <c:v>24</c:v>
                </c:pt>
                <c:pt idx="12">
                  <c:v>21</c:v>
                </c:pt>
                <c:pt idx="13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E9-4EC2-A5D3-B6ADBAFC1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1504"/>
        <c:axId val="446445112"/>
      </c:scatterChart>
      <c:valAx>
        <c:axId val="44644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Savings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5112"/>
        <c:crosses val="autoZero"/>
        <c:crossBetween val="midCat"/>
      </c:valAx>
      <c:valAx>
        <c:axId val="44644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to Retirement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</xdr:row>
      <xdr:rowOff>38100</xdr:rowOff>
    </xdr:from>
    <xdr:to>
      <xdr:col>16</xdr:col>
      <xdr:colOff>57150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24.83203125" bestFit="1" customWidth="1"/>
    <col min="2" max="2" width="10.1640625" bestFit="1" customWidth="1"/>
    <col min="5" max="5" width="12" bestFit="1" customWidth="1"/>
    <col min="7" max="7" width="12.6640625" customWidth="1"/>
  </cols>
  <sheetData>
    <row r="1" spans="1:8" ht="24" x14ac:dyDescent="0.3">
      <c r="A1" s="74" t="s">
        <v>1</v>
      </c>
      <c r="B1" s="75"/>
      <c r="C1" s="76"/>
      <c r="D1" s="44"/>
    </row>
    <row r="2" spans="1:8" x14ac:dyDescent="0.2">
      <c r="A2" s="8" t="s">
        <v>10</v>
      </c>
      <c r="C2" s="3"/>
      <c r="G2" s="68" t="s">
        <v>28</v>
      </c>
      <c r="H2" s="69"/>
    </row>
    <row r="3" spans="1:8" x14ac:dyDescent="0.2">
      <c r="A3" s="4" t="s">
        <v>6</v>
      </c>
      <c r="B3" s="23">
        <v>60000</v>
      </c>
      <c r="C3" s="11"/>
      <c r="D3" s="38"/>
      <c r="G3" s="70"/>
      <c r="H3" s="71"/>
    </row>
    <row r="4" spans="1:8" x14ac:dyDescent="0.2">
      <c r="A4" s="4" t="s">
        <v>7</v>
      </c>
      <c r="B4" s="13">
        <v>5</v>
      </c>
      <c r="C4" s="3"/>
      <c r="G4" s="31" t="s">
        <v>2</v>
      </c>
      <c r="H4" s="32">
        <f ca="1">B26</f>
        <v>29</v>
      </c>
    </row>
    <row r="5" spans="1:8" x14ac:dyDescent="0.2">
      <c r="A5" s="4" t="s">
        <v>8</v>
      </c>
      <c r="B5" s="42">
        <v>0.02</v>
      </c>
      <c r="C5" s="5"/>
      <c r="D5" s="34"/>
      <c r="G5" s="29">
        <v>0.05</v>
      </c>
      <c r="H5" s="22">
        <f t="dataTable" ref="H5:H18" dt2D="0" dtr="0" r1="C11" ca="1"/>
        <v>37</v>
      </c>
    </row>
    <row r="6" spans="1:8" x14ac:dyDescent="0.2">
      <c r="A6" s="4" t="s">
        <v>9</v>
      </c>
      <c r="B6" s="42">
        <v>0.15</v>
      </c>
      <c r="C6" s="5"/>
      <c r="D6" s="34"/>
      <c r="G6" s="29">
        <v>0.1</v>
      </c>
      <c r="H6" s="22">
        <v>34</v>
      </c>
    </row>
    <row r="7" spans="1:8" x14ac:dyDescent="0.2">
      <c r="A7" s="4"/>
      <c r="C7" s="3"/>
      <c r="G7" s="29">
        <v>0.15</v>
      </c>
      <c r="H7" s="22">
        <v>33</v>
      </c>
    </row>
    <row r="8" spans="1:8" x14ac:dyDescent="0.2">
      <c r="A8" s="8" t="s">
        <v>19</v>
      </c>
      <c r="B8" s="36"/>
      <c r="C8" s="7"/>
      <c r="G8" s="29">
        <v>0.2</v>
      </c>
      <c r="H8" s="22">
        <v>30</v>
      </c>
    </row>
    <row r="9" spans="1:8" ht="32" x14ac:dyDescent="0.2">
      <c r="A9" s="49" t="s">
        <v>33</v>
      </c>
      <c r="B9" s="47" t="s">
        <v>37</v>
      </c>
      <c r="C9" s="48" t="s">
        <v>2</v>
      </c>
      <c r="G9" s="29">
        <v>0.25</v>
      </c>
      <c r="H9" s="22">
        <v>29</v>
      </c>
    </row>
    <row r="10" spans="1:8" x14ac:dyDescent="0.2">
      <c r="A10" s="4" t="s">
        <v>31</v>
      </c>
      <c r="B10" s="42">
        <v>0.03</v>
      </c>
      <c r="C10" s="46">
        <v>0.35</v>
      </c>
      <c r="D10" s="34"/>
      <c r="G10" s="29">
        <v>0.3</v>
      </c>
      <c r="H10" s="22">
        <v>27</v>
      </c>
    </row>
    <row r="11" spans="1:8" x14ac:dyDescent="0.2">
      <c r="A11" s="4" t="s">
        <v>34</v>
      </c>
      <c r="B11" s="42">
        <v>0.05</v>
      </c>
      <c r="C11" s="46">
        <v>0.25</v>
      </c>
      <c r="D11" s="34"/>
      <c r="G11" s="29">
        <v>0.35</v>
      </c>
      <c r="H11" s="22">
        <v>26</v>
      </c>
    </row>
    <row r="12" spans="1:8" x14ac:dyDescent="0.2">
      <c r="A12" s="4" t="s">
        <v>32</v>
      </c>
      <c r="B12" s="42">
        <v>0.06</v>
      </c>
      <c r="C12" s="46">
        <v>0.15</v>
      </c>
      <c r="D12" s="34"/>
      <c r="G12" s="29">
        <v>0.4</v>
      </c>
      <c r="H12" s="22">
        <v>26</v>
      </c>
    </row>
    <row r="13" spans="1:8" x14ac:dyDescent="0.2">
      <c r="A13" s="4"/>
      <c r="B13" s="34"/>
      <c r="C13" s="5"/>
      <c r="D13" s="34"/>
      <c r="G13" s="29">
        <v>0.45</v>
      </c>
      <c r="H13" s="22">
        <v>23</v>
      </c>
    </row>
    <row r="14" spans="1:8" x14ac:dyDescent="0.2">
      <c r="A14" s="8" t="s">
        <v>20</v>
      </c>
      <c r="B14" s="34"/>
      <c r="C14" s="11"/>
      <c r="D14" s="38"/>
      <c r="G14" s="29">
        <v>0.5</v>
      </c>
      <c r="H14" s="22">
        <v>24</v>
      </c>
    </row>
    <row r="15" spans="1:8" x14ac:dyDescent="0.2">
      <c r="A15" s="4" t="s">
        <v>3</v>
      </c>
      <c r="B15" s="23">
        <v>1500000</v>
      </c>
      <c r="C15" s="3"/>
      <c r="G15" s="29">
        <v>0.55000000000000004</v>
      </c>
      <c r="H15" s="22">
        <v>21</v>
      </c>
    </row>
    <row r="16" spans="1:8" x14ac:dyDescent="0.2">
      <c r="A16" s="4"/>
      <c r="B16" s="13"/>
      <c r="C16" s="3"/>
      <c r="G16" s="29">
        <v>0.6</v>
      </c>
      <c r="H16" s="22">
        <v>24</v>
      </c>
    </row>
    <row r="17" spans="1:14" x14ac:dyDescent="0.2">
      <c r="A17" s="8" t="s">
        <v>39</v>
      </c>
      <c r="B17" s="13"/>
      <c r="C17" s="3"/>
      <c r="G17" s="29">
        <v>0.65</v>
      </c>
      <c r="H17" s="22">
        <v>21</v>
      </c>
    </row>
    <row r="18" spans="1:14" x14ac:dyDescent="0.2">
      <c r="A18" s="4" t="s">
        <v>30</v>
      </c>
      <c r="B18" s="13"/>
      <c r="C18" s="5"/>
      <c r="D18" s="34"/>
      <c r="G18" s="30">
        <v>0.7</v>
      </c>
      <c r="H18" s="27">
        <v>22</v>
      </c>
    </row>
    <row r="19" spans="1:14" x14ac:dyDescent="0.2">
      <c r="A19" s="4" t="s">
        <v>31</v>
      </c>
      <c r="B19" s="42">
        <v>0.2</v>
      </c>
      <c r="C19" s="5"/>
      <c r="D19" s="34"/>
    </row>
    <row r="20" spans="1:14" x14ac:dyDescent="0.2">
      <c r="A20" s="6" t="s">
        <v>32</v>
      </c>
      <c r="B20" s="43">
        <v>0.3</v>
      </c>
      <c r="C20" s="7"/>
      <c r="D20" s="34"/>
    </row>
    <row r="21" spans="1:14" x14ac:dyDescent="0.2">
      <c r="C21" t="s">
        <v>40</v>
      </c>
      <c r="D21" s="34"/>
    </row>
    <row r="23" spans="1:14" x14ac:dyDescent="0.2">
      <c r="D23" s="60" t="s">
        <v>29</v>
      </c>
      <c r="E23" s="61"/>
      <c r="F23" s="61"/>
      <c r="G23" s="61"/>
      <c r="H23" s="61"/>
      <c r="I23" s="61"/>
      <c r="J23" s="61"/>
      <c r="K23" s="61"/>
      <c r="L23" s="61"/>
      <c r="M23" s="61"/>
      <c r="N23" s="62"/>
    </row>
    <row r="24" spans="1:14" x14ac:dyDescent="0.2">
      <c r="D24" s="63"/>
      <c r="E24" s="64"/>
      <c r="F24" s="64"/>
      <c r="G24" s="64"/>
      <c r="H24" s="64"/>
      <c r="I24" s="64"/>
      <c r="J24" s="64"/>
      <c r="K24" s="64"/>
      <c r="L24" s="64"/>
      <c r="M24" s="64"/>
      <c r="N24" s="65"/>
    </row>
    <row r="25" spans="1:14" ht="21" x14ac:dyDescent="0.25">
      <c r="A25" s="66" t="s">
        <v>4</v>
      </c>
      <c r="B25" s="67"/>
      <c r="D25" s="37"/>
      <c r="E25" s="72" t="s">
        <v>7</v>
      </c>
      <c r="F25" s="72"/>
      <c r="G25" s="72"/>
      <c r="H25" s="72"/>
      <c r="I25" s="72"/>
      <c r="J25" s="72"/>
      <c r="K25" s="72"/>
      <c r="L25" s="72"/>
      <c r="M25" s="72"/>
      <c r="N25" s="73"/>
    </row>
    <row r="26" spans="1:14" x14ac:dyDescent="0.2">
      <c r="A26" s="6" t="s">
        <v>5</v>
      </c>
      <c r="B26" s="7">
        <f ca="1">VLOOKUP(1,Retirement!A8:B47,2)</f>
        <v>29</v>
      </c>
      <c r="D26" s="58" t="s">
        <v>2</v>
      </c>
      <c r="E26" s="33">
        <f ca="1">B26</f>
        <v>29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 s="3">
        <v>10</v>
      </c>
    </row>
    <row r="27" spans="1:14" x14ac:dyDescent="0.2">
      <c r="D27" s="58"/>
      <c r="E27" s="34">
        <v>0.05</v>
      </c>
      <c r="F27">
        <f t="dataTable" ref="F27:N40" dt2D="1" dtr="1" r1="B4" r2="C11" ca="1"/>
        <v>28</v>
      </c>
      <c r="G27">
        <v>33</v>
      </c>
      <c r="H27">
        <v>32</v>
      </c>
      <c r="I27">
        <v>34</v>
      </c>
      <c r="J27">
        <v>36</v>
      </c>
      <c r="K27">
        <v>37</v>
      </c>
      <c r="L27">
        <v>37</v>
      </c>
      <c r="M27">
        <v>37</v>
      </c>
      <c r="N27" s="3">
        <v>35</v>
      </c>
    </row>
    <row r="28" spans="1:14" x14ac:dyDescent="0.2">
      <c r="D28" s="58"/>
      <c r="E28" s="34">
        <v>0.1</v>
      </c>
      <c r="F28">
        <v>27</v>
      </c>
      <c r="G28">
        <v>29</v>
      </c>
      <c r="H28">
        <v>31</v>
      </c>
      <c r="I28">
        <v>35</v>
      </c>
      <c r="J28">
        <v>35</v>
      </c>
      <c r="K28">
        <v>36</v>
      </c>
      <c r="L28">
        <v>36</v>
      </c>
      <c r="M28">
        <v>37</v>
      </c>
      <c r="N28" s="3">
        <v>37</v>
      </c>
    </row>
    <row r="29" spans="1:14" x14ac:dyDescent="0.2">
      <c r="D29" s="58"/>
      <c r="E29" s="34">
        <v>0.15</v>
      </c>
      <c r="F29">
        <v>26</v>
      </c>
      <c r="G29">
        <v>29</v>
      </c>
      <c r="H29">
        <v>30</v>
      </c>
      <c r="I29">
        <v>31</v>
      </c>
      <c r="J29">
        <v>33</v>
      </c>
      <c r="K29">
        <v>35</v>
      </c>
      <c r="L29">
        <v>33</v>
      </c>
      <c r="M29">
        <v>35</v>
      </c>
      <c r="N29" s="3">
        <v>35</v>
      </c>
    </row>
    <row r="30" spans="1:14" x14ac:dyDescent="0.2">
      <c r="D30" s="58"/>
      <c r="E30" s="34">
        <v>0.2</v>
      </c>
      <c r="F30">
        <v>23</v>
      </c>
      <c r="G30">
        <v>27</v>
      </c>
      <c r="H30">
        <v>29</v>
      </c>
      <c r="I30">
        <v>30</v>
      </c>
      <c r="J30">
        <v>31</v>
      </c>
      <c r="K30">
        <v>32</v>
      </c>
      <c r="L30">
        <v>32</v>
      </c>
      <c r="M30">
        <v>32</v>
      </c>
      <c r="N30" s="3">
        <v>34</v>
      </c>
    </row>
    <row r="31" spans="1:14" x14ac:dyDescent="0.2">
      <c r="D31" s="58"/>
      <c r="E31" s="34">
        <v>0.25</v>
      </c>
      <c r="F31">
        <v>22</v>
      </c>
      <c r="G31">
        <v>26</v>
      </c>
      <c r="H31">
        <v>28</v>
      </c>
      <c r="I31">
        <v>29</v>
      </c>
      <c r="J31">
        <v>30</v>
      </c>
      <c r="K31">
        <v>30</v>
      </c>
      <c r="L31">
        <v>30</v>
      </c>
      <c r="M31">
        <v>32</v>
      </c>
      <c r="N31" s="3">
        <v>31</v>
      </c>
    </row>
    <row r="32" spans="1:14" x14ac:dyDescent="0.2">
      <c r="D32" s="58"/>
      <c r="E32" s="34">
        <v>0.3</v>
      </c>
      <c r="F32">
        <v>22</v>
      </c>
      <c r="G32">
        <v>24</v>
      </c>
      <c r="H32">
        <v>26</v>
      </c>
      <c r="I32">
        <v>28</v>
      </c>
      <c r="J32">
        <v>28</v>
      </c>
      <c r="K32">
        <v>29</v>
      </c>
      <c r="L32">
        <v>30</v>
      </c>
      <c r="M32">
        <v>30</v>
      </c>
      <c r="N32" s="3">
        <v>30</v>
      </c>
    </row>
    <row r="33" spans="4:14" x14ac:dyDescent="0.2">
      <c r="D33" s="58"/>
      <c r="E33" s="34">
        <v>0.35</v>
      </c>
      <c r="F33">
        <v>21</v>
      </c>
      <c r="G33">
        <v>24</v>
      </c>
      <c r="H33">
        <v>25</v>
      </c>
      <c r="I33">
        <v>27</v>
      </c>
      <c r="J33">
        <v>27</v>
      </c>
      <c r="K33">
        <v>29</v>
      </c>
      <c r="L33">
        <v>27</v>
      </c>
      <c r="M33">
        <v>27</v>
      </c>
      <c r="N33" s="3">
        <v>28</v>
      </c>
    </row>
    <row r="34" spans="4:14" x14ac:dyDescent="0.2">
      <c r="D34" s="58"/>
      <c r="E34" s="34">
        <v>0.4</v>
      </c>
      <c r="F34">
        <v>20</v>
      </c>
      <c r="G34">
        <v>22</v>
      </c>
      <c r="H34">
        <v>24</v>
      </c>
      <c r="I34">
        <v>27</v>
      </c>
      <c r="J34">
        <v>27</v>
      </c>
      <c r="K34">
        <v>26</v>
      </c>
      <c r="L34">
        <v>27</v>
      </c>
      <c r="M34">
        <v>28</v>
      </c>
      <c r="N34" s="3">
        <v>29</v>
      </c>
    </row>
    <row r="35" spans="4:14" x14ac:dyDescent="0.2">
      <c r="D35" s="58"/>
      <c r="E35" s="34">
        <v>0.45</v>
      </c>
      <c r="F35">
        <v>20</v>
      </c>
      <c r="G35">
        <v>23</v>
      </c>
      <c r="H35">
        <v>23</v>
      </c>
      <c r="I35">
        <v>25</v>
      </c>
      <c r="J35">
        <v>26</v>
      </c>
      <c r="K35">
        <v>27</v>
      </c>
      <c r="L35">
        <v>27</v>
      </c>
      <c r="M35">
        <v>27</v>
      </c>
      <c r="N35" s="3">
        <v>28</v>
      </c>
    </row>
    <row r="36" spans="4:14" x14ac:dyDescent="0.2">
      <c r="D36" s="58"/>
      <c r="E36" s="34">
        <v>0.5</v>
      </c>
      <c r="F36">
        <v>19</v>
      </c>
      <c r="G36">
        <v>21</v>
      </c>
      <c r="H36">
        <v>24</v>
      </c>
      <c r="I36">
        <v>23</v>
      </c>
      <c r="J36">
        <v>25</v>
      </c>
      <c r="K36">
        <v>27</v>
      </c>
      <c r="L36">
        <v>26</v>
      </c>
      <c r="M36">
        <v>27</v>
      </c>
      <c r="N36" s="3">
        <v>27</v>
      </c>
    </row>
    <row r="37" spans="4:14" x14ac:dyDescent="0.2">
      <c r="D37" s="58"/>
      <c r="E37" s="34">
        <v>0.55000000000000004</v>
      </c>
      <c r="F37">
        <v>19</v>
      </c>
      <c r="G37">
        <v>21</v>
      </c>
      <c r="H37">
        <v>22</v>
      </c>
      <c r="I37">
        <v>25</v>
      </c>
      <c r="J37">
        <v>23</v>
      </c>
      <c r="K37">
        <v>26</v>
      </c>
      <c r="L37">
        <v>24</v>
      </c>
      <c r="M37">
        <v>25</v>
      </c>
      <c r="N37" s="3">
        <v>27</v>
      </c>
    </row>
    <row r="38" spans="4:14" x14ac:dyDescent="0.2">
      <c r="D38" s="58"/>
      <c r="E38" s="34">
        <v>0.6</v>
      </c>
      <c r="F38">
        <v>18</v>
      </c>
      <c r="G38">
        <v>20</v>
      </c>
      <c r="H38">
        <v>20</v>
      </c>
      <c r="I38">
        <v>23</v>
      </c>
      <c r="J38">
        <v>25</v>
      </c>
      <c r="K38">
        <v>25</v>
      </c>
      <c r="L38">
        <v>23</v>
      </c>
      <c r="M38">
        <v>24</v>
      </c>
      <c r="N38" s="3">
        <v>24</v>
      </c>
    </row>
    <row r="39" spans="4:14" x14ac:dyDescent="0.2">
      <c r="D39" s="58"/>
      <c r="E39" s="34">
        <v>0.65</v>
      </c>
      <c r="F39">
        <v>19</v>
      </c>
      <c r="G39">
        <v>19</v>
      </c>
      <c r="H39">
        <v>21</v>
      </c>
      <c r="I39">
        <v>23</v>
      </c>
      <c r="J39">
        <v>23</v>
      </c>
      <c r="K39">
        <v>23</v>
      </c>
      <c r="L39">
        <v>24</v>
      </c>
      <c r="M39">
        <v>22</v>
      </c>
      <c r="N39" s="3">
        <v>25</v>
      </c>
    </row>
    <row r="40" spans="4:14" x14ac:dyDescent="0.2">
      <c r="D40" s="59"/>
      <c r="E40" s="35">
        <v>0.7</v>
      </c>
      <c r="F40" s="36">
        <v>18</v>
      </c>
      <c r="G40" s="36">
        <v>18</v>
      </c>
      <c r="H40" s="36">
        <v>21</v>
      </c>
      <c r="I40" s="36">
        <v>21</v>
      </c>
      <c r="J40" s="36">
        <v>22</v>
      </c>
      <c r="K40" s="36">
        <v>21</v>
      </c>
      <c r="L40" s="36">
        <v>23</v>
      </c>
      <c r="M40" s="36">
        <v>23</v>
      </c>
      <c r="N40" s="7">
        <v>24</v>
      </c>
    </row>
  </sheetData>
  <mergeCells count="6">
    <mergeCell ref="A1:C1"/>
    <mergeCell ref="D26:D40"/>
    <mergeCell ref="D23:N24"/>
    <mergeCell ref="A25:B25"/>
    <mergeCell ref="G2:H3"/>
    <mergeCell ref="E25:N25"/>
  </mergeCells>
  <conditionalFormatting sqref="F27:N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3.5" bestFit="1" customWidth="1"/>
    <col min="2" max="2" width="10.5" customWidth="1"/>
    <col min="3" max="3" width="11.33203125" customWidth="1"/>
    <col min="4" max="4" width="12.6640625" customWidth="1"/>
    <col min="5" max="5" width="11.83203125" customWidth="1"/>
    <col min="6" max="6" width="7.5" customWidth="1"/>
    <col min="7" max="7" width="10.1640625" customWidth="1"/>
    <col min="8" max="8" width="12" bestFit="1" customWidth="1"/>
    <col min="10" max="10" width="8.5" bestFit="1" customWidth="1"/>
    <col min="11" max="11" width="11.5" bestFit="1" customWidth="1"/>
  </cols>
  <sheetData>
    <row r="1" spans="1:11" ht="16" x14ac:dyDescent="0.2">
      <c r="A1" s="77" t="s">
        <v>1</v>
      </c>
      <c r="B1" s="78"/>
    </row>
    <row r="2" spans="1:11" x14ac:dyDescent="0.2">
      <c r="A2" s="4" t="str">
        <f>'Inputs and Outputs'!A3</f>
        <v>Starting Salary</v>
      </c>
      <c r="B2" s="11">
        <f>'Inputs and Outputs'!B3</f>
        <v>60000</v>
      </c>
      <c r="J2" s="1"/>
      <c r="K2" s="1"/>
    </row>
    <row r="3" spans="1:11" x14ac:dyDescent="0.2">
      <c r="A3" s="4" t="str">
        <f>'Inputs and Outputs'!A4</f>
        <v>Promotions Every # Years</v>
      </c>
      <c r="B3" s="3">
        <f>'Inputs and Outputs'!B4</f>
        <v>5</v>
      </c>
    </row>
    <row r="4" spans="1:11" x14ac:dyDescent="0.2">
      <c r="A4" s="4" t="str">
        <f>'Inputs and Outputs'!A5</f>
        <v>Cost of Living Raise</v>
      </c>
      <c r="B4" s="9">
        <f>'Inputs and Outputs'!B5</f>
        <v>0.02</v>
      </c>
      <c r="C4" s="2"/>
    </row>
    <row r="5" spans="1:11" x14ac:dyDescent="0.2">
      <c r="A5" s="6" t="str">
        <f>'Inputs and Outputs'!A6</f>
        <v>Promotion Raise</v>
      </c>
      <c r="B5" s="10">
        <f>'Inputs and Outputs'!B6</f>
        <v>0.15</v>
      </c>
      <c r="C5" s="2"/>
    </row>
    <row r="8" spans="1:11" ht="16" x14ac:dyDescent="0.2">
      <c r="A8" s="79" t="s">
        <v>25</v>
      </c>
      <c r="B8" s="80"/>
      <c r="C8" s="80"/>
      <c r="D8" s="80"/>
      <c r="E8" s="80"/>
      <c r="F8" s="80"/>
      <c r="G8" s="81"/>
    </row>
    <row r="9" spans="1:11" ht="56.25" customHeight="1" x14ac:dyDescent="0.2">
      <c r="A9" s="21" t="s">
        <v>11</v>
      </c>
      <c r="B9" s="19" t="s">
        <v>12</v>
      </c>
      <c r="C9" s="19" t="s">
        <v>17</v>
      </c>
      <c r="D9" s="19" t="s">
        <v>13</v>
      </c>
      <c r="E9" s="19" t="s">
        <v>14</v>
      </c>
      <c r="F9" s="19" t="s">
        <v>15</v>
      </c>
      <c r="G9" s="20" t="s">
        <v>0</v>
      </c>
    </row>
    <row r="10" spans="1:11" x14ac:dyDescent="0.2">
      <c r="A10" s="4">
        <v>1</v>
      </c>
      <c r="B10" s="13">
        <f t="shared" ref="B10:B49" si="0">IF(MOD(A10,$B$3)=0,1,0)</f>
        <v>0</v>
      </c>
      <c r="C10" s="13">
        <f>SUM($B$10:B10)</f>
        <v>0</v>
      </c>
      <c r="D10" s="14">
        <f>(1+$B$4)^A10</f>
        <v>1.02</v>
      </c>
      <c r="E10" s="14">
        <f>(1+$B$5)^C10</f>
        <v>1</v>
      </c>
      <c r="F10" s="14">
        <f>D10*E10</f>
        <v>1.02</v>
      </c>
      <c r="G10" s="15">
        <f>$B$2*F10</f>
        <v>61200</v>
      </c>
    </row>
    <row r="11" spans="1:11" x14ac:dyDescent="0.2">
      <c r="A11" s="4">
        <v>2</v>
      </c>
      <c r="B11" s="13">
        <f t="shared" si="0"/>
        <v>0</v>
      </c>
      <c r="C11" s="13">
        <f>SUM($B$10:B11)</f>
        <v>0</v>
      </c>
      <c r="D11" s="14">
        <f t="shared" ref="D11:D49" si="1">(1+$B$4)^A11</f>
        <v>1.0404</v>
      </c>
      <c r="E11" s="14">
        <f t="shared" ref="E11:E49" si="2">(1+$B$5)^C11</f>
        <v>1</v>
      </c>
      <c r="F11" s="14">
        <f t="shared" ref="F11:F49" si="3">D11*E11</f>
        <v>1.0404</v>
      </c>
      <c r="G11" s="15">
        <f t="shared" ref="G11:G49" si="4">$B$2*F11</f>
        <v>62424</v>
      </c>
    </row>
    <row r="12" spans="1:11" x14ac:dyDescent="0.2">
      <c r="A12" s="4">
        <v>3</v>
      </c>
      <c r="B12" s="13">
        <f t="shared" si="0"/>
        <v>0</v>
      </c>
      <c r="C12" s="13">
        <f>SUM($B$10:B12)</f>
        <v>0</v>
      </c>
      <c r="D12" s="14">
        <f t="shared" si="1"/>
        <v>1.0612079999999999</v>
      </c>
      <c r="E12" s="14">
        <f t="shared" si="2"/>
        <v>1</v>
      </c>
      <c r="F12" s="14">
        <f t="shared" si="3"/>
        <v>1.0612079999999999</v>
      </c>
      <c r="G12" s="15">
        <f t="shared" si="4"/>
        <v>63672.479999999996</v>
      </c>
    </row>
    <row r="13" spans="1:11" x14ac:dyDescent="0.2">
      <c r="A13" s="4">
        <v>4</v>
      </c>
      <c r="B13" s="13">
        <f t="shared" si="0"/>
        <v>0</v>
      </c>
      <c r="C13" s="13">
        <f>SUM($B$10:B13)</f>
        <v>0</v>
      </c>
      <c r="D13" s="14">
        <f t="shared" si="1"/>
        <v>1.08243216</v>
      </c>
      <c r="E13" s="14">
        <f t="shared" si="2"/>
        <v>1</v>
      </c>
      <c r="F13" s="14">
        <f t="shared" si="3"/>
        <v>1.08243216</v>
      </c>
      <c r="G13" s="15">
        <f t="shared" si="4"/>
        <v>64945.929599999996</v>
      </c>
    </row>
    <row r="14" spans="1:11" x14ac:dyDescent="0.2">
      <c r="A14" s="4">
        <v>5</v>
      </c>
      <c r="B14" s="13">
        <f t="shared" si="0"/>
        <v>1</v>
      </c>
      <c r="C14" s="13">
        <f>SUM($B$10:B14)</f>
        <v>1</v>
      </c>
      <c r="D14" s="14">
        <f t="shared" si="1"/>
        <v>1.1040808032</v>
      </c>
      <c r="E14" s="14">
        <f t="shared" si="2"/>
        <v>1.1499999999999999</v>
      </c>
      <c r="F14" s="14">
        <f t="shared" si="3"/>
        <v>1.2696929236799999</v>
      </c>
      <c r="G14" s="15">
        <f t="shared" si="4"/>
        <v>76181.575420799985</v>
      </c>
    </row>
    <row r="15" spans="1:11" x14ac:dyDescent="0.2">
      <c r="A15" s="4">
        <v>6</v>
      </c>
      <c r="B15" s="13">
        <f t="shared" si="0"/>
        <v>0</v>
      </c>
      <c r="C15" s="13">
        <f>SUM($B$10:B15)</f>
        <v>1</v>
      </c>
      <c r="D15" s="14">
        <f t="shared" si="1"/>
        <v>1.1261624192640001</v>
      </c>
      <c r="E15" s="14">
        <f t="shared" si="2"/>
        <v>1.1499999999999999</v>
      </c>
      <c r="F15" s="14">
        <f t="shared" si="3"/>
        <v>1.2950867821536001</v>
      </c>
      <c r="G15" s="15">
        <f t="shared" si="4"/>
        <v>77705.206929216001</v>
      </c>
    </row>
    <row r="16" spans="1:11" x14ac:dyDescent="0.2">
      <c r="A16" s="4">
        <v>7</v>
      </c>
      <c r="B16" s="13">
        <f t="shared" si="0"/>
        <v>0</v>
      </c>
      <c r="C16" s="13">
        <f>SUM($B$10:B16)</f>
        <v>1</v>
      </c>
      <c r="D16" s="14">
        <f t="shared" si="1"/>
        <v>1.1486856676492798</v>
      </c>
      <c r="E16" s="14">
        <f t="shared" si="2"/>
        <v>1.1499999999999999</v>
      </c>
      <c r="F16" s="14">
        <f t="shared" si="3"/>
        <v>1.3209885177966716</v>
      </c>
      <c r="G16" s="15">
        <f t="shared" si="4"/>
        <v>79259.311067800299</v>
      </c>
    </row>
    <row r="17" spans="1:7" x14ac:dyDescent="0.2">
      <c r="A17" s="4">
        <v>8</v>
      </c>
      <c r="B17" s="13">
        <f t="shared" si="0"/>
        <v>0</v>
      </c>
      <c r="C17" s="13">
        <f>SUM($B$10:B17)</f>
        <v>1</v>
      </c>
      <c r="D17" s="14">
        <f t="shared" si="1"/>
        <v>1.1716593810022655</v>
      </c>
      <c r="E17" s="14">
        <f t="shared" si="2"/>
        <v>1.1499999999999999</v>
      </c>
      <c r="F17" s="14">
        <f t="shared" si="3"/>
        <v>1.3474082881526053</v>
      </c>
      <c r="G17" s="15">
        <f t="shared" si="4"/>
        <v>80844.497289156323</v>
      </c>
    </row>
    <row r="18" spans="1:7" x14ac:dyDescent="0.2">
      <c r="A18" s="4">
        <v>9</v>
      </c>
      <c r="B18" s="13">
        <f t="shared" si="0"/>
        <v>0</v>
      </c>
      <c r="C18" s="13">
        <f>SUM($B$10:B18)</f>
        <v>1</v>
      </c>
      <c r="D18" s="14">
        <f t="shared" si="1"/>
        <v>1.1950925686223108</v>
      </c>
      <c r="E18" s="14">
        <f t="shared" si="2"/>
        <v>1.1499999999999999</v>
      </c>
      <c r="F18" s="14">
        <f t="shared" si="3"/>
        <v>1.3743564539156574</v>
      </c>
      <c r="G18" s="15">
        <f t="shared" si="4"/>
        <v>82461.387234939451</v>
      </c>
    </row>
    <row r="19" spans="1:7" x14ac:dyDescent="0.2">
      <c r="A19" s="4">
        <v>10</v>
      </c>
      <c r="B19" s="13">
        <f t="shared" si="0"/>
        <v>1</v>
      </c>
      <c r="C19" s="13">
        <f>SUM($B$10:B19)</f>
        <v>2</v>
      </c>
      <c r="D19" s="14">
        <f t="shared" si="1"/>
        <v>1.2189944199947571</v>
      </c>
      <c r="E19" s="14">
        <f t="shared" si="2"/>
        <v>1.3224999999999998</v>
      </c>
      <c r="F19" s="14">
        <f t="shared" si="3"/>
        <v>1.612120120443066</v>
      </c>
      <c r="G19" s="15">
        <f t="shared" si="4"/>
        <v>96727.207226583952</v>
      </c>
    </row>
    <row r="20" spans="1:7" x14ac:dyDescent="0.2">
      <c r="A20" s="4">
        <v>11</v>
      </c>
      <c r="B20" s="13">
        <f t="shared" si="0"/>
        <v>0</v>
      </c>
      <c r="C20" s="13">
        <f>SUM($B$10:B20)</f>
        <v>2</v>
      </c>
      <c r="D20" s="14">
        <f t="shared" si="1"/>
        <v>1.243374308394652</v>
      </c>
      <c r="E20" s="14">
        <f t="shared" si="2"/>
        <v>1.3224999999999998</v>
      </c>
      <c r="F20" s="14">
        <f t="shared" si="3"/>
        <v>1.644362522851927</v>
      </c>
      <c r="G20" s="15">
        <f t="shared" si="4"/>
        <v>98661.751371115621</v>
      </c>
    </row>
    <row r="21" spans="1:7" x14ac:dyDescent="0.2">
      <c r="A21" s="4">
        <v>12</v>
      </c>
      <c r="B21" s="13">
        <f t="shared" si="0"/>
        <v>0</v>
      </c>
      <c r="C21" s="13">
        <f>SUM($B$10:B21)</f>
        <v>2</v>
      </c>
      <c r="D21" s="14">
        <f t="shared" si="1"/>
        <v>1.2682417945625453</v>
      </c>
      <c r="E21" s="14">
        <f t="shared" si="2"/>
        <v>1.3224999999999998</v>
      </c>
      <c r="F21" s="14">
        <f t="shared" si="3"/>
        <v>1.6772497733089657</v>
      </c>
      <c r="G21" s="15">
        <f t="shared" si="4"/>
        <v>100634.98639853795</v>
      </c>
    </row>
    <row r="22" spans="1:7" x14ac:dyDescent="0.2">
      <c r="A22" s="4">
        <v>13</v>
      </c>
      <c r="B22" s="13">
        <f t="shared" si="0"/>
        <v>0</v>
      </c>
      <c r="C22" s="13">
        <f>SUM($B$10:B22)</f>
        <v>2</v>
      </c>
      <c r="D22" s="14">
        <f t="shared" si="1"/>
        <v>1.2936066304537961</v>
      </c>
      <c r="E22" s="14">
        <f t="shared" si="2"/>
        <v>1.3224999999999998</v>
      </c>
      <c r="F22" s="14">
        <f t="shared" si="3"/>
        <v>1.710794768775145</v>
      </c>
      <c r="G22" s="15">
        <f t="shared" si="4"/>
        <v>102647.68612650871</v>
      </c>
    </row>
    <row r="23" spans="1:7" x14ac:dyDescent="0.2">
      <c r="A23" s="4">
        <v>14</v>
      </c>
      <c r="B23" s="13">
        <f t="shared" si="0"/>
        <v>0</v>
      </c>
      <c r="C23" s="13">
        <f>SUM($B$10:B23)</f>
        <v>2</v>
      </c>
      <c r="D23" s="14">
        <f t="shared" si="1"/>
        <v>1.3194787630628722</v>
      </c>
      <c r="E23" s="14">
        <f t="shared" si="2"/>
        <v>1.3224999999999998</v>
      </c>
      <c r="F23" s="14">
        <f t="shared" si="3"/>
        <v>1.7450106641506482</v>
      </c>
      <c r="G23" s="15">
        <f t="shared" si="4"/>
        <v>104700.6398490389</v>
      </c>
    </row>
    <row r="24" spans="1:7" x14ac:dyDescent="0.2">
      <c r="A24" s="4">
        <v>15</v>
      </c>
      <c r="B24" s="13">
        <f t="shared" si="0"/>
        <v>1</v>
      </c>
      <c r="C24" s="13">
        <f>SUM($B$10:B24)</f>
        <v>3</v>
      </c>
      <c r="D24" s="14">
        <f t="shared" si="1"/>
        <v>1.3458683383241292</v>
      </c>
      <c r="E24" s="14">
        <f t="shared" si="2"/>
        <v>1.5208749999999995</v>
      </c>
      <c r="F24" s="14">
        <f t="shared" si="3"/>
        <v>2.0468975090487094</v>
      </c>
      <c r="G24" s="15">
        <f t="shared" si="4"/>
        <v>122813.85054292256</v>
      </c>
    </row>
    <row r="25" spans="1:7" x14ac:dyDescent="0.2">
      <c r="A25" s="4">
        <v>16</v>
      </c>
      <c r="B25" s="13">
        <f t="shared" si="0"/>
        <v>0</v>
      </c>
      <c r="C25" s="13">
        <f>SUM($B$10:B25)</f>
        <v>3</v>
      </c>
      <c r="D25" s="14">
        <f t="shared" si="1"/>
        <v>1.372785705090612</v>
      </c>
      <c r="E25" s="14">
        <f t="shared" si="2"/>
        <v>1.5208749999999995</v>
      </c>
      <c r="F25" s="14">
        <f t="shared" si="3"/>
        <v>2.0878354592296842</v>
      </c>
      <c r="G25" s="15">
        <f t="shared" si="4"/>
        <v>125270.12755378104</v>
      </c>
    </row>
    <row r="26" spans="1:7" x14ac:dyDescent="0.2">
      <c r="A26" s="4">
        <v>17</v>
      </c>
      <c r="B26" s="13">
        <f t="shared" si="0"/>
        <v>0</v>
      </c>
      <c r="C26" s="13">
        <f>SUM($B$10:B26)</f>
        <v>3</v>
      </c>
      <c r="D26" s="14">
        <f t="shared" si="1"/>
        <v>1.4002414191924244</v>
      </c>
      <c r="E26" s="14">
        <f t="shared" si="2"/>
        <v>1.5208749999999995</v>
      </c>
      <c r="F26" s="14">
        <f t="shared" si="3"/>
        <v>2.1295921684142778</v>
      </c>
      <c r="G26" s="15">
        <f t="shared" si="4"/>
        <v>127775.53010485666</v>
      </c>
    </row>
    <row r="27" spans="1:7" x14ac:dyDescent="0.2">
      <c r="A27" s="4">
        <v>18</v>
      </c>
      <c r="B27" s="13">
        <f t="shared" si="0"/>
        <v>0</v>
      </c>
      <c r="C27" s="13">
        <f>SUM($B$10:B27)</f>
        <v>3</v>
      </c>
      <c r="D27" s="14">
        <f t="shared" si="1"/>
        <v>1.4282462475762727</v>
      </c>
      <c r="E27" s="14">
        <f t="shared" si="2"/>
        <v>1.5208749999999995</v>
      </c>
      <c r="F27" s="14">
        <f t="shared" si="3"/>
        <v>2.172184011782563</v>
      </c>
      <c r="G27" s="15">
        <f t="shared" si="4"/>
        <v>130331.04070695378</v>
      </c>
    </row>
    <row r="28" spans="1:7" x14ac:dyDescent="0.2">
      <c r="A28" s="4">
        <v>19</v>
      </c>
      <c r="B28" s="13">
        <f t="shared" si="0"/>
        <v>0</v>
      </c>
      <c r="C28" s="13">
        <f>SUM($B$10:B28)</f>
        <v>3</v>
      </c>
      <c r="D28" s="14">
        <f t="shared" si="1"/>
        <v>1.4568111725277981</v>
      </c>
      <c r="E28" s="14">
        <f t="shared" si="2"/>
        <v>1.5208749999999995</v>
      </c>
      <c r="F28" s="14">
        <f t="shared" si="3"/>
        <v>2.2156276920182143</v>
      </c>
      <c r="G28" s="15">
        <f t="shared" si="4"/>
        <v>132937.66152109287</v>
      </c>
    </row>
    <row r="29" spans="1:7" x14ac:dyDescent="0.2">
      <c r="A29" s="4">
        <v>20</v>
      </c>
      <c r="B29" s="13">
        <f t="shared" si="0"/>
        <v>1</v>
      </c>
      <c r="C29" s="13">
        <f>SUM($B$10:B29)</f>
        <v>4</v>
      </c>
      <c r="D29" s="14">
        <f t="shared" si="1"/>
        <v>1.4859473959783542</v>
      </c>
      <c r="E29" s="14">
        <f t="shared" si="2"/>
        <v>1.7490062499999994</v>
      </c>
      <c r="F29" s="14">
        <f t="shared" si="3"/>
        <v>2.5989312827373654</v>
      </c>
      <c r="G29" s="15">
        <f t="shared" si="4"/>
        <v>155935.87696424194</v>
      </c>
    </row>
    <row r="30" spans="1:7" x14ac:dyDescent="0.2">
      <c r="A30" s="4">
        <v>21</v>
      </c>
      <c r="B30" s="13">
        <f t="shared" si="0"/>
        <v>0</v>
      </c>
      <c r="C30" s="13">
        <f>SUM($B$10:B30)</f>
        <v>4</v>
      </c>
      <c r="D30" s="14">
        <f t="shared" si="1"/>
        <v>1.5156663438979212</v>
      </c>
      <c r="E30" s="14">
        <f t="shared" si="2"/>
        <v>1.7490062499999994</v>
      </c>
      <c r="F30" s="14">
        <f t="shared" si="3"/>
        <v>2.6509099083921126</v>
      </c>
      <c r="G30" s="15">
        <f t="shared" si="4"/>
        <v>159054.59450352675</v>
      </c>
    </row>
    <row r="31" spans="1:7" x14ac:dyDescent="0.2">
      <c r="A31" s="4">
        <v>22</v>
      </c>
      <c r="B31" s="13">
        <f t="shared" si="0"/>
        <v>0</v>
      </c>
      <c r="C31" s="13">
        <f>SUM($B$10:B31)</f>
        <v>4</v>
      </c>
      <c r="D31" s="14">
        <f t="shared" si="1"/>
        <v>1.5459796707758797</v>
      </c>
      <c r="E31" s="14">
        <f t="shared" si="2"/>
        <v>1.7490062499999994</v>
      </c>
      <c r="F31" s="14">
        <f t="shared" si="3"/>
        <v>2.703928106559955</v>
      </c>
      <c r="G31" s="15">
        <f t="shared" si="4"/>
        <v>162235.68639359731</v>
      </c>
    </row>
    <row r="32" spans="1:7" x14ac:dyDescent="0.2">
      <c r="A32" s="4">
        <v>23</v>
      </c>
      <c r="B32" s="13">
        <f t="shared" si="0"/>
        <v>0</v>
      </c>
      <c r="C32" s="13">
        <f>SUM($B$10:B32)</f>
        <v>4</v>
      </c>
      <c r="D32" s="14">
        <f t="shared" si="1"/>
        <v>1.576899264191397</v>
      </c>
      <c r="E32" s="14">
        <f t="shared" si="2"/>
        <v>1.7490062499999994</v>
      </c>
      <c r="F32" s="14">
        <f t="shared" si="3"/>
        <v>2.7580066686911535</v>
      </c>
      <c r="G32" s="15">
        <f t="shared" si="4"/>
        <v>165480.40012146923</v>
      </c>
    </row>
    <row r="33" spans="1:7" x14ac:dyDescent="0.2">
      <c r="A33" s="4">
        <v>24</v>
      </c>
      <c r="B33" s="13">
        <f t="shared" si="0"/>
        <v>0</v>
      </c>
      <c r="C33" s="13">
        <f>SUM($B$10:B33)</f>
        <v>4</v>
      </c>
      <c r="D33" s="14">
        <f t="shared" si="1"/>
        <v>1.608437249475225</v>
      </c>
      <c r="E33" s="14">
        <f t="shared" si="2"/>
        <v>1.7490062499999994</v>
      </c>
      <c r="F33" s="14">
        <f t="shared" si="3"/>
        <v>2.8131668020649769</v>
      </c>
      <c r="G33" s="15">
        <f t="shared" si="4"/>
        <v>168790.00812389862</v>
      </c>
    </row>
    <row r="34" spans="1:7" x14ac:dyDescent="0.2">
      <c r="A34" s="4">
        <v>25</v>
      </c>
      <c r="B34" s="13">
        <f t="shared" si="0"/>
        <v>1</v>
      </c>
      <c r="C34" s="13">
        <f>SUM($B$10:B34)</f>
        <v>5</v>
      </c>
      <c r="D34" s="14">
        <f t="shared" si="1"/>
        <v>1.6406059944647295</v>
      </c>
      <c r="E34" s="14">
        <f t="shared" si="2"/>
        <v>2.0113571874999994</v>
      </c>
      <c r="F34" s="14">
        <f t="shared" si="3"/>
        <v>3.2998446588222179</v>
      </c>
      <c r="G34" s="15">
        <f t="shared" si="4"/>
        <v>197990.67952933308</v>
      </c>
    </row>
    <row r="35" spans="1:7" x14ac:dyDescent="0.2">
      <c r="A35" s="4">
        <v>26</v>
      </c>
      <c r="B35" s="13">
        <f t="shared" si="0"/>
        <v>0</v>
      </c>
      <c r="C35" s="13">
        <f>SUM($B$10:B35)</f>
        <v>5</v>
      </c>
      <c r="D35" s="14">
        <f t="shared" si="1"/>
        <v>1.6734181143540243</v>
      </c>
      <c r="E35" s="14">
        <f t="shared" si="2"/>
        <v>2.0113571874999994</v>
      </c>
      <c r="F35" s="14">
        <f t="shared" si="3"/>
        <v>3.3658415519986629</v>
      </c>
      <c r="G35" s="15">
        <f t="shared" si="4"/>
        <v>201950.49311991976</v>
      </c>
    </row>
    <row r="36" spans="1:7" x14ac:dyDescent="0.2">
      <c r="A36" s="4">
        <v>27</v>
      </c>
      <c r="B36" s="13">
        <f t="shared" si="0"/>
        <v>0</v>
      </c>
      <c r="C36" s="13">
        <f>SUM($B$10:B36)</f>
        <v>5</v>
      </c>
      <c r="D36" s="14">
        <f t="shared" si="1"/>
        <v>1.7068864766411045</v>
      </c>
      <c r="E36" s="14">
        <f t="shared" si="2"/>
        <v>2.0113571874999994</v>
      </c>
      <c r="F36" s="14">
        <f t="shared" si="3"/>
        <v>3.4331583830386352</v>
      </c>
      <c r="G36" s="15">
        <f t="shared" si="4"/>
        <v>205989.50298231811</v>
      </c>
    </row>
    <row r="37" spans="1:7" x14ac:dyDescent="0.2">
      <c r="A37" s="4">
        <v>28</v>
      </c>
      <c r="B37" s="13">
        <f t="shared" si="0"/>
        <v>0</v>
      </c>
      <c r="C37" s="13">
        <f>SUM($B$10:B37)</f>
        <v>5</v>
      </c>
      <c r="D37" s="14">
        <f t="shared" si="1"/>
        <v>1.7410242061739269</v>
      </c>
      <c r="E37" s="14">
        <f t="shared" si="2"/>
        <v>2.0113571874999994</v>
      </c>
      <c r="F37" s="14">
        <f t="shared" si="3"/>
        <v>3.5018215506994088</v>
      </c>
      <c r="G37" s="15">
        <f t="shared" si="4"/>
        <v>210109.29304196453</v>
      </c>
    </row>
    <row r="38" spans="1:7" x14ac:dyDescent="0.2">
      <c r="A38" s="4">
        <v>29</v>
      </c>
      <c r="B38" s="13">
        <f t="shared" si="0"/>
        <v>0</v>
      </c>
      <c r="C38" s="13">
        <f>SUM($B$10:B38)</f>
        <v>5</v>
      </c>
      <c r="D38" s="14">
        <f t="shared" si="1"/>
        <v>1.7758446902974052</v>
      </c>
      <c r="E38" s="14">
        <f t="shared" si="2"/>
        <v>2.0113571874999994</v>
      </c>
      <c r="F38" s="14">
        <f t="shared" si="3"/>
        <v>3.5718579817133964</v>
      </c>
      <c r="G38" s="15">
        <f t="shared" si="4"/>
        <v>214311.47890280379</v>
      </c>
    </row>
    <row r="39" spans="1:7" x14ac:dyDescent="0.2">
      <c r="A39" s="4">
        <v>30</v>
      </c>
      <c r="B39" s="13">
        <f t="shared" si="0"/>
        <v>1</v>
      </c>
      <c r="C39" s="13">
        <f>SUM($B$10:B39)</f>
        <v>6</v>
      </c>
      <c r="D39" s="14">
        <f t="shared" si="1"/>
        <v>1.8113615841033535</v>
      </c>
      <c r="E39" s="14">
        <f t="shared" si="2"/>
        <v>2.3130607656249991</v>
      </c>
      <c r="F39" s="14">
        <f t="shared" si="3"/>
        <v>4.1897894125498141</v>
      </c>
      <c r="G39" s="15">
        <f t="shared" si="4"/>
        <v>251387.36475298885</v>
      </c>
    </row>
    <row r="40" spans="1:7" x14ac:dyDescent="0.2">
      <c r="A40" s="4">
        <v>31</v>
      </c>
      <c r="B40" s="13">
        <f t="shared" si="0"/>
        <v>0</v>
      </c>
      <c r="C40" s="13">
        <f>SUM($B$10:B40)</f>
        <v>6</v>
      </c>
      <c r="D40" s="14">
        <f t="shared" si="1"/>
        <v>1.8475888157854201</v>
      </c>
      <c r="E40" s="14">
        <f t="shared" si="2"/>
        <v>2.3130607656249991</v>
      </c>
      <c r="F40" s="14">
        <f t="shared" si="3"/>
        <v>4.2735852008008095</v>
      </c>
      <c r="G40" s="15">
        <f t="shared" si="4"/>
        <v>256415.11204804858</v>
      </c>
    </row>
    <row r="41" spans="1:7" x14ac:dyDescent="0.2">
      <c r="A41" s="4">
        <v>32</v>
      </c>
      <c r="B41" s="13">
        <f t="shared" si="0"/>
        <v>0</v>
      </c>
      <c r="C41" s="13">
        <f>SUM($B$10:B41)</f>
        <v>6</v>
      </c>
      <c r="D41" s="14">
        <f t="shared" si="1"/>
        <v>1.8845405921011289</v>
      </c>
      <c r="E41" s="14">
        <f t="shared" si="2"/>
        <v>2.3130607656249991</v>
      </c>
      <c r="F41" s="14">
        <f t="shared" si="3"/>
        <v>4.3590569048168266</v>
      </c>
      <c r="G41" s="15">
        <f t="shared" si="4"/>
        <v>261543.41428900958</v>
      </c>
    </row>
    <row r="42" spans="1:7" x14ac:dyDescent="0.2">
      <c r="A42" s="4">
        <v>33</v>
      </c>
      <c r="B42" s="13">
        <f t="shared" si="0"/>
        <v>0</v>
      </c>
      <c r="C42" s="13">
        <f>SUM($B$10:B42)</f>
        <v>6</v>
      </c>
      <c r="D42" s="14">
        <f t="shared" si="1"/>
        <v>1.9222314039431516</v>
      </c>
      <c r="E42" s="14">
        <f t="shared" si="2"/>
        <v>2.3130607656249991</v>
      </c>
      <c r="F42" s="14">
        <f t="shared" si="3"/>
        <v>4.4462380429131629</v>
      </c>
      <c r="G42" s="15">
        <f t="shared" si="4"/>
        <v>266774.28257478977</v>
      </c>
    </row>
    <row r="43" spans="1:7" x14ac:dyDescent="0.2">
      <c r="A43" s="4">
        <v>34</v>
      </c>
      <c r="B43" s="13">
        <f t="shared" si="0"/>
        <v>0</v>
      </c>
      <c r="C43" s="13">
        <f>SUM($B$10:B43)</f>
        <v>6</v>
      </c>
      <c r="D43" s="14">
        <f t="shared" si="1"/>
        <v>1.9606760320220145</v>
      </c>
      <c r="E43" s="14">
        <f t="shared" si="2"/>
        <v>2.3130607656249991</v>
      </c>
      <c r="F43" s="14">
        <f t="shared" si="3"/>
        <v>4.535162803771426</v>
      </c>
      <c r="G43" s="15">
        <f t="shared" si="4"/>
        <v>272109.76822628558</v>
      </c>
    </row>
    <row r="44" spans="1:7" x14ac:dyDescent="0.2">
      <c r="A44" s="4">
        <v>35</v>
      </c>
      <c r="B44" s="13">
        <f t="shared" si="0"/>
        <v>1</v>
      </c>
      <c r="C44" s="13">
        <f>SUM($B$10:B44)</f>
        <v>7</v>
      </c>
      <c r="D44" s="14">
        <f t="shared" si="1"/>
        <v>1.9998895526624547</v>
      </c>
      <c r="E44" s="14">
        <f t="shared" si="2"/>
        <v>2.6600198804687483</v>
      </c>
      <c r="F44" s="14">
        <f t="shared" si="3"/>
        <v>5.3197459688238808</v>
      </c>
      <c r="G44" s="15">
        <f t="shared" si="4"/>
        <v>319184.75812943286</v>
      </c>
    </row>
    <row r="45" spans="1:7" x14ac:dyDescent="0.2">
      <c r="A45" s="4">
        <v>36</v>
      </c>
      <c r="B45" s="13">
        <f t="shared" si="0"/>
        <v>0</v>
      </c>
      <c r="C45" s="13">
        <f>SUM($B$10:B45)</f>
        <v>7</v>
      </c>
      <c r="D45" s="14">
        <f t="shared" si="1"/>
        <v>2.0398873437157037</v>
      </c>
      <c r="E45" s="14">
        <f t="shared" si="2"/>
        <v>2.6600198804687483</v>
      </c>
      <c r="F45" s="14">
        <f t="shared" si="3"/>
        <v>5.4261408882003588</v>
      </c>
      <c r="G45" s="15">
        <f t="shared" si="4"/>
        <v>325568.45329202153</v>
      </c>
    </row>
    <row r="46" spans="1:7" x14ac:dyDescent="0.2">
      <c r="A46" s="4">
        <v>37</v>
      </c>
      <c r="B46" s="13">
        <f t="shared" si="0"/>
        <v>0</v>
      </c>
      <c r="C46" s="13">
        <f>SUM($B$10:B46)</f>
        <v>7</v>
      </c>
      <c r="D46" s="14">
        <f t="shared" si="1"/>
        <v>2.080685090590018</v>
      </c>
      <c r="E46" s="14">
        <f t="shared" si="2"/>
        <v>2.6600198804687483</v>
      </c>
      <c r="F46" s="14">
        <f t="shared" si="3"/>
        <v>5.5346637059643662</v>
      </c>
      <c r="G46" s="15">
        <f t="shared" si="4"/>
        <v>332079.82235786197</v>
      </c>
    </row>
    <row r="47" spans="1:7" x14ac:dyDescent="0.2">
      <c r="A47" s="4">
        <v>38</v>
      </c>
      <c r="B47" s="13">
        <f t="shared" si="0"/>
        <v>0</v>
      </c>
      <c r="C47" s="13">
        <f>SUM($B$10:B47)</f>
        <v>7</v>
      </c>
      <c r="D47" s="14">
        <f t="shared" si="1"/>
        <v>2.1222987924018186</v>
      </c>
      <c r="E47" s="14">
        <f t="shared" si="2"/>
        <v>2.6600198804687483</v>
      </c>
      <c r="F47" s="14">
        <f t="shared" si="3"/>
        <v>5.6453569800836547</v>
      </c>
      <c r="G47" s="15">
        <f t="shared" si="4"/>
        <v>338721.41880501929</v>
      </c>
    </row>
    <row r="48" spans="1:7" x14ac:dyDescent="0.2">
      <c r="A48" s="4">
        <v>39</v>
      </c>
      <c r="B48" s="13">
        <f t="shared" si="0"/>
        <v>0</v>
      </c>
      <c r="C48" s="13">
        <f>SUM($B$10:B48)</f>
        <v>7</v>
      </c>
      <c r="D48" s="14">
        <f t="shared" si="1"/>
        <v>2.1647447682498542</v>
      </c>
      <c r="E48" s="14">
        <f t="shared" si="2"/>
        <v>2.6600198804687483</v>
      </c>
      <c r="F48" s="14">
        <f t="shared" si="3"/>
        <v>5.7582641196853253</v>
      </c>
      <c r="G48" s="15">
        <f t="shared" si="4"/>
        <v>345495.84718111949</v>
      </c>
    </row>
    <row r="49" spans="1:7" x14ac:dyDescent="0.2">
      <c r="A49" s="6">
        <v>40</v>
      </c>
      <c r="B49" s="16">
        <f t="shared" si="0"/>
        <v>1</v>
      </c>
      <c r="C49" s="16">
        <f>SUM($B$10:B49)</f>
        <v>8</v>
      </c>
      <c r="D49" s="17">
        <f t="shared" si="1"/>
        <v>2.2080396636148518</v>
      </c>
      <c r="E49" s="17">
        <f t="shared" si="2"/>
        <v>3.0590228625390603</v>
      </c>
      <c r="F49" s="17">
        <f t="shared" si="3"/>
        <v>6.7544438123908881</v>
      </c>
      <c r="G49" s="18">
        <f t="shared" si="4"/>
        <v>405266.6287434533</v>
      </c>
    </row>
  </sheetData>
  <mergeCells count="2">
    <mergeCell ref="A1:B1"/>
    <mergeCell ref="A8:G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1"/>
  <sheetViews>
    <sheetView topLeftCell="A4" workbookViewId="0">
      <selection activeCell="K29" sqref="K29"/>
    </sheetView>
  </sheetViews>
  <sheetFormatPr baseColWidth="10" defaultColWidth="8.83203125" defaultRowHeight="15" x14ac:dyDescent="0.2"/>
  <cols>
    <col min="1" max="1" width="16.83203125" bestFit="1" customWidth="1"/>
    <col min="2" max="2" width="11.1640625" bestFit="1" customWidth="1"/>
    <col min="3" max="6" width="11.1640625" customWidth="1"/>
    <col min="7" max="7" width="14.33203125" bestFit="1" customWidth="1"/>
    <col min="8" max="8" width="12.6640625" bestFit="1" customWidth="1"/>
    <col min="9" max="9" width="10.83203125" customWidth="1"/>
    <col min="10" max="10" width="10.5" customWidth="1"/>
    <col min="11" max="11" width="12" customWidth="1"/>
  </cols>
  <sheetData>
    <row r="1" spans="1:11" ht="16" x14ac:dyDescent="0.2">
      <c r="A1" s="77" t="s">
        <v>1</v>
      </c>
      <c r="B1" s="88"/>
      <c r="C1" s="78"/>
      <c r="D1" s="51"/>
      <c r="E1" s="51"/>
      <c r="F1" s="51"/>
    </row>
    <row r="2" spans="1:11" ht="45" customHeight="1" x14ac:dyDescent="0.2">
      <c r="A2" s="86" t="s">
        <v>18</v>
      </c>
      <c r="B2" s="87"/>
      <c r="C2" s="28"/>
      <c r="D2" s="39"/>
      <c r="E2" s="39"/>
      <c r="F2" s="39"/>
      <c r="I2" s="82"/>
      <c r="J2" s="83"/>
      <c r="K2" s="84"/>
    </row>
    <row r="3" spans="1:11" x14ac:dyDescent="0.2">
      <c r="A3" s="4" t="str">
        <f>'Inputs and Outputs'!A3</f>
        <v>Starting Salary</v>
      </c>
      <c r="B3" s="23">
        <f>'Inputs and Outputs'!B3</f>
        <v>60000</v>
      </c>
      <c r="C3" s="11"/>
      <c r="D3" s="38"/>
      <c r="E3" s="38"/>
      <c r="F3" s="38"/>
      <c r="I3" s="85"/>
      <c r="J3" s="85"/>
      <c r="K3" s="56"/>
    </row>
    <row r="4" spans="1:11" ht="32" x14ac:dyDescent="0.2">
      <c r="A4" s="90" t="str">
        <f>'Inputs and Outputs'!A9</f>
        <v>Economic Condition</v>
      </c>
      <c r="B4" s="90" t="str">
        <f>'Inputs and Outputs'!B9</f>
        <v>Interest Rate</v>
      </c>
      <c r="C4" s="90" t="str">
        <f>'Inputs and Outputs'!C9</f>
        <v>Savings Rate</v>
      </c>
      <c r="D4" s="38"/>
      <c r="E4" s="38"/>
      <c r="F4" s="38"/>
      <c r="I4" s="53" t="s">
        <v>33</v>
      </c>
      <c r="J4" s="54" t="s">
        <v>38</v>
      </c>
      <c r="K4" s="55" t="s">
        <v>41</v>
      </c>
    </row>
    <row r="5" spans="1:11" x14ac:dyDescent="0.2">
      <c r="A5" s="90" t="str">
        <f>'Inputs and Outputs'!A10</f>
        <v>Recession</v>
      </c>
      <c r="B5" s="91">
        <f>'Inputs and Outputs'!B10</f>
        <v>0.03</v>
      </c>
      <c r="C5" s="91">
        <f>'Inputs and Outputs'!C10</f>
        <v>0.35</v>
      </c>
      <c r="D5" s="38"/>
      <c r="E5" s="38"/>
      <c r="F5" s="38"/>
      <c r="I5" s="94" t="str">
        <f>'Inputs and Outputs'!A19</f>
        <v>Recession</v>
      </c>
      <c r="J5" s="95">
        <f>'Inputs and Outputs'!B19</f>
        <v>0.2</v>
      </c>
      <c r="K5" s="96">
        <f>J5</f>
        <v>0.2</v>
      </c>
    </row>
    <row r="6" spans="1:11" x14ac:dyDescent="0.2">
      <c r="A6" s="90" t="str">
        <f>'Inputs and Outputs'!A11</f>
        <v>Normal</v>
      </c>
      <c r="B6" s="91">
        <f>'Inputs and Outputs'!B11</f>
        <v>0.05</v>
      </c>
      <c r="C6" s="91">
        <f>'Inputs and Outputs'!C11</f>
        <v>0.25</v>
      </c>
      <c r="D6" s="40"/>
      <c r="E6" s="40"/>
      <c r="F6" s="40"/>
      <c r="I6" s="90" t="s">
        <v>34</v>
      </c>
      <c r="J6" s="98">
        <f>1-J5-J7</f>
        <v>0.5</v>
      </c>
      <c r="K6" s="99">
        <f>J6+K5</f>
        <v>0.7</v>
      </c>
    </row>
    <row r="7" spans="1:11" x14ac:dyDescent="0.2">
      <c r="A7" s="90" t="str">
        <f>'Inputs and Outputs'!A12</f>
        <v>Expansion</v>
      </c>
      <c r="B7" s="91">
        <f>'Inputs and Outputs'!B12</f>
        <v>0.06</v>
      </c>
      <c r="C7" s="91">
        <f>'Inputs and Outputs'!C12</f>
        <v>0.15</v>
      </c>
      <c r="D7" s="40"/>
      <c r="E7" s="40"/>
      <c r="F7" s="40"/>
      <c r="G7" t="s">
        <v>40</v>
      </c>
      <c r="I7" s="6" t="str">
        <f>'Inputs and Outputs'!A20</f>
        <v>Expansion</v>
      </c>
      <c r="J7" s="97">
        <f>'Inputs and Outputs'!B20</f>
        <v>0.3</v>
      </c>
      <c r="K7" s="52">
        <f>J7+K6</f>
        <v>1</v>
      </c>
    </row>
    <row r="8" spans="1:11" x14ac:dyDescent="0.2">
      <c r="D8" s="40" t="s">
        <v>40</v>
      </c>
      <c r="E8" s="40"/>
      <c r="F8" s="40"/>
      <c r="I8" s="92"/>
      <c r="J8" s="93"/>
      <c r="K8" s="93"/>
    </row>
    <row r="9" spans="1:11" x14ac:dyDescent="0.2">
      <c r="D9" s="2"/>
      <c r="E9" s="2"/>
      <c r="F9" s="2"/>
    </row>
    <row r="10" spans="1:11" ht="16" x14ac:dyDescent="0.2">
      <c r="A10" s="79" t="s">
        <v>26</v>
      </c>
      <c r="B10" s="80"/>
      <c r="C10" s="80"/>
      <c r="D10" s="80"/>
      <c r="E10" s="80"/>
      <c r="F10" s="80"/>
      <c r="G10" s="80"/>
      <c r="H10" s="81"/>
    </row>
    <row r="11" spans="1:11" ht="32" x14ac:dyDescent="0.2">
      <c r="A11" s="50" t="str">
        <f>Salary!A9</f>
        <v>Time</v>
      </c>
      <c r="B11" s="41" t="str">
        <f>Salary!G9</f>
        <v>Salary</v>
      </c>
      <c r="C11" s="41" t="s">
        <v>36</v>
      </c>
      <c r="D11" s="41" t="s">
        <v>35</v>
      </c>
      <c r="E11" s="41" t="s">
        <v>37</v>
      </c>
      <c r="F11" s="41" t="s">
        <v>2</v>
      </c>
      <c r="G11" s="41" t="s">
        <v>21</v>
      </c>
      <c r="H11" s="45" t="s">
        <v>16</v>
      </c>
    </row>
    <row r="12" spans="1:11" x14ac:dyDescent="0.2">
      <c r="A12" s="4">
        <f>Salary!A10</f>
        <v>1</v>
      </c>
      <c r="B12" s="23">
        <f>Salary!G10</f>
        <v>61200</v>
      </c>
      <c r="C12" s="57">
        <f ca="1">RAND()</f>
        <v>0.73813566374328099</v>
      </c>
      <c r="D12" s="23" t="str">
        <f ca="1">IF($C12&lt;=$K$5, A$5, IF($C12&lt;= $K$6, A$6, A$7))</f>
        <v>Expansion</v>
      </c>
      <c r="E12" s="100">
        <f t="shared" ref="E12:F12" ca="1" si="0">IF($C12&lt;=$K$5, B$5, IF($C12&lt;= $K$6, B$6, B$7))</f>
        <v>0.06</v>
      </c>
      <c r="F12" s="100">
        <f t="shared" ca="1" si="0"/>
        <v>0.15</v>
      </c>
      <c r="G12" s="23">
        <f ca="1">B12*F12</f>
        <v>9180</v>
      </c>
      <c r="H12" s="15">
        <f ca="1">G12</f>
        <v>9180</v>
      </c>
    </row>
    <row r="13" spans="1:11" x14ac:dyDescent="0.2">
      <c r="A13" s="4">
        <f>Salary!A11</f>
        <v>2</v>
      </c>
      <c r="B13" s="23">
        <f>Salary!G11</f>
        <v>62424</v>
      </c>
      <c r="C13" s="57">
        <f t="shared" ref="C13:C51" ca="1" si="1">RAND()</f>
        <v>5.2204259222278782E-2</v>
      </c>
      <c r="D13" s="23" t="str">
        <f ca="1">IF($C13&lt;=$K$5, A$5, IF($C13&lt;= $K$6, A$6, A$7))</f>
        <v>Recession</v>
      </c>
      <c r="E13" s="100">
        <f t="shared" ref="E13:E14" ca="1" si="2">IF($C13&lt;=$K$5, B$5, IF($C13&lt;= $K$6, B$6, B$7))</f>
        <v>0.03</v>
      </c>
      <c r="F13" s="100">
        <f t="shared" ref="F13:F14" ca="1" si="3">IF($C13&lt;=$K$5, C$5, IF($C13&lt;= $K$6, C$6, C$7))</f>
        <v>0.35</v>
      </c>
      <c r="G13" s="23">
        <f ca="1">B13*F13</f>
        <v>21848.399999999998</v>
      </c>
      <c r="H13" s="15">
        <f ca="1">H12*(1+E13) + G13</f>
        <v>31303.799999999996</v>
      </c>
    </row>
    <row r="14" spans="1:11" x14ac:dyDescent="0.2">
      <c r="A14" s="4">
        <f>Salary!A12</f>
        <v>3</v>
      </c>
      <c r="B14" s="23">
        <f>Salary!G12</f>
        <v>63672.479999999996</v>
      </c>
      <c r="C14" s="57">
        <f t="shared" ca="1" si="1"/>
        <v>0.27357741804739721</v>
      </c>
      <c r="D14" s="23" t="str">
        <f t="shared" ref="D14:D51" ca="1" si="4">IF($C14&lt;=$K$5, A$5, IF($C14&lt;= $K$6, A$6, A$7))</f>
        <v>Normal</v>
      </c>
      <c r="E14" s="100">
        <f t="shared" ca="1" si="2"/>
        <v>0.05</v>
      </c>
      <c r="F14" s="100">
        <f t="shared" ca="1" si="3"/>
        <v>0.25</v>
      </c>
      <c r="G14" s="23">
        <f t="shared" ref="G14:G15" ca="1" si="5">B14*F14</f>
        <v>15918.119999999999</v>
      </c>
      <c r="H14" s="15">
        <f ca="1">H13*(1+E14)+G14</f>
        <v>48787.11</v>
      </c>
    </row>
    <row r="15" spans="1:11" x14ac:dyDescent="0.2">
      <c r="A15" s="4">
        <f>Salary!A13</f>
        <v>4</v>
      </c>
      <c r="B15" s="23">
        <f>Salary!G13</f>
        <v>64945.929599999996</v>
      </c>
      <c r="C15" s="57">
        <f t="shared" ca="1" si="1"/>
        <v>0.60134719369884437</v>
      </c>
      <c r="D15" s="23" t="str">
        <f t="shared" ca="1" si="4"/>
        <v>Normal</v>
      </c>
      <c r="E15" s="100">
        <f t="shared" ref="E15:E51" ca="1" si="6">IF($C15&lt;=$K$5, B$5, IF($C15&lt;= $K$6, B$6, B$7))</f>
        <v>0.05</v>
      </c>
      <c r="F15" s="100">
        <f t="shared" ref="F15:F51" ca="1" si="7">IF($C15&lt;=$K$5, C$5, IF($C15&lt;= $K$6, C$6, C$7))</f>
        <v>0.25</v>
      </c>
      <c r="G15" s="23">
        <f t="shared" ca="1" si="5"/>
        <v>16236.482399999999</v>
      </c>
      <c r="H15" s="15">
        <f t="shared" ref="H14:H15" ca="1" si="8">H14*(1+E15)+G15</f>
        <v>67462.947899999999</v>
      </c>
    </row>
    <row r="16" spans="1:11" x14ac:dyDescent="0.2">
      <c r="A16" s="4">
        <f>Salary!A14</f>
        <v>5</v>
      </c>
      <c r="B16" s="23">
        <f>Salary!G14</f>
        <v>76181.575420799985</v>
      </c>
      <c r="C16" s="57">
        <f t="shared" ca="1" si="1"/>
        <v>0.8196006083072237</v>
      </c>
      <c r="D16" s="23" t="str">
        <f t="shared" ca="1" si="4"/>
        <v>Expansion</v>
      </c>
      <c r="E16" s="100">
        <f t="shared" ca="1" si="6"/>
        <v>0.06</v>
      </c>
      <c r="F16" s="100">
        <f t="shared" ca="1" si="7"/>
        <v>0.15</v>
      </c>
      <c r="G16" s="23">
        <f t="shared" ref="G16:G51" ca="1" si="9">B16*F16</f>
        <v>11427.236313119998</v>
      </c>
      <c r="H16" s="15">
        <f t="shared" ref="H16:H51" ca="1" si="10">H15*(1+E16)+G16</f>
        <v>82937.961087119998</v>
      </c>
    </row>
    <row r="17" spans="1:8" x14ac:dyDescent="0.2">
      <c r="A17" s="4">
        <f>Salary!A15</f>
        <v>6</v>
      </c>
      <c r="B17" s="23">
        <f>Salary!G15</f>
        <v>77705.206929216001</v>
      </c>
      <c r="C17" s="57">
        <f t="shared" ca="1" si="1"/>
        <v>4.6214717314410292E-2</v>
      </c>
      <c r="D17" s="23" t="str">
        <f t="shared" ca="1" si="4"/>
        <v>Recession</v>
      </c>
      <c r="E17" s="100">
        <f t="shared" ca="1" si="6"/>
        <v>0.03</v>
      </c>
      <c r="F17" s="100">
        <f t="shared" ca="1" si="7"/>
        <v>0.35</v>
      </c>
      <c r="G17" s="23">
        <f t="shared" ca="1" si="9"/>
        <v>27196.8224252256</v>
      </c>
      <c r="H17" s="15">
        <f t="shared" ca="1" si="10"/>
        <v>112622.92234495921</v>
      </c>
    </row>
    <row r="18" spans="1:8" x14ac:dyDescent="0.2">
      <c r="A18" s="4">
        <f>Salary!A16</f>
        <v>7</v>
      </c>
      <c r="B18" s="23">
        <f>Salary!G16</f>
        <v>79259.311067800299</v>
      </c>
      <c r="C18" s="57">
        <f t="shared" ca="1" si="1"/>
        <v>0.32542451396349059</v>
      </c>
      <c r="D18" s="23" t="str">
        <f t="shared" ca="1" si="4"/>
        <v>Normal</v>
      </c>
      <c r="E18" s="100">
        <f t="shared" ca="1" si="6"/>
        <v>0.05</v>
      </c>
      <c r="F18" s="100">
        <f t="shared" ca="1" si="7"/>
        <v>0.25</v>
      </c>
      <c r="G18" s="23">
        <f t="shared" ca="1" si="9"/>
        <v>19814.827766950075</v>
      </c>
      <c r="H18" s="15">
        <f t="shared" ca="1" si="10"/>
        <v>138068.89622915725</v>
      </c>
    </row>
    <row r="19" spans="1:8" x14ac:dyDescent="0.2">
      <c r="A19" s="4">
        <f>Salary!A17</f>
        <v>8</v>
      </c>
      <c r="B19" s="23">
        <f>Salary!G17</f>
        <v>80844.497289156323</v>
      </c>
      <c r="C19" s="57">
        <f t="shared" ca="1" si="1"/>
        <v>0.15093739552596463</v>
      </c>
      <c r="D19" s="23" t="str">
        <f t="shared" ca="1" si="4"/>
        <v>Recession</v>
      </c>
      <c r="E19" s="100">
        <f t="shared" ca="1" si="6"/>
        <v>0.03</v>
      </c>
      <c r="F19" s="100">
        <f t="shared" ca="1" si="7"/>
        <v>0.35</v>
      </c>
      <c r="G19" s="23">
        <f t="shared" ca="1" si="9"/>
        <v>28295.574051204712</v>
      </c>
      <c r="H19" s="15">
        <f t="shared" ca="1" si="10"/>
        <v>170506.5371672367</v>
      </c>
    </row>
    <row r="20" spans="1:8" x14ac:dyDescent="0.2">
      <c r="A20" s="4">
        <f>Salary!A18</f>
        <v>9</v>
      </c>
      <c r="B20" s="23">
        <f>Salary!G18</f>
        <v>82461.387234939451</v>
      </c>
      <c r="C20" s="57">
        <f t="shared" ca="1" si="1"/>
        <v>0.92607959133627971</v>
      </c>
      <c r="D20" s="23" t="str">
        <f t="shared" ca="1" si="4"/>
        <v>Expansion</v>
      </c>
      <c r="E20" s="100">
        <f t="shared" ca="1" si="6"/>
        <v>0.06</v>
      </c>
      <c r="F20" s="100">
        <f t="shared" ca="1" si="7"/>
        <v>0.15</v>
      </c>
      <c r="G20" s="23">
        <f t="shared" ca="1" si="9"/>
        <v>12369.208085240918</v>
      </c>
      <c r="H20" s="15">
        <f t="shared" ca="1" si="10"/>
        <v>193106.13748251184</v>
      </c>
    </row>
    <row r="21" spans="1:8" x14ac:dyDescent="0.2">
      <c r="A21" s="4">
        <f>Salary!A19</f>
        <v>10</v>
      </c>
      <c r="B21" s="23">
        <f>Salary!G19</f>
        <v>96727.207226583952</v>
      </c>
      <c r="C21" s="57">
        <f t="shared" ca="1" si="1"/>
        <v>0.94777282069833213</v>
      </c>
      <c r="D21" s="23" t="str">
        <f t="shared" ca="1" si="4"/>
        <v>Expansion</v>
      </c>
      <c r="E21" s="100">
        <f t="shared" ca="1" si="6"/>
        <v>0.06</v>
      </c>
      <c r="F21" s="100">
        <f t="shared" ca="1" si="7"/>
        <v>0.15</v>
      </c>
      <c r="G21" s="23">
        <f t="shared" ca="1" si="9"/>
        <v>14509.081083987592</v>
      </c>
      <c r="H21" s="15">
        <f t="shared" ca="1" si="10"/>
        <v>219201.58681545017</v>
      </c>
    </row>
    <row r="22" spans="1:8" x14ac:dyDescent="0.2">
      <c r="A22" s="4">
        <f>Salary!A20</f>
        <v>11</v>
      </c>
      <c r="B22" s="23">
        <f>Salary!G20</f>
        <v>98661.751371115621</v>
      </c>
      <c r="C22" s="57">
        <f t="shared" ca="1" si="1"/>
        <v>0.54472766183093324</v>
      </c>
      <c r="D22" s="23" t="str">
        <f t="shared" ca="1" si="4"/>
        <v>Normal</v>
      </c>
      <c r="E22" s="100">
        <f t="shared" ca="1" si="6"/>
        <v>0.05</v>
      </c>
      <c r="F22" s="100">
        <f t="shared" ca="1" si="7"/>
        <v>0.25</v>
      </c>
      <c r="G22" s="23">
        <f t="shared" ca="1" si="9"/>
        <v>24665.437842778905</v>
      </c>
      <c r="H22" s="15">
        <f t="shared" ca="1" si="10"/>
        <v>254827.10399900161</v>
      </c>
    </row>
    <row r="23" spans="1:8" x14ac:dyDescent="0.2">
      <c r="A23" s="4">
        <f>Salary!A21</f>
        <v>12</v>
      </c>
      <c r="B23" s="23">
        <f>Salary!G21</f>
        <v>100634.98639853795</v>
      </c>
      <c r="C23" s="57">
        <f t="shared" ca="1" si="1"/>
        <v>0.22406897433138329</v>
      </c>
      <c r="D23" s="23" t="str">
        <f t="shared" ca="1" si="4"/>
        <v>Normal</v>
      </c>
      <c r="E23" s="100">
        <f t="shared" ca="1" si="6"/>
        <v>0.05</v>
      </c>
      <c r="F23" s="100">
        <f t="shared" ca="1" si="7"/>
        <v>0.25</v>
      </c>
      <c r="G23" s="23">
        <f t="shared" ca="1" si="9"/>
        <v>25158.746599634487</v>
      </c>
      <c r="H23" s="15">
        <f t="shared" ca="1" si="10"/>
        <v>292727.20579858619</v>
      </c>
    </row>
    <row r="24" spans="1:8" x14ac:dyDescent="0.2">
      <c r="A24" s="4">
        <f>Salary!A22</f>
        <v>13</v>
      </c>
      <c r="B24" s="23">
        <f>Salary!G22</f>
        <v>102647.68612650871</v>
      </c>
      <c r="C24" s="57">
        <f t="shared" ca="1" si="1"/>
        <v>0.56815371088873834</v>
      </c>
      <c r="D24" s="23" t="str">
        <f t="shared" ca="1" si="4"/>
        <v>Normal</v>
      </c>
      <c r="E24" s="100">
        <f t="shared" ca="1" si="6"/>
        <v>0.05</v>
      </c>
      <c r="F24" s="100">
        <f t="shared" ca="1" si="7"/>
        <v>0.25</v>
      </c>
      <c r="G24" s="23">
        <f t="shared" ca="1" si="9"/>
        <v>25661.921531627177</v>
      </c>
      <c r="H24" s="15">
        <f t="shared" ca="1" si="10"/>
        <v>333025.4876201427</v>
      </c>
    </row>
    <row r="25" spans="1:8" x14ac:dyDescent="0.2">
      <c r="A25" s="4">
        <f>Salary!A23</f>
        <v>14</v>
      </c>
      <c r="B25" s="23">
        <f>Salary!G23</f>
        <v>104700.6398490389</v>
      </c>
      <c r="C25" s="57">
        <f t="shared" ca="1" si="1"/>
        <v>0.44567602490532954</v>
      </c>
      <c r="D25" s="23" t="str">
        <f t="shared" ca="1" si="4"/>
        <v>Normal</v>
      </c>
      <c r="E25" s="100">
        <f t="shared" ca="1" si="6"/>
        <v>0.05</v>
      </c>
      <c r="F25" s="100">
        <f t="shared" ca="1" si="7"/>
        <v>0.25</v>
      </c>
      <c r="G25" s="23">
        <f t="shared" ca="1" si="9"/>
        <v>26175.159962259724</v>
      </c>
      <c r="H25" s="15">
        <f t="shared" ca="1" si="10"/>
        <v>375851.92196340952</v>
      </c>
    </row>
    <row r="26" spans="1:8" x14ac:dyDescent="0.2">
      <c r="A26" s="4">
        <f>Salary!A24</f>
        <v>15</v>
      </c>
      <c r="B26" s="23">
        <f>Salary!G24</f>
        <v>122813.85054292256</v>
      </c>
      <c r="C26" s="57">
        <f t="shared" ca="1" si="1"/>
        <v>0.22202762072587434</v>
      </c>
      <c r="D26" s="23" t="str">
        <f t="shared" ca="1" si="4"/>
        <v>Normal</v>
      </c>
      <c r="E26" s="100">
        <f t="shared" ca="1" si="6"/>
        <v>0.05</v>
      </c>
      <c r="F26" s="100">
        <f t="shared" ca="1" si="7"/>
        <v>0.25</v>
      </c>
      <c r="G26" s="23">
        <f t="shared" ca="1" si="9"/>
        <v>30703.462635730641</v>
      </c>
      <c r="H26" s="15">
        <f t="shared" ca="1" si="10"/>
        <v>425347.98069731065</v>
      </c>
    </row>
    <row r="27" spans="1:8" x14ac:dyDescent="0.2">
      <c r="A27" s="4">
        <f>Salary!A25</f>
        <v>16</v>
      </c>
      <c r="B27" s="23">
        <f>Salary!G25</f>
        <v>125270.12755378104</v>
      </c>
      <c r="C27" s="57">
        <f t="shared" ca="1" si="1"/>
        <v>0.65490924129079575</v>
      </c>
      <c r="D27" s="23" t="str">
        <f t="shared" ca="1" si="4"/>
        <v>Normal</v>
      </c>
      <c r="E27" s="100">
        <f t="shared" ca="1" si="6"/>
        <v>0.05</v>
      </c>
      <c r="F27" s="100">
        <f t="shared" ca="1" si="7"/>
        <v>0.25</v>
      </c>
      <c r="G27" s="23">
        <f t="shared" ca="1" si="9"/>
        <v>31317.531888445261</v>
      </c>
      <c r="H27" s="15">
        <f t="shared" ca="1" si="10"/>
        <v>477932.91162062145</v>
      </c>
    </row>
    <row r="28" spans="1:8" x14ac:dyDescent="0.2">
      <c r="A28" s="4">
        <f>Salary!A26</f>
        <v>17</v>
      </c>
      <c r="B28" s="23">
        <f>Salary!G26</f>
        <v>127775.53010485666</v>
      </c>
      <c r="C28" s="57">
        <f t="shared" ca="1" si="1"/>
        <v>0.55267545256001582</v>
      </c>
      <c r="D28" s="23" t="str">
        <f t="shared" ca="1" si="4"/>
        <v>Normal</v>
      </c>
      <c r="E28" s="100">
        <f t="shared" ca="1" si="6"/>
        <v>0.05</v>
      </c>
      <c r="F28" s="100">
        <f t="shared" ca="1" si="7"/>
        <v>0.25</v>
      </c>
      <c r="G28" s="23">
        <f t="shared" ca="1" si="9"/>
        <v>31943.882526214165</v>
      </c>
      <c r="H28" s="15">
        <f t="shared" ca="1" si="10"/>
        <v>533773.43972786667</v>
      </c>
    </row>
    <row r="29" spans="1:8" x14ac:dyDescent="0.2">
      <c r="A29" s="4">
        <f>Salary!A27</f>
        <v>18</v>
      </c>
      <c r="B29" s="23">
        <f>Salary!G27</f>
        <v>130331.04070695378</v>
      </c>
      <c r="C29" s="57">
        <f t="shared" ca="1" si="1"/>
        <v>0.25062421036944182</v>
      </c>
      <c r="D29" s="23" t="str">
        <f t="shared" ca="1" si="4"/>
        <v>Normal</v>
      </c>
      <c r="E29" s="100">
        <f t="shared" ca="1" si="6"/>
        <v>0.05</v>
      </c>
      <c r="F29" s="100">
        <f t="shared" ca="1" si="7"/>
        <v>0.25</v>
      </c>
      <c r="G29" s="23">
        <f t="shared" ca="1" si="9"/>
        <v>32582.760176738444</v>
      </c>
      <c r="H29" s="15">
        <f t="shared" ca="1" si="10"/>
        <v>593044.87189099856</v>
      </c>
    </row>
    <row r="30" spans="1:8" x14ac:dyDescent="0.2">
      <c r="A30" s="4">
        <f>Salary!A28</f>
        <v>19</v>
      </c>
      <c r="B30" s="23">
        <f>Salary!G28</f>
        <v>132937.66152109287</v>
      </c>
      <c r="C30" s="57">
        <f t="shared" ca="1" si="1"/>
        <v>0.95877468027646806</v>
      </c>
      <c r="D30" s="23" t="str">
        <f t="shared" ca="1" si="4"/>
        <v>Expansion</v>
      </c>
      <c r="E30" s="100">
        <f t="shared" ca="1" si="6"/>
        <v>0.06</v>
      </c>
      <c r="F30" s="100">
        <f t="shared" ca="1" si="7"/>
        <v>0.15</v>
      </c>
      <c r="G30" s="23">
        <f t="shared" ca="1" si="9"/>
        <v>19940.649228163929</v>
      </c>
      <c r="H30" s="15">
        <f t="shared" ca="1" si="10"/>
        <v>648568.21343262237</v>
      </c>
    </row>
    <row r="31" spans="1:8" x14ac:dyDescent="0.2">
      <c r="A31" s="4">
        <f>Salary!A29</f>
        <v>20</v>
      </c>
      <c r="B31" s="23">
        <f>Salary!G29</f>
        <v>155935.87696424194</v>
      </c>
      <c r="C31" s="57">
        <f t="shared" ca="1" si="1"/>
        <v>0.61736242554529974</v>
      </c>
      <c r="D31" s="23" t="str">
        <f t="shared" ca="1" si="4"/>
        <v>Normal</v>
      </c>
      <c r="E31" s="100">
        <f t="shared" ca="1" si="6"/>
        <v>0.05</v>
      </c>
      <c r="F31" s="100">
        <f t="shared" ca="1" si="7"/>
        <v>0.25</v>
      </c>
      <c r="G31" s="23">
        <f t="shared" ca="1" si="9"/>
        <v>38983.969241060484</v>
      </c>
      <c r="H31" s="15">
        <f t="shared" ca="1" si="10"/>
        <v>719980.59334531392</v>
      </c>
    </row>
    <row r="32" spans="1:8" x14ac:dyDescent="0.2">
      <c r="A32" s="4">
        <f>Salary!A30</f>
        <v>21</v>
      </c>
      <c r="B32" s="23">
        <f>Salary!G30</f>
        <v>159054.59450352675</v>
      </c>
      <c r="C32" s="57">
        <f t="shared" ca="1" si="1"/>
        <v>0.15970264460836159</v>
      </c>
      <c r="D32" s="23" t="str">
        <f t="shared" ca="1" si="4"/>
        <v>Recession</v>
      </c>
      <c r="E32" s="100">
        <f t="shared" ca="1" si="6"/>
        <v>0.03</v>
      </c>
      <c r="F32" s="100">
        <f t="shared" ca="1" si="7"/>
        <v>0.35</v>
      </c>
      <c r="G32" s="23">
        <f t="shared" ca="1" si="9"/>
        <v>55669.108076234363</v>
      </c>
      <c r="H32" s="15">
        <f t="shared" ca="1" si="10"/>
        <v>797249.11922190769</v>
      </c>
    </row>
    <row r="33" spans="1:8" x14ac:dyDescent="0.2">
      <c r="A33" s="4">
        <f>Salary!A31</f>
        <v>22</v>
      </c>
      <c r="B33" s="23">
        <f>Salary!G31</f>
        <v>162235.68639359731</v>
      </c>
      <c r="C33" s="57">
        <f t="shared" ca="1" si="1"/>
        <v>0.98842696140607866</v>
      </c>
      <c r="D33" s="23" t="str">
        <f t="shared" ca="1" si="4"/>
        <v>Expansion</v>
      </c>
      <c r="E33" s="100">
        <f t="shared" ca="1" si="6"/>
        <v>0.06</v>
      </c>
      <c r="F33" s="100">
        <f t="shared" ca="1" si="7"/>
        <v>0.15</v>
      </c>
      <c r="G33" s="23">
        <f t="shared" ca="1" si="9"/>
        <v>24335.352959039596</v>
      </c>
      <c r="H33" s="15">
        <f t="shared" ca="1" si="10"/>
        <v>869419.41933426179</v>
      </c>
    </row>
    <row r="34" spans="1:8" x14ac:dyDescent="0.2">
      <c r="A34" s="4">
        <f>Salary!A32</f>
        <v>23</v>
      </c>
      <c r="B34" s="23">
        <f>Salary!G32</f>
        <v>165480.40012146923</v>
      </c>
      <c r="C34" s="57">
        <f t="shared" ca="1" si="1"/>
        <v>0.85189080145221763</v>
      </c>
      <c r="D34" s="23" t="str">
        <f t="shared" ca="1" si="4"/>
        <v>Expansion</v>
      </c>
      <c r="E34" s="100">
        <f t="shared" ca="1" si="6"/>
        <v>0.06</v>
      </c>
      <c r="F34" s="100">
        <f t="shared" ca="1" si="7"/>
        <v>0.15</v>
      </c>
      <c r="G34" s="23">
        <f t="shared" ca="1" si="9"/>
        <v>24822.060018220382</v>
      </c>
      <c r="H34" s="15">
        <f t="shared" ca="1" si="10"/>
        <v>946406.64451253787</v>
      </c>
    </row>
    <row r="35" spans="1:8" x14ac:dyDescent="0.2">
      <c r="A35" s="4">
        <f>Salary!A33</f>
        <v>24</v>
      </c>
      <c r="B35" s="23">
        <f>Salary!G33</f>
        <v>168790.00812389862</v>
      </c>
      <c r="C35" s="57">
        <f t="shared" ca="1" si="1"/>
        <v>0.79552767676180258</v>
      </c>
      <c r="D35" s="23" t="str">
        <f t="shared" ca="1" si="4"/>
        <v>Expansion</v>
      </c>
      <c r="E35" s="100">
        <f t="shared" ca="1" si="6"/>
        <v>0.06</v>
      </c>
      <c r="F35" s="100">
        <f t="shared" ca="1" si="7"/>
        <v>0.15</v>
      </c>
      <c r="G35" s="23">
        <f t="shared" ca="1" si="9"/>
        <v>25318.501218584792</v>
      </c>
      <c r="H35" s="15">
        <f t="shared" ca="1" si="10"/>
        <v>1028509.544401875</v>
      </c>
    </row>
    <row r="36" spans="1:8" x14ac:dyDescent="0.2">
      <c r="A36" s="4">
        <f>Salary!A34</f>
        <v>25</v>
      </c>
      <c r="B36" s="23">
        <f>Salary!G34</f>
        <v>197990.67952933308</v>
      </c>
      <c r="C36" s="57">
        <f t="shared" ca="1" si="1"/>
        <v>0.63955842725949386</v>
      </c>
      <c r="D36" s="23" t="str">
        <f t="shared" ca="1" si="4"/>
        <v>Normal</v>
      </c>
      <c r="E36" s="100">
        <f t="shared" ca="1" si="6"/>
        <v>0.05</v>
      </c>
      <c r="F36" s="100">
        <f t="shared" ca="1" si="7"/>
        <v>0.25</v>
      </c>
      <c r="G36" s="23">
        <f t="shared" ca="1" si="9"/>
        <v>49497.66988233327</v>
      </c>
      <c r="H36" s="15">
        <f t="shared" ca="1" si="10"/>
        <v>1129432.6915043022</v>
      </c>
    </row>
    <row r="37" spans="1:8" x14ac:dyDescent="0.2">
      <c r="A37" s="4">
        <f>Salary!A35</f>
        <v>26</v>
      </c>
      <c r="B37" s="23">
        <f>Salary!G35</f>
        <v>201950.49311991976</v>
      </c>
      <c r="C37" s="57">
        <f t="shared" ca="1" si="1"/>
        <v>0.20985241547478239</v>
      </c>
      <c r="D37" s="23" t="str">
        <f t="shared" ca="1" si="4"/>
        <v>Normal</v>
      </c>
      <c r="E37" s="100">
        <f t="shared" ca="1" si="6"/>
        <v>0.05</v>
      </c>
      <c r="F37" s="100">
        <f t="shared" ca="1" si="7"/>
        <v>0.25</v>
      </c>
      <c r="G37" s="23">
        <f t="shared" ca="1" si="9"/>
        <v>50487.62327997994</v>
      </c>
      <c r="H37" s="15">
        <f t="shared" ca="1" si="10"/>
        <v>1236391.9493594973</v>
      </c>
    </row>
    <row r="38" spans="1:8" x14ac:dyDescent="0.2">
      <c r="A38" s="4">
        <f>Salary!A36</f>
        <v>27</v>
      </c>
      <c r="B38" s="23">
        <f>Salary!G36</f>
        <v>205989.50298231811</v>
      </c>
      <c r="C38" s="57">
        <f t="shared" ca="1" si="1"/>
        <v>0.30422477677827342</v>
      </c>
      <c r="D38" s="23" t="str">
        <f t="shared" ca="1" si="4"/>
        <v>Normal</v>
      </c>
      <c r="E38" s="100">
        <f t="shared" ca="1" si="6"/>
        <v>0.05</v>
      </c>
      <c r="F38" s="100">
        <f t="shared" ca="1" si="7"/>
        <v>0.25</v>
      </c>
      <c r="G38" s="23">
        <f t="shared" ca="1" si="9"/>
        <v>51497.375745579528</v>
      </c>
      <c r="H38" s="15">
        <f t="shared" ca="1" si="10"/>
        <v>1349708.9225730519</v>
      </c>
    </row>
    <row r="39" spans="1:8" x14ac:dyDescent="0.2">
      <c r="A39" s="4">
        <f>Salary!A37</f>
        <v>28</v>
      </c>
      <c r="B39" s="23">
        <f>Salary!G37</f>
        <v>210109.29304196453</v>
      </c>
      <c r="C39" s="57">
        <f t="shared" ca="1" si="1"/>
        <v>0.60604596751107775</v>
      </c>
      <c r="D39" s="23" t="str">
        <f t="shared" ca="1" si="4"/>
        <v>Normal</v>
      </c>
      <c r="E39" s="100">
        <f t="shared" ca="1" si="6"/>
        <v>0.05</v>
      </c>
      <c r="F39" s="100">
        <f t="shared" ca="1" si="7"/>
        <v>0.25</v>
      </c>
      <c r="G39" s="23">
        <f t="shared" ca="1" si="9"/>
        <v>52527.323260491132</v>
      </c>
      <c r="H39" s="15">
        <f t="shared" ca="1" si="10"/>
        <v>1469721.6919621956</v>
      </c>
    </row>
    <row r="40" spans="1:8" x14ac:dyDescent="0.2">
      <c r="A40" s="4">
        <f>Salary!A38</f>
        <v>29</v>
      </c>
      <c r="B40" s="23">
        <f>Salary!G38</f>
        <v>214311.47890280379</v>
      </c>
      <c r="C40" s="57">
        <f t="shared" ca="1" si="1"/>
        <v>0.53257214021488841</v>
      </c>
      <c r="D40" s="23" t="str">
        <f t="shared" ca="1" si="4"/>
        <v>Normal</v>
      </c>
      <c r="E40" s="100">
        <f t="shared" ca="1" si="6"/>
        <v>0.05</v>
      </c>
      <c r="F40" s="100">
        <f t="shared" ca="1" si="7"/>
        <v>0.25</v>
      </c>
      <c r="G40" s="23">
        <f t="shared" ca="1" si="9"/>
        <v>53577.869725700948</v>
      </c>
      <c r="H40" s="15">
        <f t="shared" ca="1" si="10"/>
        <v>1596785.6462860063</v>
      </c>
    </row>
    <row r="41" spans="1:8" x14ac:dyDescent="0.2">
      <c r="A41" s="4">
        <f>Salary!A39</f>
        <v>30</v>
      </c>
      <c r="B41" s="23">
        <f>Salary!G39</f>
        <v>251387.36475298885</v>
      </c>
      <c r="C41" s="57">
        <f t="shared" ca="1" si="1"/>
        <v>0.74306515195845724</v>
      </c>
      <c r="D41" s="23" t="str">
        <f t="shared" ca="1" si="4"/>
        <v>Expansion</v>
      </c>
      <c r="E41" s="100">
        <f t="shared" ca="1" si="6"/>
        <v>0.06</v>
      </c>
      <c r="F41" s="100">
        <f t="shared" ca="1" si="7"/>
        <v>0.15</v>
      </c>
      <c r="G41" s="23">
        <f t="shared" ca="1" si="9"/>
        <v>37708.104712948327</v>
      </c>
      <c r="H41" s="15">
        <f t="shared" ca="1" si="10"/>
        <v>1730300.8897761153</v>
      </c>
    </row>
    <row r="42" spans="1:8" x14ac:dyDescent="0.2">
      <c r="A42" s="4">
        <f>Salary!A40</f>
        <v>31</v>
      </c>
      <c r="B42" s="23">
        <f>Salary!G40</f>
        <v>256415.11204804858</v>
      </c>
      <c r="C42" s="57">
        <f t="shared" ca="1" si="1"/>
        <v>0.10900889674742864</v>
      </c>
      <c r="D42" s="23" t="str">
        <f t="shared" ca="1" si="4"/>
        <v>Recession</v>
      </c>
      <c r="E42" s="100">
        <f t="shared" ca="1" si="6"/>
        <v>0.03</v>
      </c>
      <c r="F42" s="100">
        <f t="shared" ca="1" si="7"/>
        <v>0.35</v>
      </c>
      <c r="G42" s="23">
        <f t="shared" ca="1" si="9"/>
        <v>89745.289216816993</v>
      </c>
      <c r="H42" s="15">
        <f t="shared" ca="1" si="10"/>
        <v>1871955.2056862158</v>
      </c>
    </row>
    <row r="43" spans="1:8" x14ac:dyDescent="0.2">
      <c r="A43" s="4">
        <f>Salary!A41</f>
        <v>32</v>
      </c>
      <c r="B43" s="23">
        <f>Salary!G41</f>
        <v>261543.41428900958</v>
      </c>
      <c r="C43" s="57">
        <f t="shared" ca="1" si="1"/>
        <v>0.77084618069636757</v>
      </c>
      <c r="D43" s="23" t="str">
        <f t="shared" ca="1" si="4"/>
        <v>Expansion</v>
      </c>
      <c r="E43" s="100">
        <f t="shared" ca="1" si="6"/>
        <v>0.06</v>
      </c>
      <c r="F43" s="100">
        <f t="shared" ca="1" si="7"/>
        <v>0.15</v>
      </c>
      <c r="G43" s="23">
        <f t="shared" ca="1" si="9"/>
        <v>39231.512143351436</v>
      </c>
      <c r="H43" s="15">
        <f t="shared" ca="1" si="10"/>
        <v>2023504.0301707401</v>
      </c>
    </row>
    <row r="44" spans="1:8" x14ac:dyDescent="0.2">
      <c r="A44" s="4">
        <f>Salary!A42</f>
        <v>33</v>
      </c>
      <c r="B44" s="23">
        <f>Salary!G42</f>
        <v>266774.28257478977</v>
      </c>
      <c r="C44" s="57">
        <f t="shared" ca="1" si="1"/>
        <v>0.98838966908269832</v>
      </c>
      <c r="D44" s="23" t="str">
        <f t="shared" ca="1" si="4"/>
        <v>Expansion</v>
      </c>
      <c r="E44" s="100">
        <f t="shared" ca="1" si="6"/>
        <v>0.06</v>
      </c>
      <c r="F44" s="100">
        <f t="shared" ca="1" si="7"/>
        <v>0.15</v>
      </c>
      <c r="G44" s="23">
        <f t="shared" ca="1" si="9"/>
        <v>40016.142386218467</v>
      </c>
      <c r="H44" s="15">
        <f t="shared" ca="1" si="10"/>
        <v>2184930.4143672031</v>
      </c>
    </row>
    <row r="45" spans="1:8" x14ac:dyDescent="0.2">
      <c r="A45" s="4">
        <f>Salary!A43</f>
        <v>34</v>
      </c>
      <c r="B45" s="23">
        <f>Salary!G43</f>
        <v>272109.76822628558</v>
      </c>
      <c r="C45" s="57">
        <f t="shared" ca="1" si="1"/>
        <v>0.20966325225139093</v>
      </c>
      <c r="D45" s="23" t="str">
        <f t="shared" ca="1" si="4"/>
        <v>Normal</v>
      </c>
      <c r="E45" s="100">
        <f t="shared" ca="1" si="6"/>
        <v>0.05</v>
      </c>
      <c r="F45" s="100">
        <f t="shared" ca="1" si="7"/>
        <v>0.25</v>
      </c>
      <c r="G45" s="23">
        <f t="shared" ca="1" si="9"/>
        <v>68027.442056571395</v>
      </c>
      <c r="H45" s="15">
        <f t="shared" ca="1" si="10"/>
        <v>2362204.3771421351</v>
      </c>
    </row>
    <row r="46" spans="1:8" x14ac:dyDescent="0.2">
      <c r="A46" s="4">
        <f>Salary!A44</f>
        <v>35</v>
      </c>
      <c r="B46" s="23">
        <f>Salary!G44</f>
        <v>319184.75812943286</v>
      </c>
      <c r="C46" s="57">
        <f t="shared" ca="1" si="1"/>
        <v>0.93783077478617605</v>
      </c>
      <c r="D46" s="23" t="str">
        <f t="shared" ca="1" si="4"/>
        <v>Expansion</v>
      </c>
      <c r="E46" s="100">
        <f t="shared" ca="1" si="6"/>
        <v>0.06</v>
      </c>
      <c r="F46" s="100">
        <f t="shared" ca="1" si="7"/>
        <v>0.15</v>
      </c>
      <c r="G46" s="23">
        <f t="shared" ca="1" si="9"/>
        <v>47877.713719414925</v>
      </c>
      <c r="H46" s="15">
        <f t="shared" ca="1" si="10"/>
        <v>2551814.3534900784</v>
      </c>
    </row>
    <row r="47" spans="1:8" x14ac:dyDescent="0.2">
      <c r="A47" s="4">
        <f>Salary!A45</f>
        <v>36</v>
      </c>
      <c r="B47" s="23">
        <f>Salary!G45</f>
        <v>325568.45329202153</v>
      </c>
      <c r="C47" s="57">
        <f t="shared" ca="1" si="1"/>
        <v>0.84236909900597934</v>
      </c>
      <c r="D47" s="23" t="str">
        <f t="shared" ca="1" si="4"/>
        <v>Expansion</v>
      </c>
      <c r="E47" s="100">
        <f t="shared" ca="1" si="6"/>
        <v>0.06</v>
      </c>
      <c r="F47" s="100">
        <f t="shared" ca="1" si="7"/>
        <v>0.15</v>
      </c>
      <c r="G47" s="23">
        <f t="shared" ca="1" si="9"/>
        <v>48835.267993803231</v>
      </c>
      <c r="H47" s="15">
        <f t="shared" ca="1" si="10"/>
        <v>2753758.4826932861</v>
      </c>
    </row>
    <row r="48" spans="1:8" x14ac:dyDescent="0.2">
      <c r="A48" s="4">
        <f>Salary!A46</f>
        <v>37</v>
      </c>
      <c r="B48" s="23">
        <f>Salary!G46</f>
        <v>332079.82235786197</v>
      </c>
      <c r="C48" s="57">
        <f t="shared" ca="1" si="1"/>
        <v>0.94101117848024451</v>
      </c>
      <c r="D48" s="23" t="str">
        <f t="shared" ca="1" si="4"/>
        <v>Expansion</v>
      </c>
      <c r="E48" s="100">
        <f t="shared" ca="1" si="6"/>
        <v>0.06</v>
      </c>
      <c r="F48" s="100">
        <f t="shared" ca="1" si="7"/>
        <v>0.15</v>
      </c>
      <c r="G48" s="23">
        <f t="shared" ca="1" si="9"/>
        <v>49811.973353679292</v>
      </c>
      <c r="H48" s="15">
        <f t="shared" ca="1" si="10"/>
        <v>2968795.9650085629</v>
      </c>
    </row>
    <row r="49" spans="1:8" x14ac:dyDescent="0.2">
      <c r="A49" s="4">
        <f>Salary!A47</f>
        <v>38</v>
      </c>
      <c r="B49" s="23">
        <f>Salary!G47</f>
        <v>338721.41880501929</v>
      </c>
      <c r="C49" s="57">
        <f t="shared" ca="1" si="1"/>
        <v>0.88587707632139467</v>
      </c>
      <c r="D49" s="23" t="str">
        <f t="shared" ca="1" si="4"/>
        <v>Expansion</v>
      </c>
      <c r="E49" s="100" t="s">
        <v>42</v>
      </c>
      <c r="F49" s="100">
        <f t="shared" ca="1" si="7"/>
        <v>0.15</v>
      </c>
      <c r="G49" s="23">
        <f t="shared" ca="1" si="9"/>
        <v>50808.212820752895</v>
      </c>
      <c r="H49" s="15" t="e">
        <f t="shared" ca="1" si="10"/>
        <v>#VALUE!</v>
      </c>
    </row>
    <row r="50" spans="1:8" x14ac:dyDescent="0.2">
      <c r="A50" s="4">
        <f>Salary!A48</f>
        <v>39</v>
      </c>
      <c r="B50" s="23">
        <f>Salary!G48</f>
        <v>345495.84718111949</v>
      </c>
      <c r="C50" s="57">
        <f t="shared" ca="1" si="1"/>
        <v>0.42612841804384161</v>
      </c>
      <c r="D50" s="23" t="str">
        <f t="shared" ca="1" si="4"/>
        <v>Normal</v>
      </c>
      <c r="E50" s="100">
        <f t="shared" ca="1" si="6"/>
        <v>0.05</v>
      </c>
      <c r="F50" s="100">
        <f t="shared" ca="1" si="7"/>
        <v>0.25</v>
      </c>
      <c r="G50" s="23">
        <f t="shared" ca="1" si="9"/>
        <v>86373.961795279873</v>
      </c>
      <c r="H50" s="15" t="e">
        <f t="shared" ca="1" si="10"/>
        <v>#VALUE!</v>
      </c>
    </row>
    <row r="51" spans="1:8" x14ac:dyDescent="0.2">
      <c r="A51" s="6">
        <f>Salary!A49</f>
        <v>40</v>
      </c>
      <c r="B51" s="24">
        <f>Salary!G49</f>
        <v>405266.6287434533</v>
      </c>
      <c r="C51" s="57">
        <f t="shared" ca="1" si="1"/>
        <v>0.88906406056552301</v>
      </c>
      <c r="D51" s="23" t="str">
        <f t="shared" ca="1" si="4"/>
        <v>Expansion</v>
      </c>
      <c r="E51" s="100">
        <f t="shared" ca="1" si="6"/>
        <v>0.06</v>
      </c>
      <c r="F51" s="100">
        <f t="shared" ca="1" si="7"/>
        <v>0.15</v>
      </c>
      <c r="G51" s="24">
        <f t="shared" ca="1" si="9"/>
        <v>60789.994311517992</v>
      </c>
      <c r="H51" s="18" t="e">
        <f t="shared" ca="1" si="10"/>
        <v>#VALUE!</v>
      </c>
    </row>
  </sheetData>
  <mergeCells count="5">
    <mergeCell ref="A1:C1"/>
    <mergeCell ref="I2:K2"/>
    <mergeCell ref="I3:J3"/>
    <mergeCell ref="A10:H10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"/>
  <sheetViews>
    <sheetView topLeftCell="A8" workbookViewId="0">
      <selection activeCell="F3" sqref="F3"/>
    </sheetView>
  </sheetViews>
  <sheetFormatPr baseColWidth="10" defaultColWidth="8.83203125" defaultRowHeight="15" x14ac:dyDescent="0.2"/>
  <cols>
    <col min="1" max="1" width="17.5" customWidth="1"/>
    <col min="2" max="2" width="12.83203125" customWidth="1"/>
    <col min="3" max="3" width="12.6640625" bestFit="1" customWidth="1"/>
  </cols>
  <sheetData>
    <row r="1" spans="1:4" ht="16" x14ac:dyDescent="0.2">
      <c r="A1" s="77" t="s">
        <v>1</v>
      </c>
      <c r="B1" s="78"/>
    </row>
    <row r="2" spans="1:4" ht="49.5" customHeight="1" x14ac:dyDescent="0.2">
      <c r="A2" s="86" t="s">
        <v>22</v>
      </c>
      <c r="B2" s="89"/>
    </row>
    <row r="3" spans="1:4" x14ac:dyDescent="0.2">
      <c r="A3" s="6" t="str">
        <f>'Inputs and Outputs'!A15</f>
        <v>Desired Cash</v>
      </c>
      <c r="B3" s="12">
        <f>'Inputs and Outputs'!B15</f>
        <v>1500000</v>
      </c>
    </row>
    <row r="6" spans="1:4" ht="16" x14ac:dyDescent="0.2">
      <c r="A6" s="79" t="s">
        <v>27</v>
      </c>
      <c r="B6" s="80"/>
      <c r="C6" s="80"/>
      <c r="D6" s="81"/>
    </row>
    <row r="7" spans="1:4" x14ac:dyDescent="0.2">
      <c r="A7" s="4" t="s">
        <v>23</v>
      </c>
      <c r="B7" t="str">
        <f>Wealth!A11</f>
        <v>Time</v>
      </c>
      <c r="C7" t="str">
        <f>Wealth!H11</f>
        <v>Wealth</v>
      </c>
      <c r="D7" s="3" t="s">
        <v>24</v>
      </c>
    </row>
    <row r="8" spans="1:4" x14ac:dyDescent="0.2">
      <c r="A8" s="25">
        <f ca="1">SUM($D$8:D8)</f>
        <v>0</v>
      </c>
      <c r="B8" s="13">
        <f>Wealth!A12</f>
        <v>1</v>
      </c>
      <c r="C8" s="23">
        <f ca="1">Wealth!H12</f>
        <v>9180</v>
      </c>
      <c r="D8" s="22">
        <f ca="1">IF(C8&gt;$B$3,1,0)</f>
        <v>0</v>
      </c>
    </row>
    <row r="9" spans="1:4" x14ac:dyDescent="0.2">
      <c r="A9" s="25">
        <f ca="1">SUM($D$8:D9)</f>
        <v>0</v>
      </c>
      <c r="B9" s="13">
        <f>Wealth!A13</f>
        <v>2</v>
      </c>
      <c r="C9" s="23">
        <f ca="1">Wealth!H13</f>
        <v>31303.799999999996</v>
      </c>
      <c r="D9" s="22">
        <f t="shared" ref="D9:D47" ca="1" si="0">IF(C9&gt;$B$3,1,0)</f>
        <v>0</v>
      </c>
    </row>
    <row r="10" spans="1:4" x14ac:dyDescent="0.2">
      <c r="A10" s="25">
        <f ca="1">SUM($D$8:D10)</f>
        <v>0</v>
      </c>
      <c r="B10" s="13">
        <f>Wealth!A14</f>
        <v>3</v>
      </c>
      <c r="C10" s="23">
        <f ca="1">Wealth!H14</f>
        <v>48787.11</v>
      </c>
      <c r="D10" s="22">
        <f t="shared" ca="1" si="0"/>
        <v>0</v>
      </c>
    </row>
    <row r="11" spans="1:4" x14ac:dyDescent="0.2">
      <c r="A11" s="25">
        <f ca="1">SUM($D$8:D11)</f>
        <v>0</v>
      </c>
      <c r="B11" s="13">
        <f>Wealth!A15</f>
        <v>4</v>
      </c>
      <c r="C11" s="23">
        <f ca="1">Wealth!H15</f>
        <v>67462.947899999999</v>
      </c>
      <c r="D11" s="22">
        <f t="shared" ca="1" si="0"/>
        <v>0</v>
      </c>
    </row>
    <row r="12" spans="1:4" x14ac:dyDescent="0.2">
      <c r="A12" s="25">
        <f ca="1">SUM($D$8:D12)</f>
        <v>0</v>
      </c>
      <c r="B12" s="13">
        <f>Wealth!A16</f>
        <v>5</v>
      </c>
      <c r="C12" s="23">
        <f ca="1">Wealth!H16</f>
        <v>82937.961087119998</v>
      </c>
      <c r="D12" s="22">
        <f t="shared" ca="1" si="0"/>
        <v>0</v>
      </c>
    </row>
    <row r="13" spans="1:4" x14ac:dyDescent="0.2">
      <c r="A13" s="25">
        <f ca="1">SUM($D$8:D13)</f>
        <v>0</v>
      </c>
      <c r="B13" s="13">
        <f>Wealth!A17</f>
        <v>6</v>
      </c>
      <c r="C13" s="23">
        <f ca="1">Wealth!H17</f>
        <v>112622.92234495921</v>
      </c>
      <c r="D13" s="22">
        <f t="shared" ca="1" si="0"/>
        <v>0</v>
      </c>
    </row>
    <row r="14" spans="1:4" x14ac:dyDescent="0.2">
      <c r="A14" s="25">
        <f ca="1">SUM($D$8:D14)</f>
        <v>0</v>
      </c>
      <c r="B14" s="13">
        <f>Wealth!A18</f>
        <v>7</v>
      </c>
      <c r="C14" s="23">
        <f ca="1">Wealth!H18</f>
        <v>138068.89622915725</v>
      </c>
      <c r="D14" s="22">
        <f t="shared" ca="1" si="0"/>
        <v>0</v>
      </c>
    </row>
    <row r="15" spans="1:4" x14ac:dyDescent="0.2">
      <c r="A15" s="25">
        <f ca="1">SUM($D$8:D15)</f>
        <v>0</v>
      </c>
      <c r="B15" s="13">
        <f>Wealth!A19</f>
        <v>8</v>
      </c>
      <c r="C15" s="23">
        <f ca="1">Wealth!H19</f>
        <v>170506.5371672367</v>
      </c>
      <c r="D15" s="22">
        <f t="shared" ca="1" si="0"/>
        <v>0</v>
      </c>
    </row>
    <row r="16" spans="1:4" x14ac:dyDescent="0.2">
      <c r="A16" s="25">
        <f ca="1">SUM($D$8:D16)</f>
        <v>0</v>
      </c>
      <c r="B16" s="13">
        <f>Wealth!A20</f>
        <v>9</v>
      </c>
      <c r="C16" s="23">
        <f ca="1">Wealth!H20</f>
        <v>193106.13748251184</v>
      </c>
      <c r="D16" s="22">
        <f t="shared" ca="1" si="0"/>
        <v>0</v>
      </c>
    </row>
    <row r="17" spans="1:4" x14ac:dyDescent="0.2">
      <c r="A17" s="25">
        <f ca="1">SUM($D$8:D17)</f>
        <v>0</v>
      </c>
      <c r="B17" s="13">
        <f>Wealth!A21</f>
        <v>10</v>
      </c>
      <c r="C17" s="23">
        <f ca="1">Wealth!H21</f>
        <v>219201.58681545017</v>
      </c>
      <c r="D17" s="22">
        <f t="shared" ca="1" si="0"/>
        <v>0</v>
      </c>
    </row>
    <row r="18" spans="1:4" x14ac:dyDescent="0.2">
      <c r="A18" s="25">
        <f ca="1">SUM($D$8:D18)</f>
        <v>0</v>
      </c>
      <c r="B18" s="13">
        <f>Wealth!A22</f>
        <v>11</v>
      </c>
      <c r="C18" s="23">
        <f ca="1">Wealth!H22</f>
        <v>254827.10399900161</v>
      </c>
      <c r="D18" s="22">
        <f t="shared" ca="1" si="0"/>
        <v>0</v>
      </c>
    </row>
    <row r="19" spans="1:4" x14ac:dyDescent="0.2">
      <c r="A19" s="25">
        <f ca="1">SUM($D$8:D19)</f>
        <v>0</v>
      </c>
      <c r="B19" s="13">
        <f>Wealth!A23</f>
        <v>12</v>
      </c>
      <c r="C19" s="23">
        <f ca="1">Wealth!H23</f>
        <v>292727.20579858619</v>
      </c>
      <c r="D19" s="22">
        <f t="shared" ca="1" si="0"/>
        <v>0</v>
      </c>
    </row>
    <row r="20" spans="1:4" x14ac:dyDescent="0.2">
      <c r="A20" s="25">
        <f ca="1">SUM($D$8:D20)</f>
        <v>0</v>
      </c>
      <c r="B20" s="13">
        <f>Wealth!A24</f>
        <v>13</v>
      </c>
      <c r="C20" s="23">
        <f ca="1">Wealth!H24</f>
        <v>333025.4876201427</v>
      </c>
      <c r="D20" s="22">
        <f t="shared" ca="1" si="0"/>
        <v>0</v>
      </c>
    </row>
    <row r="21" spans="1:4" x14ac:dyDescent="0.2">
      <c r="A21" s="25">
        <f ca="1">SUM($D$8:D21)</f>
        <v>0</v>
      </c>
      <c r="B21" s="13">
        <f>Wealth!A25</f>
        <v>14</v>
      </c>
      <c r="C21" s="23">
        <f ca="1">Wealth!H25</f>
        <v>375851.92196340952</v>
      </c>
      <c r="D21" s="22">
        <f t="shared" ca="1" si="0"/>
        <v>0</v>
      </c>
    </row>
    <row r="22" spans="1:4" x14ac:dyDescent="0.2">
      <c r="A22" s="25">
        <f ca="1">SUM($D$8:D22)</f>
        <v>0</v>
      </c>
      <c r="B22" s="13">
        <f>Wealth!A26</f>
        <v>15</v>
      </c>
      <c r="C22" s="23">
        <f ca="1">Wealth!H26</f>
        <v>425347.98069731065</v>
      </c>
      <c r="D22" s="22">
        <f t="shared" ca="1" si="0"/>
        <v>0</v>
      </c>
    </row>
    <row r="23" spans="1:4" x14ac:dyDescent="0.2">
      <c r="A23" s="25">
        <f ca="1">SUM($D$8:D23)</f>
        <v>0</v>
      </c>
      <c r="B23" s="13">
        <f>Wealth!A27</f>
        <v>16</v>
      </c>
      <c r="C23" s="23">
        <f ca="1">Wealth!H27</f>
        <v>477932.91162062145</v>
      </c>
      <c r="D23" s="22">
        <f t="shared" ca="1" si="0"/>
        <v>0</v>
      </c>
    </row>
    <row r="24" spans="1:4" x14ac:dyDescent="0.2">
      <c r="A24" s="25">
        <f ca="1">SUM($D$8:D24)</f>
        <v>0</v>
      </c>
      <c r="B24" s="13">
        <f>Wealth!A28</f>
        <v>17</v>
      </c>
      <c r="C24" s="23">
        <f ca="1">Wealth!H28</f>
        <v>533773.43972786667</v>
      </c>
      <c r="D24" s="22">
        <f t="shared" ca="1" si="0"/>
        <v>0</v>
      </c>
    </row>
    <row r="25" spans="1:4" x14ac:dyDescent="0.2">
      <c r="A25" s="25">
        <f ca="1">SUM($D$8:D25)</f>
        <v>0</v>
      </c>
      <c r="B25" s="13">
        <f>Wealth!A29</f>
        <v>18</v>
      </c>
      <c r="C25" s="23">
        <f ca="1">Wealth!H29</f>
        <v>593044.87189099856</v>
      </c>
      <c r="D25" s="22">
        <f t="shared" ca="1" si="0"/>
        <v>0</v>
      </c>
    </row>
    <row r="26" spans="1:4" x14ac:dyDescent="0.2">
      <c r="A26" s="25">
        <f ca="1">SUM($D$8:D26)</f>
        <v>0</v>
      </c>
      <c r="B26" s="13">
        <f>Wealth!A30</f>
        <v>19</v>
      </c>
      <c r="C26" s="23">
        <f ca="1">Wealth!H30</f>
        <v>648568.21343262237</v>
      </c>
      <c r="D26" s="22">
        <f t="shared" ca="1" si="0"/>
        <v>0</v>
      </c>
    </row>
    <row r="27" spans="1:4" x14ac:dyDescent="0.2">
      <c r="A27" s="25">
        <f ca="1">SUM($D$8:D27)</f>
        <v>0</v>
      </c>
      <c r="B27" s="13">
        <f>Wealth!A31</f>
        <v>20</v>
      </c>
      <c r="C27" s="23">
        <f ca="1">Wealth!H31</f>
        <v>719980.59334531392</v>
      </c>
      <c r="D27" s="22">
        <f t="shared" ca="1" si="0"/>
        <v>0</v>
      </c>
    </row>
    <row r="28" spans="1:4" x14ac:dyDescent="0.2">
      <c r="A28" s="25">
        <f ca="1">SUM($D$8:D28)</f>
        <v>0</v>
      </c>
      <c r="B28" s="13">
        <f>Wealth!A32</f>
        <v>21</v>
      </c>
      <c r="C28" s="23">
        <f ca="1">Wealth!H32</f>
        <v>797249.11922190769</v>
      </c>
      <c r="D28" s="22">
        <f t="shared" ca="1" si="0"/>
        <v>0</v>
      </c>
    </row>
    <row r="29" spans="1:4" x14ac:dyDescent="0.2">
      <c r="A29" s="25">
        <f ca="1">SUM($D$8:D29)</f>
        <v>0</v>
      </c>
      <c r="B29" s="13">
        <f>Wealth!A33</f>
        <v>22</v>
      </c>
      <c r="C29" s="23">
        <f ca="1">Wealth!H33</f>
        <v>869419.41933426179</v>
      </c>
      <c r="D29" s="22">
        <f t="shared" ca="1" si="0"/>
        <v>0</v>
      </c>
    </row>
    <row r="30" spans="1:4" x14ac:dyDescent="0.2">
      <c r="A30" s="25">
        <f ca="1">SUM($D$8:D30)</f>
        <v>0</v>
      </c>
      <c r="B30" s="13">
        <f>Wealth!A34</f>
        <v>23</v>
      </c>
      <c r="C30" s="23">
        <f ca="1">Wealth!H34</f>
        <v>946406.64451253787</v>
      </c>
      <c r="D30" s="22">
        <f t="shared" ca="1" si="0"/>
        <v>0</v>
      </c>
    </row>
    <row r="31" spans="1:4" x14ac:dyDescent="0.2">
      <c r="A31" s="25">
        <f ca="1">SUM($D$8:D31)</f>
        <v>0</v>
      </c>
      <c r="B31" s="13">
        <f>Wealth!A35</f>
        <v>24</v>
      </c>
      <c r="C31" s="23">
        <f ca="1">Wealth!H35</f>
        <v>1028509.544401875</v>
      </c>
      <c r="D31" s="22">
        <f t="shared" ca="1" si="0"/>
        <v>0</v>
      </c>
    </row>
    <row r="32" spans="1:4" x14ac:dyDescent="0.2">
      <c r="A32" s="25">
        <f ca="1">SUM($D$8:D32)</f>
        <v>0</v>
      </c>
      <c r="B32" s="13">
        <f>Wealth!A36</f>
        <v>25</v>
      </c>
      <c r="C32" s="23">
        <f ca="1">Wealth!H36</f>
        <v>1129432.6915043022</v>
      </c>
      <c r="D32" s="22">
        <f t="shared" ca="1" si="0"/>
        <v>0</v>
      </c>
    </row>
    <row r="33" spans="1:4" x14ac:dyDescent="0.2">
      <c r="A33" s="25">
        <f ca="1">SUM($D$8:D33)</f>
        <v>0</v>
      </c>
      <c r="B33" s="13">
        <f>Wealth!A37</f>
        <v>26</v>
      </c>
      <c r="C33" s="23">
        <f ca="1">Wealth!H37</f>
        <v>1236391.9493594973</v>
      </c>
      <c r="D33" s="22">
        <f t="shared" ca="1" si="0"/>
        <v>0</v>
      </c>
    </row>
    <row r="34" spans="1:4" x14ac:dyDescent="0.2">
      <c r="A34" s="25">
        <f ca="1">SUM($D$8:D34)</f>
        <v>0</v>
      </c>
      <c r="B34" s="13">
        <f>Wealth!A38</f>
        <v>27</v>
      </c>
      <c r="C34" s="23">
        <f ca="1">Wealth!H38</f>
        <v>1349708.9225730519</v>
      </c>
      <c r="D34" s="22">
        <f t="shared" ca="1" si="0"/>
        <v>0</v>
      </c>
    </row>
    <row r="35" spans="1:4" x14ac:dyDescent="0.2">
      <c r="A35" s="25">
        <f ca="1">SUM($D$8:D35)</f>
        <v>0</v>
      </c>
      <c r="B35" s="13">
        <f>Wealth!A39</f>
        <v>28</v>
      </c>
      <c r="C35" s="23">
        <f ca="1">Wealth!H39</f>
        <v>1469721.6919621956</v>
      </c>
      <c r="D35" s="22">
        <f t="shared" ca="1" si="0"/>
        <v>0</v>
      </c>
    </row>
    <row r="36" spans="1:4" x14ac:dyDescent="0.2">
      <c r="A36" s="25">
        <f ca="1">SUM($D$8:D36)</f>
        <v>1</v>
      </c>
      <c r="B36" s="13">
        <f>Wealth!A40</f>
        <v>29</v>
      </c>
      <c r="C36" s="23">
        <f ca="1">Wealth!H40</f>
        <v>1596785.6462860063</v>
      </c>
      <c r="D36" s="22">
        <f t="shared" ca="1" si="0"/>
        <v>1</v>
      </c>
    </row>
    <row r="37" spans="1:4" x14ac:dyDescent="0.2">
      <c r="A37" s="25">
        <f ca="1">SUM($D$8:D37)</f>
        <v>2</v>
      </c>
      <c r="B37" s="13">
        <f>Wealth!A41</f>
        <v>30</v>
      </c>
      <c r="C37" s="23">
        <f ca="1">Wealth!H41</f>
        <v>1730300.8897761153</v>
      </c>
      <c r="D37" s="22">
        <f t="shared" ca="1" si="0"/>
        <v>1</v>
      </c>
    </row>
    <row r="38" spans="1:4" x14ac:dyDescent="0.2">
      <c r="A38" s="25">
        <f ca="1">SUM($D$8:D38)</f>
        <v>3</v>
      </c>
      <c r="B38" s="13">
        <f>Wealth!A42</f>
        <v>31</v>
      </c>
      <c r="C38" s="23">
        <f ca="1">Wealth!H42</f>
        <v>1871955.2056862158</v>
      </c>
      <c r="D38" s="22">
        <f t="shared" ca="1" si="0"/>
        <v>1</v>
      </c>
    </row>
    <row r="39" spans="1:4" x14ac:dyDescent="0.2">
      <c r="A39" s="25">
        <f ca="1">SUM($D$8:D39)</f>
        <v>4</v>
      </c>
      <c r="B39" s="13">
        <f>Wealth!A43</f>
        <v>32</v>
      </c>
      <c r="C39" s="23">
        <f ca="1">Wealth!H43</f>
        <v>2023504.0301707401</v>
      </c>
      <c r="D39" s="22">
        <f t="shared" ca="1" si="0"/>
        <v>1</v>
      </c>
    </row>
    <row r="40" spans="1:4" x14ac:dyDescent="0.2">
      <c r="A40" s="25">
        <f ca="1">SUM($D$8:D40)</f>
        <v>5</v>
      </c>
      <c r="B40" s="13">
        <f>Wealth!A44</f>
        <v>33</v>
      </c>
      <c r="C40" s="23">
        <f ca="1">Wealth!H44</f>
        <v>2184930.4143672031</v>
      </c>
      <c r="D40" s="22">
        <f t="shared" ca="1" si="0"/>
        <v>1</v>
      </c>
    </row>
    <row r="41" spans="1:4" x14ac:dyDescent="0.2">
      <c r="A41" s="25">
        <f ca="1">SUM($D$8:D41)</f>
        <v>6</v>
      </c>
      <c r="B41" s="13">
        <f>Wealth!A45</f>
        <v>34</v>
      </c>
      <c r="C41" s="23">
        <f ca="1">Wealth!H45</f>
        <v>2362204.3771421351</v>
      </c>
      <c r="D41" s="22">
        <f t="shared" ca="1" si="0"/>
        <v>1</v>
      </c>
    </row>
    <row r="42" spans="1:4" x14ac:dyDescent="0.2">
      <c r="A42" s="25">
        <f ca="1">SUM($D$8:D42)</f>
        <v>7</v>
      </c>
      <c r="B42" s="13">
        <f>Wealth!A46</f>
        <v>35</v>
      </c>
      <c r="C42" s="23">
        <f ca="1">Wealth!H46</f>
        <v>2551814.3534900784</v>
      </c>
      <c r="D42" s="22">
        <f t="shared" ca="1" si="0"/>
        <v>1</v>
      </c>
    </row>
    <row r="43" spans="1:4" x14ac:dyDescent="0.2">
      <c r="A43" s="25">
        <f ca="1">SUM($D$8:D43)</f>
        <v>8</v>
      </c>
      <c r="B43" s="13">
        <f>Wealth!A47</f>
        <v>36</v>
      </c>
      <c r="C43" s="23">
        <f ca="1">Wealth!H47</f>
        <v>2753758.4826932861</v>
      </c>
      <c r="D43" s="22">
        <f t="shared" ca="1" si="0"/>
        <v>1</v>
      </c>
    </row>
    <row r="44" spans="1:4" x14ac:dyDescent="0.2">
      <c r="A44" s="25">
        <f ca="1">SUM($D$8:D44)</f>
        <v>9</v>
      </c>
      <c r="B44" s="13">
        <f>Wealth!A48</f>
        <v>37</v>
      </c>
      <c r="C44" s="23">
        <f ca="1">Wealth!H48</f>
        <v>2968795.9650085629</v>
      </c>
      <c r="D44" s="22">
        <f t="shared" ca="1" si="0"/>
        <v>1</v>
      </c>
    </row>
    <row r="45" spans="1:4" x14ac:dyDescent="0.2">
      <c r="A45" s="25" t="e">
        <f ca="1">SUM($D$8:D45)</f>
        <v>#VALUE!</v>
      </c>
      <c r="B45" s="13">
        <f>Wealth!A49</f>
        <v>38</v>
      </c>
      <c r="C45" s="23" t="e">
        <f ca="1">Wealth!H49</f>
        <v>#VALUE!</v>
      </c>
      <c r="D45" s="22" t="e">
        <f t="shared" ca="1" si="0"/>
        <v>#VALUE!</v>
      </c>
    </row>
    <row r="46" spans="1:4" x14ac:dyDescent="0.2">
      <c r="A46" s="25" t="e">
        <f ca="1">SUM($D$8:D46)</f>
        <v>#VALUE!</v>
      </c>
      <c r="B46" s="13">
        <f>Wealth!A50</f>
        <v>39</v>
      </c>
      <c r="C46" s="23" t="e">
        <f ca="1">Wealth!H50</f>
        <v>#VALUE!</v>
      </c>
      <c r="D46" s="22" t="e">
        <f t="shared" ca="1" si="0"/>
        <v>#VALUE!</v>
      </c>
    </row>
    <row r="47" spans="1:4" x14ac:dyDescent="0.2">
      <c r="A47" s="26" t="e">
        <f ca="1">SUM($D$8:D47)</f>
        <v>#VALUE!</v>
      </c>
      <c r="B47" s="16">
        <f>Wealth!A51</f>
        <v>40</v>
      </c>
      <c r="C47" s="24" t="e">
        <f ca="1">Wealth!H51</f>
        <v>#VALUE!</v>
      </c>
      <c r="D47" s="27" t="e">
        <f t="shared" ca="1" si="0"/>
        <v>#VALUE!</v>
      </c>
    </row>
  </sheetData>
  <mergeCells count="3">
    <mergeCell ref="A1:B1"/>
    <mergeCell ref="A6:D6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 and Outputs</vt:lpstr>
      <vt:lpstr>Salary</vt:lpstr>
      <vt:lpstr>Wealth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2019-08-22T16:12:14Z</dcterms:created>
  <dcterms:modified xsi:type="dcterms:W3CDTF">2025-03-18T02:49:11Z</dcterms:modified>
</cp:coreProperties>
</file>