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13_ncr:1_{D3CB7CE7-97B5-C74E-8073-A4A6FBFD2F23}" xr6:coauthVersionLast="47" xr6:coauthVersionMax="47" xr10:uidLastSave="{00000000-0000-0000-0000-000000000000}"/>
  <bookViews>
    <workbookView xWindow="0" yWindow="740" windowWidth="30240" windowHeight="18900" xr2:uid="{6C2D7166-DF05-E94D-BB83-DCCAD6141E39}"/>
  </bookViews>
  <sheets>
    <sheet name="Overview" sheetId="1" r:id="rId1"/>
    <sheet name="Desired Cash" sheetId="5" r:id="rId2"/>
    <sheet name="Salary" sheetId="2" r:id="rId3"/>
    <sheet name="Wealth" sheetId="3" r:id="rId4"/>
    <sheet name="Retirement" sheetId="4" r:id="rId5"/>
  </sheets>
  <definedNames>
    <definedName name="_xlchart.v1.0" hidden="1">Wealth!$A$8</definedName>
    <definedName name="_xlchart.v1.1" hidden="1">Wealth!$A$9:$A$48</definedName>
    <definedName name="_xlchart.v1.2" hidden="1">Wealth!$D$8</definedName>
    <definedName name="_xlchart.v1.3" hidden="1">Wealth!$D$9:$D$48</definedName>
    <definedName name="_xlchart.v1.4" hidden="1">Wealth!$A$8</definedName>
    <definedName name="_xlchart.v1.5" hidden="1">Wealth!$A$9:$A$48</definedName>
    <definedName name="_xlchart.v1.6" hidden="1">Wealth!$D$8</definedName>
    <definedName name="_xlchart.v1.7" hidden="1">Wealth!$D$9:$D$48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8" i="5"/>
  <c r="B4" i="5"/>
  <c r="B3" i="4"/>
  <c r="A4" i="5"/>
  <c r="A3" i="5"/>
  <c r="B3" i="5"/>
  <c r="B2" i="5"/>
  <c r="A2" i="5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7" i="4"/>
  <c r="A3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B21" i="4" s="1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9" i="3"/>
  <c r="A5" i="3"/>
  <c r="B5" i="3"/>
  <c r="B4" i="3"/>
  <c r="A4" i="3"/>
  <c r="D12" i="2"/>
  <c r="D13" i="2"/>
  <c r="D15" i="2"/>
  <c r="D20" i="2"/>
  <c r="D28" i="2"/>
  <c r="D29" i="2"/>
  <c r="D31" i="2"/>
  <c r="D36" i="2"/>
  <c r="D44" i="2"/>
  <c r="D45" i="2"/>
  <c r="D47" i="2"/>
  <c r="B12" i="2"/>
  <c r="B13" i="2"/>
  <c r="B14" i="2"/>
  <c r="B15" i="2"/>
  <c r="B20" i="2"/>
  <c r="B22" i="2"/>
  <c r="B23" i="2"/>
  <c r="B28" i="2"/>
  <c r="B29" i="2"/>
  <c r="B30" i="2"/>
  <c r="B31" i="2"/>
  <c r="B36" i="2"/>
  <c r="B38" i="2"/>
  <c r="B39" i="2"/>
  <c r="B44" i="2"/>
  <c r="B45" i="2"/>
  <c r="B46" i="2"/>
  <c r="B47" i="2"/>
  <c r="A3" i="2"/>
  <c r="B3" i="2"/>
  <c r="A4" i="2"/>
  <c r="B4" i="2"/>
  <c r="D22" i="2" s="1"/>
  <c r="A5" i="2"/>
  <c r="B5" i="2"/>
  <c r="B2" i="2"/>
  <c r="A2" i="2"/>
  <c r="A3" i="3" s="1"/>
  <c r="D46" i="2" l="1"/>
  <c r="D30" i="2"/>
  <c r="D14" i="2"/>
  <c r="D39" i="2"/>
  <c r="D38" i="2"/>
  <c r="D16" i="2"/>
  <c r="D24" i="2"/>
  <c r="D32" i="2"/>
  <c r="D40" i="2"/>
  <c r="D48" i="2"/>
  <c r="D18" i="2"/>
  <c r="D26" i="2"/>
  <c r="D42" i="2"/>
  <c r="D19" i="2"/>
  <c r="D43" i="2"/>
  <c r="D17" i="2"/>
  <c r="D25" i="2"/>
  <c r="D33" i="2"/>
  <c r="D41" i="2"/>
  <c r="D49" i="2"/>
  <c r="D34" i="2"/>
  <c r="D27" i="2"/>
  <c r="D10" i="2"/>
  <c r="D11" i="2"/>
  <c r="D35" i="2"/>
  <c r="D23" i="2"/>
  <c r="B16" i="2"/>
  <c r="B24" i="2"/>
  <c r="B32" i="2"/>
  <c r="B40" i="2"/>
  <c r="B48" i="2"/>
  <c r="B25" i="2"/>
  <c r="B33" i="2"/>
  <c r="B41" i="2"/>
  <c r="B26" i="2"/>
  <c r="B42" i="2"/>
  <c r="B11" i="2"/>
  <c r="B35" i="2"/>
  <c r="B17" i="2"/>
  <c r="B49" i="2"/>
  <c r="B18" i="2"/>
  <c r="B34" i="2"/>
  <c r="B10" i="2"/>
  <c r="B19" i="2"/>
  <c r="B27" i="2"/>
  <c r="B43" i="2"/>
  <c r="B37" i="2"/>
  <c r="B21" i="2"/>
  <c r="D37" i="2"/>
  <c r="D21" i="2"/>
  <c r="B3" i="3"/>
  <c r="F17" i="2" l="1"/>
  <c r="G17" i="2" s="1"/>
  <c r="B16" i="3" s="1"/>
  <c r="C16" i="3" s="1"/>
  <c r="C16" i="2"/>
  <c r="E16" i="2" s="1"/>
  <c r="F16" i="2" s="1"/>
  <c r="G16" i="2" s="1"/>
  <c r="B15" i="3" s="1"/>
  <c r="C15" i="3" s="1"/>
  <c r="C24" i="2"/>
  <c r="E24" i="2" s="1"/>
  <c r="F24" i="2" s="1"/>
  <c r="G24" i="2" s="1"/>
  <c r="B23" i="3" s="1"/>
  <c r="C23" i="3" s="1"/>
  <c r="C32" i="2"/>
  <c r="E32" i="2" s="1"/>
  <c r="F32" i="2" s="1"/>
  <c r="G32" i="2" s="1"/>
  <c r="B31" i="3" s="1"/>
  <c r="C31" i="3" s="1"/>
  <c r="C40" i="2"/>
  <c r="E40" i="2" s="1"/>
  <c r="F40" i="2" s="1"/>
  <c r="G40" i="2" s="1"/>
  <c r="B39" i="3" s="1"/>
  <c r="C39" i="3" s="1"/>
  <c r="C48" i="2"/>
  <c r="E48" i="2" s="1"/>
  <c r="F48" i="2" s="1"/>
  <c r="G48" i="2" s="1"/>
  <c r="B47" i="3" s="1"/>
  <c r="C47" i="3" s="1"/>
  <c r="C49" i="2"/>
  <c r="E49" i="2" s="1"/>
  <c r="F49" i="2" s="1"/>
  <c r="G49" i="2" s="1"/>
  <c r="B48" i="3" s="1"/>
  <c r="C48" i="3" s="1"/>
  <c r="C26" i="2"/>
  <c r="E26" i="2" s="1"/>
  <c r="F26" i="2" s="1"/>
  <c r="G26" i="2" s="1"/>
  <c r="B25" i="3" s="1"/>
  <c r="C25" i="3" s="1"/>
  <c r="C42" i="2"/>
  <c r="E42" i="2" s="1"/>
  <c r="F42" i="2" s="1"/>
  <c r="G42" i="2" s="1"/>
  <c r="B41" i="3" s="1"/>
  <c r="C41" i="3" s="1"/>
  <c r="C27" i="2"/>
  <c r="E27" i="2" s="1"/>
  <c r="F27" i="2" s="1"/>
  <c r="G27" i="2" s="1"/>
  <c r="B26" i="3" s="1"/>
  <c r="C26" i="3" s="1"/>
  <c r="C17" i="2"/>
  <c r="E17" i="2" s="1"/>
  <c r="C25" i="2"/>
  <c r="E25" i="2" s="1"/>
  <c r="F25" i="2" s="1"/>
  <c r="G25" i="2" s="1"/>
  <c r="B24" i="3" s="1"/>
  <c r="C24" i="3" s="1"/>
  <c r="C33" i="2"/>
  <c r="E33" i="2" s="1"/>
  <c r="F33" i="2" s="1"/>
  <c r="G33" i="2" s="1"/>
  <c r="B32" i="3" s="1"/>
  <c r="C32" i="3" s="1"/>
  <c r="C41" i="2"/>
  <c r="E41" i="2" s="1"/>
  <c r="F41" i="2" s="1"/>
  <c r="G41" i="2" s="1"/>
  <c r="B40" i="3" s="1"/>
  <c r="C40" i="3" s="1"/>
  <c r="C18" i="2"/>
  <c r="E18" i="2" s="1"/>
  <c r="C34" i="2"/>
  <c r="E34" i="2" s="1"/>
  <c r="F34" i="2" s="1"/>
  <c r="G34" i="2" s="1"/>
  <c r="B33" i="3" s="1"/>
  <c r="C33" i="3" s="1"/>
  <c r="C11" i="2"/>
  <c r="E11" i="2" s="1"/>
  <c r="F11" i="2" s="1"/>
  <c r="G11" i="2" s="1"/>
  <c r="B10" i="3" s="1"/>
  <c r="C10" i="3" s="1"/>
  <c r="C35" i="2"/>
  <c r="E35" i="2" s="1"/>
  <c r="F35" i="2" s="1"/>
  <c r="G35" i="2" s="1"/>
  <c r="B34" i="3" s="1"/>
  <c r="C34" i="3" s="1"/>
  <c r="C10" i="2"/>
  <c r="E10" i="2" s="1"/>
  <c r="F10" i="2" s="1"/>
  <c r="G10" i="2" s="1"/>
  <c r="B9" i="3" s="1"/>
  <c r="C9" i="3" s="1"/>
  <c r="D9" i="3" s="1"/>
  <c r="C19" i="2"/>
  <c r="E19" i="2" s="1"/>
  <c r="F19" i="2" s="1"/>
  <c r="G19" i="2" s="1"/>
  <c r="B18" i="3" s="1"/>
  <c r="C18" i="3" s="1"/>
  <c r="C43" i="2"/>
  <c r="E43" i="2" s="1"/>
  <c r="F43" i="2" s="1"/>
  <c r="G43" i="2" s="1"/>
  <c r="B42" i="3" s="1"/>
  <c r="C42" i="3" s="1"/>
  <c r="C13" i="2"/>
  <c r="E13" i="2" s="1"/>
  <c r="F13" i="2" s="1"/>
  <c r="G13" i="2" s="1"/>
  <c r="B12" i="3" s="1"/>
  <c r="C12" i="3" s="1"/>
  <c r="C29" i="2"/>
  <c r="E29" i="2" s="1"/>
  <c r="F29" i="2" s="1"/>
  <c r="G29" i="2" s="1"/>
  <c r="B28" i="3" s="1"/>
  <c r="C28" i="3" s="1"/>
  <c r="C45" i="2"/>
  <c r="E45" i="2" s="1"/>
  <c r="F45" i="2" s="1"/>
  <c r="G45" i="2" s="1"/>
  <c r="B44" i="3" s="1"/>
  <c r="C44" i="3" s="1"/>
  <c r="C30" i="2"/>
  <c r="E30" i="2" s="1"/>
  <c r="C15" i="2"/>
  <c r="E15" i="2" s="1"/>
  <c r="F15" i="2" s="1"/>
  <c r="G15" i="2" s="1"/>
  <c r="B14" i="3" s="1"/>
  <c r="C14" i="3" s="1"/>
  <c r="C20" i="2"/>
  <c r="E20" i="2" s="1"/>
  <c r="F20" i="2" s="1"/>
  <c r="G20" i="2" s="1"/>
  <c r="B19" i="3" s="1"/>
  <c r="C19" i="3" s="1"/>
  <c r="C36" i="2"/>
  <c r="E36" i="2" s="1"/>
  <c r="F36" i="2" s="1"/>
  <c r="G36" i="2" s="1"/>
  <c r="B35" i="3" s="1"/>
  <c r="C35" i="3" s="1"/>
  <c r="C37" i="2"/>
  <c r="E37" i="2" s="1"/>
  <c r="F37" i="2" s="1"/>
  <c r="G37" i="2" s="1"/>
  <c r="B36" i="3" s="1"/>
  <c r="C36" i="3" s="1"/>
  <c r="C28" i="2"/>
  <c r="E28" i="2" s="1"/>
  <c r="F28" i="2" s="1"/>
  <c r="G28" i="2" s="1"/>
  <c r="B27" i="3" s="1"/>
  <c r="C27" i="3" s="1"/>
  <c r="C14" i="2"/>
  <c r="E14" i="2" s="1"/>
  <c r="F14" i="2" s="1"/>
  <c r="G14" i="2" s="1"/>
  <c r="B13" i="3" s="1"/>
  <c r="C13" i="3" s="1"/>
  <c r="C46" i="2"/>
  <c r="E46" i="2" s="1"/>
  <c r="F46" i="2" s="1"/>
  <c r="G46" i="2" s="1"/>
  <c r="B45" i="3" s="1"/>
  <c r="C45" i="3" s="1"/>
  <c r="C31" i="2"/>
  <c r="E31" i="2" s="1"/>
  <c r="F31" i="2" s="1"/>
  <c r="G31" i="2" s="1"/>
  <c r="B30" i="3" s="1"/>
  <c r="C30" i="3" s="1"/>
  <c r="C47" i="2"/>
  <c r="E47" i="2" s="1"/>
  <c r="F47" i="2" s="1"/>
  <c r="G47" i="2" s="1"/>
  <c r="B46" i="3" s="1"/>
  <c r="C46" i="3" s="1"/>
  <c r="C21" i="2"/>
  <c r="E21" i="2" s="1"/>
  <c r="F21" i="2" s="1"/>
  <c r="G21" i="2" s="1"/>
  <c r="B20" i="3" s="1"/>
  <c r="C20" i="3" s="1"/>
  <c r="C12" i="2"/>
  <c r="E12" i="2" s="1"/>
  <c r="F12" i="2" s="1"/>
  <c r="G12" i="2" s="1"/>
  <c r="B11" i="3" s="1"/>
  <c r="C11" i="3" s="1"/>
  <c r="C22" i="2"/>
  <c r="E22" i="2" s="1"/>
  <c r="F22" i="2" s="1"/>
  <c r="G22" i="2" s="1"/>
  <c r="B21" i="3" s="1"/>
  <c r="C21" i="3" s="1"/>
  <c r="C38" i="2"/>
  <c r="E38" i="2" s="1"/>
  <c r="F38" i="2" s="1"/>
  <c r="G38" i="2" s="1"/>
  <c r="B37" i="3" s="1"/>
  <c r="C37" i="3" s="1"/>
  <c r="C23" i="2"/>
  <c r="E23" i="2" s="1"/>
  <c r="C39" i="2"/>
  <c r="E39" i="2" s="1"/>
  <c r="C44" i="2"/>
  <c r="E44" i="2" s="1"/>
  <c r="F44" i="2" s="1"/>
  <c r="G44" i="2" s="1"/>
  <c r="B43" i="3" s="1"/>
  <c r="C43" i="3" s="1"/>
  <c r="F23" i="2"/>
  <c r="G23" i="2" s="1"/>
  <c r="B22" i="3" s="1"/>
  <c r="C22" i="3" s="1"/>
  <c r="F30" i="2"/>
  <c r="G30" i="2" s="1"/>
  <c r="B29" i="3" s="1"/>
  <c r="C29" i="3" s="1"/>
  <c r="F18" i="2"/>
  <c r="G18" i="2" s="1"/>
  <c r="B17" i="3" s="1"/>
  <c r="C17" i="3" s="1"/>
  <c r="F39" i="2"/>
  <c r="G39" i="2" s="1"/>
  <c r="B38" i="3" s="1"/>
  <c r="C38" i="3" s="1"/>
  <c r="D10" i="3" l="1"/>
  <c r="C7" i="4"/>
  <c r="D7" i="4" s="1"/>
  <c r="A7" i="4" l="1"/>
  <c r="C8" i="4"/>
  <c r="D8" i="4" s="1"/>
  <c r="D11" i="3"/>
  <c r="A8" i="4" l="1"/>
  <c r="D12" i="3"/>
  <c r="C9" i="4"/>
  <c r="D9" i="4" s="1"/>
  <c r="A9" i="4" s="1"/>
  <c r="D13" i="3" l="1"/>
  <c r="C10" i="4"/>
  <c r="D10" i="4" s="1"/>
  <c r="D14" i="3" l="1"/>
  <c r="C11" i="4"/>
  <c r="D11" i="4" s="1"/>
  <c r="A10" i="4"/>
  <c r="A11" i="4" l="1"/>
  <c r="D15" i="3"/>
  <c r="C12" i="4"/>
  <c r="D12" i="4" s="1"/>
  <c r="A12" i="4" l="1"/>
  <c r="D16" i="3"/>
  <c r="C13" i="4"/>
  <c r="D13" i="4" s="1"/>
  <c r="D17" i="3" l="1"/>
  <c r="C14" i="4"/>
  <c r="D14" i="4" s="1"/>
  <c r="A13" i="4"/>
  <c r="A14" i="4" l="1"/>
  <c r="D18" i="3"/>
  <c r="C15" i="4"/>
  <c r="D15" i="4" s="1"/>
  <c r="A15" i="4" s="1"/>
  <c r="D19" i="3" l="1"/>
  <c r="C16" i="4"/>
  <c r="D16" i="4" s="1"/>
  <c r="A16" i="4" s="1"/>
  <c r="D20" i="3" l="1"/>
  <c r="C17" i="4"/>
  <c r="D17" i="4" s="1"/>
  <c r="A17" i="4" s="1"/>
  <c r="D21" i="3" l="1"/>
  <c r="C18" i="4"/>
  <c r="D18" i="4" s="1"/>
  <c r="A18" i="4" s="1"/>
  <c r="D22" i="3" l="1"/>
  <c r="C19" i="4"/>
  <c r="D19" i="4" s="1"/>
  <c r="A19" i="4" s="1"/>
  <c r="D23" i="3" l="1"/>
  <c r="C20" i="4"/>
  <c r="D20" i="4" s="1"/>
  <c r="A20" i="4" s="1"/>
  <c r="D24" i="3" l="1"/>
  <c r="C21" i="4"/>
  <c r="D21" i="4" s="1"/>
  <c r="A21" i="4" s="1"/>
  <c r="D25" i="3" l="1"/>
  <c r="C22" i="4"/>
  <c r="D22" i="4" s="1"/>
  <c r="A22" i="4" s="1"/>
  <c r="D26" i="3" l="1"/>
  <c r="C23" i="4"/>
  <c r="D23" i="4" s="1"/>
  <c r="A23" i="4" s="1"/>
  <c r="D27" i="3" l="1"/>
  <c r="C24" i="4"/>
  <c r="D24" i="4" s="1"/>
  <c r="A24" i="4" s="1"/>
  <c r="D28" i="3" l="1"/>
  <c r="C25" i="4"/>
  <c r="D25" i="4" s="1"/>
  <c r="A25" i="4" s="1"/>
  <c r="D29" i="3" l="1"/>
  <c r="C26" i="4"/>
  <c r="D26" i="4" s="1"/>
  <c r="A26" i="4" s="1"/>
  <c r="D30" i="3" l="1"/>
  <c r="C27" i="4"/>
  <c r="D27" i="4" s="1"/>
  <c r="A27" i="4" s="1"/>
  <c r="D31" i="3" l="1"/>
  <c r="C28" i="4"/>
  <c r="D28" i="4" s="1"/>
  <c r="A28" i="4" s="1"/>
  <c r="D32" i="3" l="1"/>
  <c r="C29" i="4"/>
  <c r="D29" i="4" s="1"/>
  <c r="A29" i="4" s="1"/>
  <c r="D33" i="3" l="1"/>
  <c r="C30" i="4"/>
  <c r="D30" i="4" s="1"/>
  <c r="A30" i="4" s="1"/>
  <c r="D34" i="3" l="1"/>
  <c r="C31" i="4"/>
  <c r="D31" i="4" s="1"/>
  <c r="A31" i="4" s="1"/>
  <c r="D35" i="3" l="1"/>
  <c r="C32" i="4"/>
  <c r="D32" i="4" s="1"/>
  <c r="A32" i="4" s="1"/>
  <c r="D36" i="3" l="1"/>
  <c r="C33" i="4"/>
  <c r="D33" i="4" s="1"/>
  <c r="A33" i="4" s="1"/>
  <c r="D37" i="3" l="1"/>
  <c r="C34" i="4"/>
  <c r="D34" i="4" s="1"/>
  <c r="A34" i="4" s="1"/>
  <c r="D38" i="3" l="1"/>
  <c r="C35" i="4"/>
  <c r="D35" i="4" s="1"/>
  <c r="A35" i="4" s="1"/>
  <c r="D39" i="3" l="1"/>
  <c r="C36" i="4"/>
  <c r="D36" i="4" s="1"/>
  <c r="A36" i="4" s="1"/>
  <c r="D40" i="3" l="1"/>
  <c r="C37" i="4"/>
  <c r="D37" i="4" s="1"/>
  <c r="A37" i="4" s="1"/>
  <c r="D41" i="3" l="1"/>
  <c r="C38" i="4"/>
  <c r="D38" i="4" s="1"/>
  <c r="A38" i="4" s="1"/>
  <c r="D42" i="3" l="1"/>
  <c r="C39" i="4"/>
  <c r="D39" i="4" s="1"/>
  <c r="A39" i="4" s="1"/>
  <c r="D43" i="3" l="1"/>
  <c r="C40" i="4"/>
  <c r="D40" i="4" s="1"/>
  <c r="A40" i="4" s="1"/>
  <c r="D44" i="3" l="1"/>
  <c r="C41" i="4"/>
  <c r="D41" i="4" s="1"/>
  <c r="A41" i="4" s="1"/>
  <c r="D45" i="3" l="1"/>
  <c r="C42" i="4"/>
  <c r="D42" i="4" s="1"/>
  <c r="A42" i="4" s="1"/>
  <c r="D46" i="3" l="1"/>
  <c r="C43" i="4"/>
  <c r="D43" i="4" s="1"/>
  <c r="A43" i="4" s="1"/>
  <c r="D47" i="3" l="1"/>
  <c r="C44" i="4"/>
  <c r="D44" i="4" s="1"/>
  <c r="A44" i="4" s="1"/>
  <c r="D48" i="3" l="1"/>
  <c r="C46" i="4" s="1"/>
  <c r="D46" i="4" s="1"/>
  <c r="C45" i="4"/>
  <c r="D45" i="4" s="1"/>
  <c r="A45" i="4" s="1"/>
  <c r="A46" i="4" l="1"/>
</calcChain>
</file>

<file path=xl/sharedStrings.xml><?xml version="1.0" encoding="utf-8"?>
<sst xmlns="http://schemas.openxmlformats.org/spreadsheetml/2006/main" count="40" uniqueCount="33">
  <si>
    <t>Inputs</t>
  </si>
  <si>
    <t>Salary Inputs</t>
  </si>
  <si>
    <t>Starting Salary</t>
  </si>
  <si>
    <t>Promotions Every # Years</t>
  </si>
  <si>
    <t>Cost of Living Raise</t>
  </si>
  <si>
    <t>Promotion Raise</t>
  </si>
  <si>
    <t>Wealth Inputs</t>
  </si>
  <si>
    <t>Savings Rate</t>
  </si>
  <si>
    <t>Interest</t>
  </si>
  <si>
    <t>Desired Retirement Inputs</t>
  </si>
  <si>
    <t>Desired Cash</t>
  </si>
  <si>
    <t>Main Outputs</t>
  </si>
  <si>
    <t>Years Until Retirement</t>
  </si>
  <si>
    <t>Salary Calculations</t>
  </si>
  <si>
    <t>Time</t>
  </si>
  <si>
    <t>Is Promotion Year</t>
  </si>
  <si>
    <t>Number of Promotions</t>
  </si>
  <si>
    <t>Cost of Living Factor</t>
  </si>
  <si>
    <t>Promotion Factor</t>
  </si>
  <si>
    <t>Total Factor</t>
  </si>
  <si>
    <t>Salary</t>
  </si>
  <si>
    <t>Note: Salaries are computed in the Salary Tab, then referenced here</t>
  </si>
  <si>
    <t>Wealth Calculations</t>
  </si>
  <si>
    <t>Amount Saved</t>
  </si>
  <si>
    <t>Wealth</t>
  </si>
  <si>
    <t>Note: Wealths are computed on the Wealth Tab and referenced here</t>
  </si>
  <si>
    <t>Retirement Calculations</t>
  </si>
  <si>
    <t>Wealths</t>
  </si>
  <si>
    <t>Is Retired</t>
  </si>
  <si>
    <t>Num Years Retired</t>
  </si>
  <si>
    <t>Annual Cash Spending During Retirement</t>
  </si>
  <si>
    <t>Years In Retirement</t>
  </si>
  <si>
    <t>Desired Cash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</si>
</sst>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9" fontId="0" fillId="0" borderId="0" xfId="1" applyFon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Salary!$G$10:$G$49</c:f>
              <c:numCache>
                <c:formatCode>General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A-B441-8A35-E1C417B9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8976"/>
        <c:axId val="361070624"/>
      </c:lineChart>
      <c:catAx>
        <c:axId val="3610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0624"/>
        <c:crosses val="autoZero"/>
        <c:auto val="1"/>
        <c:lblAlgn val="ctr"/>
        <c:lblOffset val="100"/>
        <c:noMultiLvlLbl val="0"/>
      </c:catAx>
      <c:valAx>
        <c:axId val="361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Wealth!$D$8</c:f>
              <c:strCache>
                <c:ptCount val="1"/>
                <c:pt idx="0">
                  <c:v>Wealth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Wealth!$A$9:$A$48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Wealth!$D$9:$D$48</c:f>
              <c:numCache>
                <c:formatCode>General</c:formatCode>
                <c:ptCount val="40"/>
                <c:pt idx="0">
                  <c:v>15300</c:v>
                </c:pt>
                <c:pt idx="1">
                  <c:v>31671</c:v>
                </c:pt>
                <c:pt idx="2">
                  <c:v>49172.67</c:v>
                </c:pt>
                <c:pt idx="3">
                  <c:v>67867.785900000003</c:v>
                </c:pt>
                <c:pt idx="4">
                  <c:v>90306.569050199992</c:v>
                </c:pt>
                <c:pt idx="5">
                  <c:v>114248.19923501399</c:v>
                </c:pt>
                <c:pt idx="6">
                  <c:v>139775.43696371478</c:v>
                </c:pt>
                <c:pt idx="7">
                  <c:v>166975.3331341896</c:v>
                </c:pt>
                <c:pt idx="8">
                  <c:v>195939.44659963396</c:v>
                </c:pt>
                <c:pt idx="9">
                  <c:v>229918.22073626166</c:v>
                </c:pt>
                <c:pt idx="10">
                  <c:v>266079.56961585366</c:v>
                </c:pt>
                <c:pt idx="11">
                  <c:v>304542.29469628085</c:v>
                </c:pt>
                <c:pt idx="12">
                  <c:v>345431.33096272207</c:v>
                </c:pt>
                <c:pt idx="13">
                  <c:v>388878.05747311789</c:v>
                </c:pt>
                <c:pt idx="14">
                  <c:v>439025.42298250442</c:v>
                </c:pt>
                <c:pt idx="15">
                  <c:v>492294.22602007492</c:v>
                </c:pt>
                <c:pt idx="16">
                  <c:v>548852.81984729285</c:v>
                </c:pt>
                <c:pt idx="17">
                  <c:v>608878.22101639595</c:v>
                </c:pt>
                <c:pt idx="18">
                  <c:v>672556.54744748899</c:v>
                </c:pt>
                <c:pt idx="19">
                  <c:v>745168.3440609239</c:v>
                </c:pt>
                <c:pt idx="20">
                  <c:v>822190.40988985181</c:v>
                </c:pt>
                <c:pt idx="21">
                  <c:v>903858.85198274371</c:v>
                </c:pt>
                <c:pt idx="22">
                  <c:v>990421.89461224817</c:v>
                </c:pt>
                <c:pt idx="23">
                  <c:v>1082140.4913738354</c:v>
                </c:pt>
                <c:pt idx="24">
                  <c:v>1185745.1858248606</c:v>
                </c:pt>
                <c:pt idx="25">
                  <c:v>1295520.0683960835</c:v>
                </c:pt>
                <c:pt idx="26">
                  <c:v>1411793.4475614673</c:v>
                </c:pt>
                <c:pt idx="27">
                  <c:v>1534910.4432000318</c:v>
                </c:pt>
                <c:pt idx="28">
                  <c:v>1665233.8350857343</c:v>
                </c:pt>
                <c:pt idx="29">
                  <c:v>1811342.3680282685</c:v>
                </c:pt>
                <c:pt idx="30">
                  <c:v>1966013.2644416941</c:v>
                </c:pt>
                <c:pt idx="31">
                  <c:v>2129699.7812360311</c:v>
                </c:pt>
                <c:pt idx="32">
                  <c:v>2302878.3409415302</c:v>
                </c:pt>
                <c:pt idx="33">
                  <c:v>2486049.7000451782</c:v>
                </c:pt>
                <c:pt idx="34">
                  <c:v>2690148.3745797952</c:v>
                </c:pt>
                <c:pt idx="35">
                  <c:v>2906047.9066317906</c:v>
                </c:pt>
                <c:pt idx="36">
                  <c:v>3134370.2575528454</c:v>
                </c:pt>
                <c:pt idx="37">
                  <c:v>3375769.1251317426</c:v>
                </c:pt>
                <c:pt idx="38">
                  <c:v>3630931.5431836094</c:v>
                </c:pt>
                <c:pt idx="39">
                  <c:v>3913794.7775286534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E-EB4B-9A65-C99B6DED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28192"/>
        <c:axId val="361098272"/>
      </c:lineChart>
      <c:catAx>
        <c:axId val="18731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8272"/>
        <c:crosses val="autoZero"/>
        <c:auto val="1"/>
        <c:lblAlgn val="ctr"/>
        <c:lblOffset val="100"/>
        <c:noMultiLvlLbl val="0"/>
      </c:catAx>
      <c:valAx>
        <c:axId val="3610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Salary!$G$10:$G$49</c:f>
              <c:numCache>
                <c:formatCode>General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F-D54E-BD8E-BF7BCA5E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87456"/>
        <c:axId val="1253969264"/>
      </c:lineChart>
      <c:catAx>
        <c:axId val="12534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69264"/>
        <c:crosses val="autoZero"/>
        <c:auto val="1"/>
        <c:lblAlgn val="ctr"/>
        <c:lblOffset val="100"/>
        <c:noMultiLvlLbl val="0"/>
      </c:catAx>
      <c:valAx>
        <c:axId val="1253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8</xdr:col>
      <xdr:colOff>457200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4F3C-6516-D445-A173-189D559E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444500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8E884-2B3B-924F-A850-76DABC885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4</xdr:row>
      <xdr:rowOff>139700</xdr:rowOff>
    </xdr:from>
    <xdr:to>
      <xdr:col>14</xdr:col>
      <xdr:colOff>457200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E6396-2F0B-40DA-4602-47DAFD30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855E-481C-CD4A-B562-1FA1513606F2}">
  <sheetPr>
    <tabColor theme="9" tint="0.39997558519241921"/>
  </sheetPr>
  <dimension ref="A1:B19"/>
  <sheetViews>
    <sheetView tabSelected="1" workbookViewId="0">
      <selection activeCell="E17" sqref="E17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s="3" t="s">
        <v>0</v>
      </c>
      <c r="B1" s="3"/>
    </row>
    <row r="2" spans="1:2" x14ac:dyDescent="0.2">
      <c r="A2" s="2"/>
      <c r="B2" s="2"/>
    </row>
    <row r="3" spans="1:2" x14ac:dyDescent="0.2">
      <c r="A3" s="4" t="s">
        <v>1</v>
      </c>
      <c r="B3" s="4"/>
    </row>
    <row r="4" spans="1:2" x14ac:dyDescent="0.2">
      <c r="A4" t="s">
        <v>2</v>
      </c>
      <c r="B4">
        <v>60000</v>
      </c>
    </row>
    <row r="5" spans="1:2" x14ac:dyDescent="0.2">
      <c r="A5" t="s">
        <v>3</v>
      </c>
      <c r="B5">
        <v>5</v>
      </c>
    </row>
    <row r="6" spans="1:2" x14ac:dyDescent="0.2">
      <c r="A6" t="s">
        <v>4</v>
      </c>
      <c r="B6" s="5">
        <v>0.02</v>
      </c>
    </row>
    <row r="7" spans="1:2" x14ac:dyDescent="0.2">
      <c r="A7" t="s">
        <v>5</v>
      </c>
      <c r="B7" s="5">
        <v>0.15</v>
      </c>
    </row>
    <row r="9" spans="1:2" x14ac:dyDescent="0.2">
      <c r="A9" s="4" t="s">
        <v>6</v>
      </c>
      <c r="B9" s="4"/>
    </row>
    <row r="10" spans="1:2" x14ac:dyDescent="0.2">
      <c r="A10" t="s">
        <v>7</v>
      </c>
      <c r="B10" s="5">
        <v>0.25</v>
      </c>
    </row>
    <row r="11" spans="1:2" x14ac:dyDescent="0.2">
      <c r="A11" t="s">
        <v>8</v>
      </c>
      <c r="B11" s="5">
        <v>0.05</v>
      </c>
    </row>
    <row r="13" spans="1:2" x14ac:dyDescent="0.2">
      <c r="A13" s="4" t="s">
        <v>9</v>
      </c>
      <c r="B13" s="4"/>
    </row>
    <row r="14" spans="1:2" ht="34" x14ac:dyDescent="0.2">
      <c r="A14" s="8" t="s">
        <v>30</v>
      </c>
      <c r="B14">
        <v>40000</v>
      </c>
    </row>
    <row r="15" spans="1:2" x14ac:dyDescent="0.2">
      <c r="A15" t="s">
        <v>31</v>
      </c>
      <c r="B15">
        <v>25</v>
      </c>
    </row>
    <row r="18" spans="1:2" x14ac:dyDescent="0.2">
      <c r="A18" s="6" t="s">
        <v>11</v>
      </c>
      <c r="B18" s="6"/>
    </row>
    <row r="19" spans="1:2" x14ac:dyDescent="0.2">
      <c r="A19" t="s">
        <v>12</v>
      </c>
      <c r="B19">
        <f>VLOOKUP(1, Retirement!A7:B46,2)</f>
        <v>18</v>
      </c>
    </row>
  </sheetData>
  <mergeCells count="5">
    <mergeCell ref="A1:B1"/>
    <mergeCell ref="A3:B3"/>
    <mergeCell ref="A9:B9"/>
    <mergeCell ref="A13:B13"/>
    <mergeCell ref="A18:B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6780-6FCF-1E4D-8C33-661D9A879547}">
  <dimension ref="A1:B8"/>
  <sheetViews>
    <sheetView workbookViewId="0">
      <selection activeCell="B8" sqref="B8"/>
    </sheetView>
  </sheetViews>
  <sheetFormatPr baseColWidth="10" defaultRowHeight="16" x14ac:dyDescent="0.2"/>
  <cols>
    <col min="1" max="1" width="14" customWidth="1"/>
    <col min="2" max="2" width="11.83203125" bestFit="1" customWidth="1"/>
  </cols>
  <sheetData>
    <row r="1" spans="1:2" x14ac:dyDescent="0.2">
      <c r="A1" s="3" t="s">
        <v>0</v>
      </c>
      <c r="B1" s="3"/>
    </row>
    <row r="2" spans="1:2" ht="85" x14ac:dyDescent="0.2">
      <c r="A2" s="8" t="str">
        <f>Overview!A14</f>
        <v>Annual Cash Spending During Retirement</v>
      </c>
      <c r="B2" s="8">
        <f>Overview!B14</f>
        <v>40000</v>
      </c>
    </row>
    <row r="3" spans="1:2" ht="68" x14ac:dyDescent="0.2">
      <c r="A3" s="8" t="str">
        <f>Overview!A15</f>
        <v>Years In Retirement</v>
      </c>
      <c r="B3" s="8">
        <f>Overview!B15</f>
        <v>25</v>
      </c>
    </row>
    <row r="4" spans="1:2" x14ac:dyDescent="0.2">
      <c r="A4" t="str">
        <f>Overview!A11</f>
        <v>Interest</v>
      </c>
      <c r="B4" s="10">
        <f>Overview!B11</f>
        <v>0.05</v>
      </c>
    </row>
    <row r="7" spans="1:2" x14ac:dyDescent="0.2">
      <c r="A7" s="7" t="s">
        <v>32</v>
      </c>
      <c r="B7" s="7"/>
    </row>
    <row r="8" spans="1:2" x14ac:dyDescent="0.2">
      <c r="A8" t="s">
        <v>10</v>
      </c>
      <c r="B8" s="11">
        <f>PV(B4, B3, -B2, 0)</f>
        <v>563757.78264179034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4965-763B-1F45-A068-CC1AC0288793}">
  <dimension ref="A1:G49"/>
  <sheetViews>
    <sheetView topLeftCell="A10" workbookViewId="0">
      <selection activeCell="I20" sqref="I20"/>
    </sheetView>
  </sheetViews>
  <sheetFormatPr baseColWidth="10" defaultRowHeight="16" x14ac:dyDescent="0.2"/>
  <cols>
    <col min="1" max="1" width="22.1640625" bestFit="1" customWidth="1"/>
    <col min="2" max="2" width="15.6640625" bestFit="1" customWidth="1"/>
    <col min="3" max="3" width="12.83203125" customWidth="1"/>
  </cols>
  <sheetData>
    <row r="1" spans="1:7" x14ac:dyDescent="0.2">
      <c r="A1" s="3" t="s">
        <v>0</v>
      </c>
      <c r="B1" s="3"/>
    </row>
    <row r="2" spans="1:7" x14ac:dyDescent="0.2">
      <c r="A2" t="str">
        <f>Overview!A4</f>
        <v>Starting Salary</v>
      </c>
      <c r="B2">
        <f>Overview!B4</f>
        <v>60000</v>
      </c>
    </row>
    <row r="3" spans="1:7" x14ac:dyDescent="0.2">
      <c r="A3" t="str">
        <f>Overview!A5</f>
        <v>Promotions Every # Years</v>
      </c>
      <c r="B3">
        <f>Overview!B5</f>
        <v>5</v>
      </c>
    </row>
    <row r="4" spans="1:7" x14ac:dyDescent="0.2">
      <c r="A4" t="str">
        <f>Overview!A6</f>
        <v>Cost of Living Raise</v>
      </c>
      <c r="B4">
        <f>Overview!B6</f>
        <v>0.02</v>
      </c>
    </row>
    <row r="5" spans="1:7" x14ac:dyDescent="0.2">
      <c r="A5" t="str">
        <f>Overview!A7</f>
        <v>Promotion Raise</v>
      </c>
      <c r="B5">
        <f>Overview!B7</f>
        <v>0.15</v>
      </c>
    </row>
    <row r="8" spans="1:7" x14ac:dyDescent="0.2">
      <c r="A8" s="7" t="s">
        <v>13</v>
      </c>
      <c r="B8" s="7"/>
    </row>
    <row r="9" spans="1:7" ht="51" x14ac:dyDescent="0.2">
      <c r="A9" t="s">
        <v>14</v>
      </c>
      <c r="B9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</row>
    <row r="10" spans="1:7" x14ac:dyDescent="0.2">
      <c r="A10">
        <v>1</v>
      </c>
      <c r="B10">
        <f>IF(MOD(A10,$B$3) = 0, 1, 0)</f>
        <v>0</v>
      </c>
      <c r="C10">
        <f>SUM($B$10:B10)</f>
        <v>0</v>
      </c>
      <c r="D10">
        <f>SUM(1+$B$4)^A10</f>
        <v>1.02</v>
      </c>
      <c r="E10">
        <f>SUM(1 + $B$5)^C10</f>
        <v>1</v>
      </c>
      <c r="F10">
        <f>D10*E10</f>
        <v>1.02</v>
      </c>
      <c r="G10">
        <f>$B$2*F10</f>
        <v>61200</v>
      </c>
    </row>
    <row r="11" spans="1:7" x14ac:dyDescent="0.2">
      <c r="A11">
        <v>2</v>
      </c>
      <c r="B11">
        <f t="shared" ref="B11:B49" si="0">IF(MOD(A11,$B$3) = 0, 1, 0)</f>
        <v>0</v>
      </c>
      <c r="C11">
        <f>SUM($B$10:B11)</f>
        <v>0</v>
      </c>
      <c r="D11">
        <f t="shared" ref="D11:D49" si="1">SUM(1+$B$4)^A11</f>
        <v>1.0404</v>
      </c>
      <c r="E11">
        <f t="shared" ref="E11:E49" si="2">SUM(1 + $B$5)^C11</f>
        <v>1</v>
      </c>
      <c r="F11">
        <f t="shared" ref="F11:F49" si="3">D11*E11</f>
        <v>1.0404</v>
      </c>
      <c r="G11">
        <f t="shared" ref="G11:G49" si="4">$B$2*F11</f>
        <v>62424</v>
      </c>
    </row>
    <row r="12" spans="1:7" x14ac:dyDescent="0.2">
      <c r="A12">
        <v>3</v>
      </c>
      <c r="B12">
        <f t="shared" si="0"/>
        <v>0</v>
      </c>
      <c r="C12">
        <f>SUM($B$10:B12)</f>
        <v>0</v>
      </c>
      <c r="D12">
        <f t="shared" si="1"/>
        <v>1.0612079999999999</v>
      </c>
      <c r="E12">
        <f t="shared" si="2"/>
        <v>1</v>
      </c>
      <c r="F12">
        <f t="shared" si="3"/>
        <v>1.0612079999999999</v>
      </c>
      <c r="G12">
        <f t="shared" si="4"/>
        <v>63672.479999999996</v>
      </c>
    </row>
    <row r="13" spans="1:7" x14ac:dyDescent="0.2">
      <c r="A13">
        <v>4</v>
      </c>
      <c r="B13">
        <f t="shared" si="0"/>
        <v>0</v>
      </c>
      <c r="C13">
        <f>SUM($B$10:B13)</f>
        <v>0</v>
      </c>
      <c r="D13">
        <f t="shared" si="1"/>
        <v>1.08243216</v>
      </c>
      <c r="E13">
        <f t="shared" si="2"/>
        <v>1</v>
      </c>
      <c r="F13">
        <f t="shared" si="3"/>
        <v>1.08243216</v>
      </c>
      <c r="G13">
        <f t="shared" si="4"/>
        <v>64945.929599999996</v>
      </c>
    </row>
    <row r="14" spans="1:7" x14ac:dyDescent="0.2">
      <c r="A14">
        <v>5</v>
      </c>
      <c r="B14">
        <f t="shared" si="0"/>
        <v>1</v>
      </c>
      <c r="C14">
        <f>SUM($B$10:B14)</f>
        <v>1</v>
      </c>
      <c r="D14">
        <f t="shared" si="1"/>
        <v>1.1040808032</v>
      </c>
      <c r="E14">
        <f t="shared" si="2"/>
        <v>1.1499999999999999</v>
      </c>
      <c r="F14">
        <f t="shared" si="3"/>
        <v>1.2696929236799999</v>
      </c>
      <c r="G14">
        <f t="shared" si="4"/>
        <v>76181.575420799985</v>
      </c>
    </row>
    <row r="15" spans="1:7" x14ac:dyDescent="0.2">
      <c r="A15">
        <v>6</v>
      </c>
      <c r="B15">
        <f t="shared" si="0"/>
        <v>0</v>
      </c>
      <c r="C15">
        <f>SUM($B$10:B15)</f>
        <v>1</v>
      </c>
      <c r="D15">
        <f t="shared" si="1"/>
        <v>1.1261624192640001</v>
      </c>
      <c r="E15">
        <f t="shared" si="2"/>
        <v>1.1499999999999999</v>
      </c>
      <c r="F15">
        <f t="shared" si="3"/>
        <v>1.2950867821536001</v>
      </c>
      <c r="G15">
        <f t="shared" si="4"/>
        <v>77705.206929216001</v>
      </c>
    </row>
    <row r="16" spans="1:7" x14ac:dyDescent="0.2">
      <c r="A16">
        <v>7</v>
      </c>
      <c r="B16">
        <f t="shared" si="0"/>
        <v>0</v>
      </c>
      <c r="C16">
        <f>SUM($B$10:B16)</f>
        <v>1</v>
      </c>
      <c r="D16">
        <f t="shared" si="1"/>
        <v>1.1486856676492798</v>
      </c>
      <c r="E16">
        <f t="shared" si="2"/>
        <v>1.1499999999999999</v>
      </c>
      <c r="F16">
        <f t="shared" si="3"/>
        <v>1.3209885177966716</v>
      </c>
      <c r="G16">
        <f t="shared" si="4"/>
        <v>79259.311067800299</v>
      </c>
    </row>
    <row r="17" spans="1:7" x14ac:dyDescent="0.2">
      <c r="A17">
        <v>8</v>
      </c>
      <c r="B17">
        <f t="shared" si="0"/>
        <v>0</v>
      </c>
      <c r="C17">
        <f>SUM($B$10:B17)</f>
        <v>1</v>
      </c>
      <c r="D17">
        <f t="shared" si="1"/>
        <v>1.1716593810022655</v>
      </c>
      <c r="E17">
        <f t="shared" si="2"/>
        <v>1.1499999999999999</v>
      </c>
      <c r="F17">
        <f t="shared" si="3"/>
        <v>1.3474082881526053</v>
      </c>
      <c r="G17">
        <f t="shared" si="4"/>
        <v>80844.497289156323</v>
      </c>
    </row>
    <row r="18" spans="1:7" x14ac:dyDescent="0.2">
      <c r="A18">
        <v>9</v>
      </c>
      <c r="B18">
        <f t="shared" si="0"/>
        <v>0</v>
      </c>
      <c r="C18">
        <f>SUM($B$10:B18)</f>
        <v>1</v>
      </c>
      <c r="D18">
        <f t="shared" si="1"/>
        <v>1.1950925686223108</v>
      </c>
      <c r="E18">
        <f t="shared" si="2"/>
        <v>1.1499999999999999</v>
      </c>
      <c r="F18">
        <f t="shared" si="3"/>
        <v>1.3743564539156574</v>
      </c>
      <c r="G18">
        <f t="shared" si="4"/>
        <v>82461.387234939451</v>
      </c>
    </row>
    <row r="19" spans="1:7" x14ac:dyDescent="0.2">
      <c r="A19">
        <v>10</v>
      </c>
      <c r="B19">
        <f t="shared" si="0"/>
        <v>1</v>
      </c>
      <c r="C19">
        <f>SUM($B$10:B19)</f>
        <v>2</v>
      </c>
      <c r="D19">
        <f t="shared" si="1"/>
        <v>1.2189944199947571</v>
      </c>
      <c r="E19">
        <f t="shared" si="2"/>
        <v>1.3224999999999998</v>
      </c>
      <c r="F19">
        <f t="shared" si="3"/>
        <v>1.612120120443066</v>
      </c>
      <c r="G19">
        <f t="shared" si="4"/>
        <v>96727.207226583952</v>
      </c>
    </row>
    <row r="20" spans="1:7" x14ac:dyDescent="0.2">
      <c r="A20">
        <v>11</v>
      </c>
      <c r="B20">
        <f t="shared" si="0"/>
        <v>0</v>
      </c>
      <c r="C20">
        <f>SUM($B$10:B20)</f>
        <v>2</v>
      </c>
      <c r="D20">
        <f t="shared" si="1"/>
        <v>1.243374308394652</v>
      </c>
      <c r="E20">
        <f t="shared" si="2"/>
        <v>1.3224999999999998</v>
      </c>
      <c r="F20">
        <f t="shared" si="3"/>
        <v>1.644362522851927</v>
      </c>
      <c r="G20">
        <f t="shared" si="4"/>
        <v>98661.751371115621</v>
      </c>
    </row>
    <row r="21" spans="1:7" x14ac:dyDescent="0.2">
      <c r="A21">
        <v>12</v>
      </c>
      <c r="B21">
        <f t="shared" si="0"/>
        <v>0</v>
      </c>
      <c r="C21">
        <f>SUM($B$10:B21)</f>
        <v>2</v>
      </c>
      <c r="D21">
        <f t="shared" si="1"/>
        <v>1.2682417945625453</v>
      </c>
      <c r="E21">
        <f t="shared" si="2"/>
        <v>1.3224999999999998</v>
      </c>
      <c r="F21">
        <f t="shared" si="3"/>
        <v>1.6772497733089657</v>
      </c>
      <c r="G21">
        <f t="shared" si="4"/>
        <v>100634.98639853795</v>
      </c>
    </row>
    <row r="22" spans="1:7" x14ac:dyDescent="0.2">
      <c r="A22">
        <v>13</v>
      </c>
      <c r="B22">
        <f t="shared" si="0"/>
        <v>0</v>
      </c>
      <c r="C22">
        <f>SUM($B$10:B22)</f>
        <v>2</v>
      </c>
      <c r="D22">
        <f t="shared" si="1"/>
        <v>1.2936066304537961</v>
      </c>
      <c r="E22">
        <f t="shared" si="2"/>
        <v>1.3224999999999998</v>
      </c>
      <c r="F22">
        <f t="shared" si="3"/>
        <v>1.710794768775145</v>
      </c>
      <c r="G22">
        <f t="shared" si="4"/>
        <v>102647.68612650871</v>
      </c>
    </row>
    <row r="23" spans="1:7" x14ac:dyDescent="0.2">
      <c r="A23">
        <v>14</v>
      </c>
      <c r="B23">
        <f t="shared" si="0"/>
        <v>0</v>
      </c>
      <c r="C23">
        <f>SUM($B$10:B23)</f>
        <v>2</v>
      </c>
      <c r="D23">
        <f t="shared" si="1"/>
        <v>1.3194787630628722</v>
      </c>
      <c r="E23">
        <f t="shared" si="2"/>
        <v>1.3224999999999998</v>
      </c>
      <c r="F23">
        <f t="shared" si="3"/>
        <v>1.7450106641506482</v>
      </c>
      <c r="G23">
        <f t="shared" si="4"/>
        <v>104700.6398490389</v>
      </c>
    </row>
    <row r="24" spans="1:7" x14ac:dyDescent="0.2">
      <c r="A24">
        <v>15</v>
      </c>
      <c r="B24">
        <f t="shared" si="0"/>
        <v>1</v>
      </c>
      <c r="C24">
        <f>SUM($B$10:B24)</f>
        <v>3</v>
      </c>
      <c r="D24">
        <f t="shared" si="1"/>
        <v>1.3458683383241292</v>
      </c>
      <c r="E24">
        <f t="shared" si="2"/>
        <v>1.5208749999999995</v>
      </c>
      <c r="F24">
        <f t="shared" si="3"/>
        <v>2.0468975090487094</v>
      </c>
      <c r="G24">
        <f t="shared" si="4"/>
        <v>122813.85054292256</v>
      </c>
    </row>
    <row r="25" spans="1:7" x14ac:dyDescent="0.2">
      <c r="A25">
        <v>16</v>
      </c>
      <c r="B25">
        <f t="shared" si="0"/>
        <v>0</v>
      </c>
      <c r="C25">
        <f>SUM($B$10:B25)</f>
        <v>3</v>
      </c>
      <c r="D25">
        <f t="shared" si="1"/>
        <v>1.372785705090612</v>
      </c>
      <c r="E25">
        <f t="shared" si="2"/>
        <v>1.5208749999999995</v>
      </c>
      <c r="F25">
        <f t="shared" si="3"/>
        <v>2.0878354592296842</v>
      </c>
      <c r="G25">
        <f t="shared" si="4"/>
        <v>125270.12755378104</v>
      </c>
    </row>
    <row r="26" spans="1:7" x14ac:dyDescent="0.2">
      <c r="A26">
        <v>17</v>
      </c>
      <c r="B26">
        <f t="shared" si="0"/>
        <v>0</v>
      </c>
      <c r="C26">
        <f>SUM($B$10:B26)</f>
        <v>3</v>
      </c>
      <c r="D26">
        <f t="shared" si="1"/>
        <v>1.4002414191924244</v>
      </c>
      <c r="E26">
        <f t="shared" si="2"/>
        <v>1.5208749999999995</v>
      </c>
      <c r="F26">
        <f t="shared" si="3"/>
        <v>2.1295921684142778</v>
      </c>
      <c r="G26">
        <f t="shared" si="4"/>
        <v>127775.53010485666</v>
      </c>
    </row>
    <row r="27" spans="1:7" x14ac:dyDescent="0.2">
      <c r="A27">
        <v>18</v>
      </c>
      <c r="B27">
        <f t="shared" si="0"/>
        <v>0</v>
      </c>
      <c r="C27">
        <f>SUM($B$10:B27)</f>
        <v>3</v>
      </c>
      <c r="D27">
        <f t="shared" si="1"/>
        <v>1.4282462475762727</v>
      </c>
      <c r="E27">
        <f t="shared" si="2"/>
        <v>1.5208749999999995</v>
      </c>
      <c r="F27">
        <f t="shared" si="3"/>
        <v>2.172184011782563</v>
      </c>
      <c r="G27">
        <f t="shared" si="4"/>
        <v>130331.04070695378</v>
      </c>
    </row>
    <row r="28" spans="1:7" x14ac:dyDescent="0.2">
      <c r="A28">
        <v>19</v>
      </c>
      <c r="B28">
        <f t="shared" si="0"/>
        <v>0</v>
      </c>
      <c r="C28">
        <f>SUM($B$10:B28)</f>
        <v>3</v>
      </c>
      <c r="D28">
        <f t="shared" si="1"/>
        <v>1.4568111725277981</v>
      </c>
      <c r="E28">
        <f t="shared" si="2"/>
        <v>1.5208749999999995</v>
      </c>
      <c r="F28">
        <f t="shared" si="3"/>
        <v>2.2156276920182143</v>
      </c>
      <c r="G28">
        <f t="shared" si="4"/>
        <v>132937.66152109287</v>
      </c>
    </row>
    <row r="29" spans="1:7" x14ac:dyDescent="0.2">
      <c r="A29">
        <v>20</v>
      </c>
      <c r="B29">
        <f t="shared" si="0"/>
        <v>1</v>
      </c>
      <c r="C29">
        <f>SUM($B$10:B29)</f>
        <v>4</v>
      </c>
      <c r="D29">
        <f t="shared" si="1"/>
        <v>1.4859473959783542</v>
      </c>
      <c r="E29">
        <f t="shared" si="2"/>
        <v>1.7490062499999994</v>
      </c>
      <c r="F29">
        <f t="shared" si="3"/>
        <v>2.5989312827373654</v>
      </c>
      <c r="G29">
        <f t="shared" si="4"/>
        <v>155935.87696424194</v>
      </c>
    </row>
    <row r="30" spans="1:7" x14ac:dyDescent="0.2">
      <c r="A30">
        <v>21</v>
      </c>
      <c r="B30">
        <f t="shared" si="0"/>
        <v>0</v>
      </c>
      <c r="C30">
        <f>SUM($B$10:B30)</f>
        <v>4</v>
      </c>
      <c r="D30">
        <f t="shared" si="1"/>
        <v>1.5156663438979212</v>
      </c>
      <c r="E30">
        <f t="shared" si="2"/>
        <v>1.7490062499999994</v>
      </c>
      <c r="F30">
        <f t="shared" si="3"/>
        <v>2.6509099083921126</v>
      </c>
      <c r="G30">
        <f t="shared" si="4"/>
        <v>159054.59450352675</v>
      </c>
    </row>
    <row r="31" spans="1:7" x14ac:dyDescent="0.2">
      <c r="A31">
        <v>22</v>
      </c>
      <c r="B31">
        <f t="shared" si="0"/>
        <v>0</v>
      </c>
      <c r="C31">
        <f>SUM($B$10:B31)</f>
        <v>4</v>
      </c>
      <c r="D31">
        <f t="shared" si="1"/>
        <v>1.5459796707758797</v>
      </c>
      <c r="E31">
        <f t="shared" si="2"/>
        <v>1.7490062499999994</v>
      </c>
      <c r="F31">
        <f t="shared" si="3"/>
        <v>2.703928106559955</v>
      </c>
      <c r="G31">
        <f t="shared" si="4"/>
        <v>162235.68639359731</v>
      </c>
    </row>
    <row r="32" spans="1:7" x14ac:dyDescent="0.2">
      <c r="A32">
        <v>23</v>
      </c>
      <c r="B32">
        <f t="shared" si="0"/>
        <v>0</v>
      </c>
      <c r="C32">
        <f>SUM($B$10:B32)</f>
        <v>4</v>
      </c>
      <c r="D32">
        <f t="shared" si="1"/>
        <v>1.576899264191397</v>
      </c>
      <c r="E32">
        <f t="shared" si="2"/>
        <v>1.7490062499999994</v>
      </c>
      <c r="F32">
        <f t="shared" si="3"/>
        <v>2.7580066686911535</v>
      </c>
      <c r="G32">
        <f t="shared" si="4"/>
        <v>165480.40012146923</v>
      </c>
    </row>
    <row r="33" spans="1:7" x14ac:dyDescent="0.2">
      <c r="A33">
        <v>24</v>
      </c>
      <c r="B33">
        <f t="shared" si="0"/>
        <v>0</v>
      </c>
      <c r="C33">
        <f>SUM($B$10:B33)</f>
        <v>4</v>
      </c>
      <c r="D33">
        <f t="shared" si="1"/>
        <v>1.608437249475225</v>
      </c>
      <c r="E33">
        <f t="shared" si="2"/>
        <v>1.7490062499999994</v>
      </c>
      <c r="F33">
        <f t="shared" si="3"/>
        <v>2.8131668020649769</v>
      </c>
      <c r="G33">
        <f t="shared" si="4"/>
        <v>168790.00812389862</v>
      </c>
    </row>
    <row r="34" spans="1:7" x14ac:dyDescent="0.2">
      <c r="A34">
        <v>25</v>
      </c>
      <c r="B34">
        <f t="shared" si="0"/>
        <v>1</v>
      </c>
      <c r="C34">
        <f>SUM($B$10:B34)</f>
        <v>5</v>
      </c>
      <c r="D34">
        <f t="shared" si="1"/>
        <v>1.6406059944647295</v>
      </c>
      <c r="E34">
        <f t="shared" si="2"/>
        <v>2.0113571874999994</v>
      </c>
      <c r="F34">
        <f t="shared" si="3"/>
        <v>3.2998446588222179</v>
      </c>
      <c r="G34">
        <f t="shared" si="4"/>
        <v>197990.67952933308</v>
      </c>
    </row>
    <row r="35" spans="1:7" x14ac:dyDescent="0.2">
      <c r="A35">
        <v>26</v>
      </c>
      <c r="B35">
        <f t="shared" si="0"/>
        <v>0</v>
      </c>
      <c r="C35">
        <f>SUM($B$10:B35)</f>
        <v>5</v>
      </c>
      <c r="D35">
        <f t="shared" si="1"/>
        <v>1.6734181143540243</v>
      </c>
      <c r="E35">
        <f t="shared" si="2"/>
        <v>2.0113571874999994</v>
      </c>
      <c r="F35">
        <f t="shared" si="3"/>
        <v>3.3658415519986629</v>
      </c>
      <c r="G35">
        <f t="shared" si="4"/>
        <v>201950.49311991976</v>
      </c>
    </row>
    <row r="36" spans="1:7" x14ac:dyDescent="0.2">
      <c r="A36">
        <v>27</v>
      </c>
      <c r="B36">
        <f t="shared" si="0"/>
        <v>0</v>
      </c>
      <c r="C36">
        <f>SUM($B$10:B36)</f>
        <v>5</v>
      </c>
      <c r="D36">
        <f t="shared" si="1"/>
        <v>1.7068864766411045</v>
      </c>
      <c r="E36">
        <f t="shared" si="2"/>
        <v>2.0113571874999994</v>
      </c>
      <c r="F36">
        <f t="shared" si="3"/>
        <v>3.4331583830386352</v>
      </c>
      <c r="G36">
        <f t="shared" si="4"/>
        <v>205989.50298231811</v>
      </c>
    </row>
    <row r="37" spans="1:7" x14ac:dyDescent="0.2">
      <c r="A37">
        <v>28</v>
      </c>
      <c r="B37">
        <f t="shared" si="0"/>
        <v>0</v>
      </c>
      <c r="C37">
        <f>SUM($B$10:B37)</f>
        <v>5</v>
      </c>
      <c r="D37">
        <f t="shared" si="1"/>
        <v>1.7410242061739269</v>
      </c>
      <c r="E37">
        <f t="shared" si="2"/>
        <v>2.0113571874999994</v>
      </c>
      <c r="F37">
        <f t="shared" si="3"/>
        <v>3.5018215506994088</v>
      </c>
      <c r="G37">
        <f t="shared" si="4"/>
        <v>210109.29304196453</v>
      </c>
    </row>
    <row r="38" spans="1:7" x14ac:dyDescent="0.2">
      <c r="A38">
        <v>29</v>
      </c>
      <c r="B38">
        <f t="shared" si="0"/>
        <v>0</v>
      </c>
      <c r="C38">
        <f>SUM($B$10:B38)</f>
        <v>5</v>
      </c>
      <c r="D38">
        <f t="shared" si="1"/>
        <v>1.7758446902974052</v>
      </c>
      <c r="E38">
        <f t="shared" si="2"/>
        <v>2.0113571874999994</v>
      </c>
      <c r="F38">
        <f t="shared" si="3"/>
        <v>3.5718579817133964</v>
      </c>
      <c r="G38">
        <f t="shared" si="4"/>
        <v>214311.47890280379</v>
      </c>
    </row>
    <row r="39" spans="1:7" x14ac:dyDescent="0.2">
      <c r="A39">
        <v>30</v>
      </c>
      <c r="B39">
        <f t="shared" si="0"/>
        <v>1</v>
      </c>
      <c r="C39">
        <f>SUM($B$10:B39)</f>
        <v>6</v>
      </c>
      <c r="D39">
        <f t="shared" si="1"/>
        <v>1.8113615841033535</v>
      </c>
      <c r="E39">
        <f t="shared" si="2"/>
        <v>2.3130607656249991</v>
      </c>
      <c r="F39">
        <f t="shared" si="3"/>
        <v>4.1897894125498141</v>
      </c>
      <c r="G39">
        <f t="shared" si="4"/>
        <v>251387.36475298885</v>
      </c>
    </row>
    <row r="40" spans="1:7" x14ac:dyDescent="0.2">
      <c r="A40">
        <v>31</v>
      </c>
      <c r="B40">
        <f t="shared" si="0"/>
        <v>0</v>
      </c>
      <c r="C40">
        <f>SUM($B$10:B40)</f>
        <v>6</v>
      </c>
      <c r="D40">
        <f t="shared" si="1"/>
        <v>1.8475888157854201</v>
      </c>
      <c r="E40">
        <f t="shared" si="2"/>
        <v>2.3130607656249991</v>
      </c>
      <c r="F40">
        <f t="shared" si="3"/>
        <v>4.2735852008008095</v>
      </c>
      <c r="G40">
        <f t="shared" si="4"/>
        <v>256415.11204804858</v>
      </c>
    </row>
    <row r="41" spans="1:7" x14ac:dyDescent="0.2">
      <c r="A41">
        <v>32</v>
      </c>
      <c r="B41">
        <f t="shared" si="0"/>
        <v>0</v>
      </c>
      <c r="C41">
        <f>SUM($B$10:B41)</f>
        <v>6</v>
      </c>
      <c r="D41">
        <f t="shared" si="1"/>
        <v>1.8845405921011289</v>
      </c>
      <c r="E41">
        <f t="shared" si="2"/>
        <v>2.3130607656249991</v>
      </c>
      <c r="F41">
        <f t="shared" si="3"/>
        <v>4.3590569048168266</v>
      </c>
      <c r="G41">
        <f t="shared" si="4"/>
        <v>261543.41428900958</v>
      </c>
    </row>
    <row r="42" spans="1:7" x14ac:dyDescent="0.2">
      <c r="A42">
        <v>33</v>
      </c>
      <c r="B42">
        <f t="shared" si="0"/>
        <v>0</v>
      </c>
      <c r="C42">
        <f>SUM($B$10:B42)</f>
        <v>6</v>
      </c>
      <c r="D42">
        <f t="shared" si="1"/>
        <v>1.9222314039431516</v>
      </c>
      <c r="E42">
        <f t="shared" si="2"/>
        <v>2.3130607656249991</v>
      </c>
      <c r="F42">
        <f t="shared" si="3"/>
        <v>4.4462380429131629</v>
      </c>
      <c r="G42">
        <f t="shared" si="4"/>
        <v>266774.28257478977</v>
      </c>
    </row>
    <row r="43" spans="1:7" x14ac:dyDescent="0.2">
      <c r="A43">
        <v>34</v>
      </c>
      <c r="B43">
        <f t="shared" si="0"/>
        <v>0</v>
      </c>
      <c r="C43">
        <f>SUM($B$10:B43)</f>
        <v>6</v>
      </c>
      <c r="D43">
        <f t="shared" si="1"/>
        <v>1.9606760320220145</v>
      </c>
      <c r="E43">
        <f t="shared" si="2"/>
        <v>2.3130607656249991</v>
      </c>
      <c r="F43">
        <f t="shared" si="3"/>
        <v>4.535162803771426</v>
      </c>
      <c r="G43">
        <f t="shared" si="4"/>
        <v>272109.76822628558</v>
      </c>
    </row>
    <row r="44" spans="1:7" x14ac:dyDescent="0.2">
      <c r="A44">
        <v>35</v>
      </c>
      <c r="B44">
        <f t="shared" si="0"/>
        <v>1</v>
      </c>
      <c r="C44">
        <f>SUM($B$10:B44)</f>
        <v>7</v>
      </c>
      <c r="D44">
        <f t="shared" si="1"/>
        <v>1.9998895526624547</v>
      </c>
      <c r="E44">
        <f t="shared" si="2"/>
        <v>2.6600198804687483</v>
      </c>
      <c r="F44">
        <f t="shared" si="3"/>
        <v>5.3197459688238808</v>
      </c>
      <c r="G44">
        <f t="shared" si="4"/>
        <v>319184.75812943286</v>
      </c>
    </row>
    <row r="45" spans="1:7" x14ac:dyDescent="0.2">
      <c r="A45">
        <v>36</v>
      </c>
      <c r="B45">
        <f t="shared" si="0"/>
        <v>0</v>
      </c>
      <c r="C45">
        <f>SUM($B$10:B45)</f>
        <v>7</v>
      </c>
      <c r="D45">
        <f t="shared" si="1"/>
        <v>2.0398873437157037</v>
      </c>
      <c r="E45">
        <f t="shared" si="2"/>
        <v>2.6600198804687483</v>
      </c>
      <c r="F45">
        <f t="shared" si="3"/>
        <v>5.4261408882003588</v>
      </c>
      <c r="G45">
        <f t="shared" si="4"/>
        <v>325568.45329202153</v>
      </c>
    </row>
    <row r="46" spans="1:7" x14ac:dyDescent="0.2">
      <c r="A46">
        <v>37</v>
      </c>
      <c r="B46">
        <f t="shared" si="0"/>
        <v>0</v>
      </c>
      <c r="C46">
        <f>SUM($B$10:B46)</f>
        <v>7</v>
      </c>
      <c r="D46">
        <f t="shared" si="1"/>
        <v>2.080685090590018</v>
      </c>
      <c r="E46">
        <f t="shared" si="2"/>
        <v>2.6600198804687483</v>
      </c>
      <c r="F46">
        <f t="shared" si="3"/>
        <v>5.5346637059643662</v>
      </c>
      <c r="G46">
        <f t="shared" si="4"/>
        <v>332079.82235786197</v>
      </c>
    </row>
    <row r="47" spans="1:7" x14ac:dyDescent="0.2">
      <c r="A47">
        <v>38</v>
      </c>
      <c r="B47">
        <f t="shared" si="0"/>
        <v>0</v>
      </c>
      <c r="C47">
        <f>SUM($B$10:B47)</f>
        <v>7</v>
      </c>
      <c r="D47">
        <f t="shared" si="1"/>
        <v>2.1222987924018186</v>
      </c>
      <c r="E47">
        <f t="shared" si="2"/>
        <v>2.6600198804687483</v>
      </c>
      <c r="F47">
        <f t="shared" si="3"/>
        <v>5.6453569800836547</v>
      </c>
      <c r="G47">
        <f t="shared" si="4"/>
        <v>338721.41880501929</v>
      </c>
    </row>
    <row r="48" spans="1:7" x14ac:dyDescent="0.2">
      <c r="A48">
        <v>39</v>
      </c>
      <c r="B48">
        <f t="shared" si="0"/>
        <v>0</v>
      </c>
      <c r="C48">
        <f>SUM($B$10:B48)</f>
        <v>7</v>
      </c>
      <c r="D48">
        <f t="shared" si="1"/>
        <v>2.1647447682498542</v>
      </c>
      <c r="E48">
        <f t="shared" si="2"/>
        <v>2.6600198804687483</v>
      </c>
      <c r="F48">
        <f t="shared" si="3"/>
        <v>5.7582641196853253</v>
      </c>
      <c r="G48">
        <f t="shared" si="4"/>
        <v>345495.84718111949</v>
      </c>
    </row>
    <row r="49" spans="1:7" x14ac:dyDescent="0.2">
      <c r="A49">
        <v>40</v>
      </c>
      <c r="B49">
        <f t="shared" si="0"/>
        <v>1</v>
      </c>
      <c r="C49">
        <f>SUM($B$10:B49)</f>
        <v>8</v>
      </c>
      <c r="D49">
        <f t="shared" si="1"/>
        <v>2.2080396636148518</v>
      </c>
      <c r="E49">
        <f t="shared" si="2"/>
        <v>3.0590228625390603</v>
      </c>
      <c r="F49">
        <f t="shared" si="3"/>
        <v>6.7544438123908881</v>
      </c>
      <c r="G49">
        <f t="shared" si="4"/>
        <v>405266.6287434533</v>
      </c>
    </row>
  </sheetData>
  <mergeCells count="2">
    <mergeCell ref="A1:B1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8B4-309A-C447-91E0-198F12B63BA9}">
  <dimension ref="A1:E48"/>
  <sheetViews>
    <sheetView topLeftCell="A6" workbookViewId="0">
      <selection activeCell="F36" sqref="F36"/>
    </sheetView>
  </sheetViews>
  <sheetFormatPr baseColWidth="10" defaultRowHeight="16" x14ac:dyDescent="0.2"/>
  <cols>
    <col min="1" max="1" width="13.1640625" bestFit="1" customWidth="1"/>
    <col min="3" max="3" width="13" bestFit="1" customWidth="1"/>
    <col min="5" max="5" width="16" customWidth="1"/>
  </cols>
  <sheetData>
    <row r="1" spans="1:5" x14ac:dyDescent="0.2">
      <c r="A1" s="3" t="s">
        <v>0</v>
      </c>
      <c r="B1" s="3"/>
    </row>
    <row r="2" spans="1:5" x14ac:dyDescent="0.2">
      <c r="A2" s="1" t="s">
        <v>21</v>
      </c>
      <c r="B2" s="1"/>
      <c r="C2" s="1"/>
      <c r="D2" s="1"/>
      <c r="E2" s="1"/>
    </row>
    <row r="3" spans="1:5" x14ac:dyDescent="0.2">
      <c r="A3" t="str">
        <f>Salary!A2</f>
        <v>Starting Salary</v>
      </c>
      <c r="B3">
        <f>Salary!B2</f>
        <v>60000</v>
      </c>
    </row>
    <row r="4" spans="1:5" x14ac:dyDescent="0.2">
      <c r="A4" t="str">
        <f>Overview!A10</f>
        <v>Savings Rate</v>
      </c>
      <c r="B4">
        <f>Overview!B10</f>
        <v>0.25</v>
      </c>
    </row>
    <row r="5" spans="1:5" x14ac:dyDescent="0.2">
      <c r="A5" t="str">
        <f>Overview!A11</f>
        <v>Interest</v>
      </c>
      <c r="B5">
        <f>Overview!B11</f>
        <v>0.05</v>
      </c>
    </row>
    <row r="7" spans="1:5" x14ac:dyDescent="0.2">
      <c r="A7" s="7" t="s">
        <v>22</v>
      </c>
      <c r="B7" s="7"/>
    </row>
    <row r="8" spans="1:5" x14ac:dyDescent="0.2">
      <c r="A8" t="s">
        <v>14</v>
      </c>
      <c r="B8" t="s">
        <v>20</v>
      </c>
      <c r="C8" t="s">
        <v>23</v>
      </c>
      <c r="D8" t="s">
        <v>24</v>
      </c>
    </row>
    <row r="9" spans="1:5" x14ac:dyDescent="0.2">
      <c r="A9">
        <f>Salary!A10</f>
        <v>1</v>
      </c>
      <c r="B9">
        <f>Salary!G10</f>
        <v>61200</v>
      </c>
      <c r="C9">
        <f>$B$4*B9</f>
        <v>15300</v>
      </c>
      <c r="D9">
        <f>C9</f>
        <v>15300</v>
      </c>
    </row>
    <row r="10" spans="1:5" x14ac:dyDescent="0.2">
      <c r="A10">
        <f>Salary!A11</f>
        <v>2</v>
      </c>
      <c r="B10">
        <f>Salary!G11</f>
        <v>62424</v>
      </c>
      <c r="C10">
        <f t="shared" ref="C10:C48" si="0">$B$4*B10</f>
        <v>15606</v>
      </c>
      <c r="D10">
        <f>D9*(1 + $B$5) + C10</f>
        <v>31671</v>
      </c>
    </row>
    <row r="11" spans="1:5" x14ac:dyDescent="0.2">
      <c r="A11">
        <f>Salary!A12</f>
        <v>3</v>
      </c>
      <c r="B11">
        <f>Salary!G12</f>
        <v>63672.479999999996</v>
      </c>
      <c r="C11">
        <f t="shared" si="0"/>
        <v>15918.119999999999</v>
      </c>
      <c r="D11">
        <f t="shared" ref="D11:D48" si="1">D10*(1 + $B$5) + C11</f>
        <v>49172.67</v>
      </c>
    </row>
    <row r="12" spans="1:5" x14ac:dyDescent="0.2">
      <c r="A12">
        <f>Salary!A13</f>
        <v>4</v>
      </c>
      <c r="B12">
        <f>Salary!G13</f>
        <v>64945.929599999996</v>
      </c>
      <c r="C12">
        <f t="shared" si="0"/>
        <v>16236.482399999999</v>
      </c>
      <c r="D12">
        <f t="shared" si="1"/>
        <v>67867.785900000003</v>
      </c>
    </row>
    <row r="13" spans="1:5" x14ac:dyDescent="0.2">
      <c r="A13">
        <f>Salary!A14</f>
        <v>5</v>
      </c>
      <c r="B13">
        <f>Salary!G14</f>
        <v>76181.575420799985</v>
      </c>
      <c r="C13">
        <f t="shared" si="0"/>
        <v>19045.393855199996</v>
      </c>
      <c r="D13">
        <f t="shared" si="1"/>
        <v>90306.569050199992</v>
      </c>
    </row>
    <row r="14" spans="1:5" x14ac:dyDescent="0.2">
      <c r="A14">
        <f>Salary!A15</f>
        <v>6</v>
      </c>
      <c r="B14">
        <f>Salary!G15</f>
        <v>77705.206929216001</v>
      </c>
      <c r="C14">
        <f t="shared" si="0"/>
        <v>19426.301732304</v>
      </c>
      <c r="D14">
        <f t="shared" si="1"/>
        <v>114248.19923501399</v>
      </c>
    </row>
    <row r="15" spans="1:5" x14ac:dyDescent="0.2">
      <c r="A15">
        <f>Salary!A16</f>
        <v>7</v>
      </c>
      <c r="B15">
        <f>Salary!G16</f>
        <v>79259.311067800299</v>
      </c>
      <c r="C15">
        <f t="shared" si="0"/>
        <v>19814.827766950075</v>
      </c>
      <c r="D15">
        <f t="shared" si="1"/>
        <v>139775.43696371478</v>
      </c>
    </row>
    <row r="16" spans="1:5" x14ac:dyDescent="0.2">
      <c r="A16">
        <f>Salary!A17</f>
        <v>8</v>
      </c>
      <c r="B16">
        <f>Salary!G17</f>
        <v>80844.497289156323</v>
      </c>
      <c r="C16">
        <f t="shared" si="0"/>
        <v>20211.124322289081</v>
      </c>
      <c r="D16">
        <f t="shared" si="1"/>
        <v>166975.3331341896</v>
      </c>
    </row>
    <row r="17" spans="1:4" x14ac:dyDescent="0.2">
      <c r="A17">
        <f>Salary!A18</f>
        <v>9</v>
      </c>
      <c r="B17">
        <f>Salary!G18</f>
        <v>82461.387234939451</v>
      </c>
      <c r="C17">
        <f t="shared" si="0"/>
        <v>20615.346808734863</v>
      </c>
      <c r="D17">
        <f t="shared" si="1"/>
        <v>195939.44659963396</v>
      </c>
    </row>
    <row r="18" spans="1:4" x14ac:dyDescent="0.2">
      <c r="A18">
        <f>Salary!A19</f>
        <v>10</v>
      </c>
      <c r="B18">
        <f>Salary!G19</f>
        <v>96727.207226583952</v>
      </c>
      <c r="C18">
        <f t="shared" si="0"/>
        <v>24181.801806645988</v>
      </c>
      <c r="D18">
        <f t="shared" si="1"/>
        <v>229918.22073626166</v>
      </c>
    </row>
    <row r="19" spans="1:4" x14ac:dyDescent="0.2">
      <c r="A19">
        <f>Salary!A20</f>
        <v>11</v>
      </c>
      <c r="B19">
        <f>Salary!G20</f>
        <v>98661.751371115621</v>
      </c>
      <c r="C19">
        <f t="shared" si="0"/>
        <v>24665.437842778905</v>
      </c>
      <c r="D19">
        <f t="shared" si="1"/>
        <v>266079.56961585366</v>
      </c>
    </row>
    <row r="20" spans="1:4" x14ac:dyDescent="0.2">
      <c r="A20">
        <f>Salary!A21</f>
        <v>12</v>
      </c>
      <c r="B20">
        <f>Salary!G21</f>
        <v>100634.98639853795</v>
      </c>
      <c r="C20">
        <f t="shared" si="0"/>
        <v>25158.746599634487</v>
      </c>
      <c r="D20">
        <f t="shared" si="1"/>
        <v>304542.29469628085</v>
      </c>
    </row>
    <row r="21" spans="1:4" x14ac:dyDescent="0.2">
      <c r="A21">
        <f>Salary!A22</f>
        <v>13</v>
      </c>
      <c r="B21">
        <f>Salary!G22</f>
        <v>102647.68612650871</v>
      </c>
      <c r="C21">
        <f t="shared" si="0"/>
        <v>25661.921531627177</v>
      </c>
      <c r="D21">
        <f t="shared" si="1"/>
        <v>345431.33096272207</v>
      </c>
    </row>
    <row r="22" spans="1:4" x14ac:dyDescent="0.2">
      <c r="A22">
        <f>Salary!A23</f>
        <v>14</v>
      </c>
      <c r="B22">
        <f>Salary!G23</f>
        <v>104700.6398490389</v>
      </c>
      <c r="C22">
        <f t="shared" si="0"/>
        <v>26175.159962259724</v>
      </c>
      <c r="D22">
        <f t="shared" si="1"/>
        <v>388878.05747311789</v>
      </c>
    </row>
    <row r="23" spans="1:4" x14ac:dyDescent="0.2">
      <c r="A23">
        <f>Salary!A24</f>
        <v>15</v>
      </c>
      <c r="B23">
        <f>Salary!G24</f>
        <v>122813.85054292256</v>
      </c>
      <c r="C23">
        <f t="shared" si="0"/>
        <v>30703.462635730641</v>
      </c>
      <c r="D23">
        <f t="shared" si="1"/>
        <v>439025.42298250442</v>
      </c>
    </row>
    <row r="24" spans="1:4" x14ac:dyDescent="0.2">
      <c r="A24">
        <f>Salary!A25</f>
        <v>16</v>
      </c>
      <c r="B24">
        <f>Salary!G25</f>
        <v>125270.12755378104</v>
      </c>
      <c r="C24">
        <f t="shared" si="0"/>
        <v>31317.531888445261</v>
      </c>
      <c r="D24">
        <f t="shared" si="1"/>
        <v>492294.22602007492</v>
      </c>
    </row>
    <row r="25" spans="1:4" x14ac:dyDescent="0.2">
      <c r="A25">
        <f>Salary!A26</f>
        <v>17</v>
      </c>
      <c r="B25">
        <f>Salary!G26</f>
        <v>127775.53010485666</v>
      </c>
      <c r="C25">
        <f t="shared" si="0"/>
        <v>31943.882526214165</v>
      </c>
      <c r="D25">
        <f t="shared" si="1"/>
        <v>548852.81984729285</v>
      </c>
    </row>
    <row r="26" spans="1:4" x14ac:dyDescent="0.2">
      <c r="A26">
        <f>Salary!A27</f>
        <v>18</v>
      </c>
      <c r="B26">
        <f>Salary!G27</f>
        <v>130331.04070695378</v>
      </c>
      <c r="C26">
        <f t="shared" si="0"/>
        <v>32582.760176738444</v>
      </c>
      <c r="D26">
        <f t="shared" si="1"/>
        <v>608878.22101639595</v>
      </c>
    </row>
    <row r="27" spans="1:4" x14ac:dyDescent="0.2">
      <c r="A27">
        <f>Salary!A28</f>
        <v>19</v>
      </c>
      <c r="B27">
        <f>Salary!G28</f>
        <v>132937.66152109287</v>
      </c>
      <c r="C27">
        <f t="shared" si="0"/>
        <v>33234.415380273218</v>
      </c>
      <c r="D27">
        <f t="shared" si="1"/>
        <v>672556.54744748899</v>
      </c>
    </row>
    <row r="28" spans="1:4" x14ac:dyDescent="0.2">
      <c r="A28">
        <f>Salary!A29</f>
        <v>20</v>
      </c>
      <c r="B28">
        <f>Salary!G29</f>
        <v>155935.87696424194</v>
      </c>
      <c r="C28">
        <f t="shared" si="0"/>
        <v>38983.969241060484</v>
      </c>
      <c r="D28">
        <f t="shared" si="1"/>
        <v>745168.3440609239</v>
      </c>
    </row>
    <row r="29" spans="1:4" x14ac:dyDescent="0.2">
      <c r="A29">
        <f>Salary!A30</f>
        <v>21</v>
      </c>
      <c r="B29">
        <f>Salary!G30</f>
        <v>159054.59450352675</v>
      </c>
      <c r="C29">
        <f t="shared" si="0"/>
        <v>39763.648625881688</v>
      </c>
      <c r="D29">
        <f t="shared" si="1"/>
        <v>822190.40988985181</v>
      </c>
    </row>
    <row r="30" spans="1:4" x14ac:dyDescent="0.2">
      <c r="A30">
        <f>Salary!A31</f>
        <v>22</v>
      </c>
      <c r="B30">
        <f>Salary!G31</f>
        <v>162235.68639359731</v>
      </c>
      <c r="C30">
        <f t="shared" si="0"/>
        <v>40558.921598399327</v>
      </c>
      <c r="D30">
        <f t="shared" si="1"/>
        <v>903858.85198274371</v>
      </c>
    </row>
    <row r="31" spans="1:4" x14ac:dyDescent="0.2">
      <c r="A31">
        <f>Salary!A32</f>
        <v>23</v>
      </c>
      <c r="B31">
        <f>Salary!G32</f>
        <v>165480.40012146923</v>
      </c>
      <c r="C31">
        <f t="shared" si="0"/>
        <v>41370.100030367306</v>
      </c>
      <c r="D31">
        <f t="shared" si="1"/>
        <v>990421.89461224817</v>
      </c>
    </row>
    <row r="32" spans="1:4" x14ac:dyDescent="0.2">
      <c r="A32">
        <f>Salary!A33</f>
        <v>24</v>
      </c>
      <c r="B32">
        <f>Salary!G33</f>
        <v>168790.00812389862</v>
      </c>
      <c r="C32">
        <f t="shared" si="0"/>
        <v>42197.502030974654</v>
      </c>
      <c r="D32">
        <f t="shared" si="1"/>
        <v>1082140.4913738354</v>
      </c>
    </row>
    <row r="33" spans="1:4" x14ac:dyDescent="0.2">
      <c r="A33">
        <f>Salary!A34</f>
        <v>25</v>
      </c>
      <c r="B33">
        <f>Salary!G34</f>
        <v>197990.67952933308</v>
      </c>
      <c r="C33">
        <f t="shared" si="0"/>
        <v>49497.66988233327</v>
      </c>
      <c r="D33">
        <f t="shared" si="1"/>
        <v>1185745.1858248606</v>
      </c>
    </row>
    <row r="34" spans="1:4" x14ac:dyDescent="0.2">
      <c r="A34">
        <f>Salary!A35</f>
        <v>26</v>
      </c>
      <c r="B34">
        <f>Salary!G35</f>
        <v>201950.49311991976</v>
      </c>
      <c r="C34">
        <f t="shared" si="0"/>
        <v>50487.62327997994</v>
      </c>
      <c r="D34">
        <f t="shared" si="1"/>
        <v>1295520.0683960835</v>
      </c>
    </row>
    <row r="35" spans="1:4" x14ac:dyDescent="0.2">
      <c r="A35">
        <f>Salary!A36</f>
        <v>27</v>
      </c>
      <c r="B35">
        <f>Salary!G36</f>
        <v>205989.50298231811</v>
      </c>
      <c r="C35">
        <f t="shared" si="0"/>
        <v>51497.375745579528</v>
      </c>
      <c r="D35">
        <f t="shared" si="1"/>
        <v>1411793.4475614673</v>
      </c>
    </row>
    <row r="36" spans="1:4" x14ac:dyDescent="0.2">
      <c r="A36">
        <f>Salary!A37</f>
        <v>28</v>
      </c>
      <c r="B36">
        <f>Salary!G37</f>
        <v>210109.29304196453</v>
      </c>
      <c r="C36">
        <f t="shared" si="0"/>
        <v>52527.323260491132</v>
      </c>
      <c r="D36">
        <f t="shared" si="1"/>
        <v>1534910.4432000318</v>
      </c>
    </row>
    <row r="37" spans="1:4" x14ac:dyDescent="0.2">
      <c r="A37">
        <f>Salary!A38</f>
        <v>29</v>
      </c>
      <c r="B37">
        <f>Salary!G38</f>
        <v>214311.47890280379</v>
      </c>
      <c r="C37">
        <f t="shared" si="0"/>
        <v>53577.869725700948</v>
      </c>
      <c r="D37">
        <f t="shared" si="1"/>
        <v>1665233.8350857343</v>
      </c>
    </row>
    <row r="38" spans="1:4" x14ac:dyDescent="0.2">
      <c r="A38">
        <f>Salary!A39</f>
        <v>30</v>
      </c>
      <c r="B38">
        <f>Salary!G39</f>
        <v>251387.36475298885</v>
      </c>
      <c r="C38">
        <f t="shared" si="0"/>
        <v>62846.841188247214</v>
      </c>
      <c r="D38">
        <f t="shared" si="1"/>
        <v>1811342.3680282685</v>
      </c>
    </row>
    <row r="39" spans="1:4" x14ac:dyDescent="0.2">
      <c r="A39">
        <f>Salary!A40</f>
        <v>31</v>
      </c>
      <c r="B39">
        <f>Salary!G40</f>
        <v>256415.11204804858</v>
      </c>
      <c r="C39">
        <f t="shared" si="0"/>
        <v>64103.778012012146</v>
      </c>
      <c r="D39">
        <f t="shared" si="1"/>
        <v>1966013.2644416941</v>
      </c>
    </row>
    <row r="40" spans="1:4" x14ac:dyDescent="0.2">
      <c r="A40">
        <f>Salary!A41</f>
        <v>32</v>
      </c>
      <c r="B40">
        <f>Salary!G41</f>
        <v>261543.41428900958</v>
      </c>
      <c r="C40">
        <f t="shared" si="0"/>
        <v>65385.853572252396</v>
      </c>
      <c r="D40">
        <f t="shared" si="1"/>
        <v>2129699.7812360311</v>
      </c>
    </row>
    <row r="41" spans="1:4" x14ac:dyDescent="0.2">
      <c r="A41">
        <f>Salary!A42</f>
        <v>33</v>
      </c>
      <c r="B41">
        <f>Salary!G42</f>
        <v>266774.28257478977</v>
      </c>
      <c r="C41">
        <f t="shared" si="0"/>
        <v>66693.570643697443</v>
      </c>
      <c r="D41">
        <f t="shared" si="1"/>
        <v>2302878.3409415302</v>
      </c>
    </row>
    <row r="42" spans="1:4" x14ac:dyDescent="0.2">
      <c r="A42">
        <f>Salary!A43</f>
        <v>34</v>
      </c>
      <c r="B42">
        <f>Salary!G43</f>
        <v>272109.76822628558</v>
      </c>
      <c r="C42">
        <f t="shared" si="0"/>
        <v>68027.442056571395</v>
      </c>
      <c r="D42">
        <f t="shared" si="1"/>
        <v>2486049.7000451782</v>
      </c>
    </row>
    <row r="43" spans="1:4" x14ac:dyDescent="0.2">
      <c r="A43">
        <f>Salary!A44</f>
        <v>35</v>
      </c>
      <c r="B43">
        <f>Salary!G44</f>
        <v>319184.75812943286</v>
      </c>
      <c r="C43">
        <f t="shared" si="0"/>
        <v>79796.189532358214</v>
      </c>
      <c r="D43">
        <f t="shared" si="1"/>
        <v>2690148.3745797952</v>
      </c>
    </row>
    <row r="44" spans="1:4" x14ac:dyDescent="0.2">
      <c r="A44">
        <f>Salary!A45</f>
        <v>36</v>
      </c>
      <c r="B44">
        <f>Salary!G45</f>
        <v>325568.45329202153</v>
      </c>
      <c r="C44">
        <f t="shared" si="0"/>
        <v>81392.113323005382</v>
      </c>
      <c r="D44">
        <f t="shared" si="1"/>
        <v>2906047.9066317906</v>
      </c>
    </row>
    <row r="45" spans="1:4" x14ac:dyDescent="0.2">
      <c r="A45">
        <f>Salary!A46</f>
        <v>37</v>
      </c>
      <c r="B45">
        <f>Salary!G46</f>
        <v>332079.82235786197</v>
      </c>
      <c r="C45">
        <f t="shared" si="0"/>
        <v>83019.955589465491</v>
      </c>
      <c r="D45">
        <f t="shared" si="1"/>
        <v>3134370.2575528454</v>
      </c>
    </row>
    <row r="46" spans="1:4" x14ac:dyDescent="0.2">
      <c r="A46">
        <f>Salary!A47</f>
        <v>38</v>
      </c>
      <c r="B46">
        <f>Salary!G47</f>
        <v>338721.41880501929</v>
      </c>
      <c r="C46">
        <f t="shared" si="0"/>
        <v>84680.354701254822</v>
      </c>
      <c r="D46">
        <f t="shared" si="1"/>
        <v>3375769.1251317426</v>
      </c>
    </row>
    <row r="47" spans="1:4" x14ac:dyDescent="0.2">
      <c r="A47">
        <f>Salary!A48</f>
        <v>39</v>
      </c>
      <c r="B47">
        <f>Salary!G48</f>
        <v>345495.84718111949</v>
      </c>
      <c r="C47">
        <f t="shared" si="0"/>
        <v>86373.961795279873</v>
      </c>
      <c r="D47">
        <f t="shared" si="1"/>
        <v>3630931.5431836094</v>
      </c>
    </row>
    <row r="48" spans="1:4" x14ac:dyDescent="0.2">
      <c r="A48">
        <f>Salary!A49</f>
        <v>40</v>
      </c>
      <c r="B48">
        <f>Salary!G49</f>
        <v>405266.6287434533</v>
      </c>
      <c r="C48">
        <f t="shared" si="0"/>
        <v>101316.65718586333</v>
      </c>
      <c r="D48">
        <f t="shared" si="1"/>
        <v>3913794.7775286534</v>
      </c>
    </row>
  </sheetData>
  <mergeCells count="3">
    <mergeCell ref="A1:B1"/>
    <mergeCell ref="A2:E2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8C6B-FB87-B849-B7F6-0B07897859D1}">
  <dimension ref="A1:F46"/>
  <sheetViews>
    <sheetView topLeftCell="A4" workbookViewId="0">
      <selection activeCell="G28" sqref="G2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4" t="s">
        <v>0</v>
      </c>
      <c r="B1" s="4"/>
    </row>
    <row r="2" spans="1:6" x14ac:dyDescent="0.2">
      <c r="A2" s="1" t="s">
        <v>25</v>
      </c>
      <c r="B2" s="1"/>
      <c r="C2" s="1"/>
      <c r="D2" s="1"/>
      <c r="E2" s="1"/>
      <c r="F2" s="1"/>
    </row>
    <row r="3" spans="1:6" x14ac:dyDescent="0.2">
      <c r="A3" t="str">
        <f>'Desired Cash'!A8</f>
        <v>Desired Cash</v>
      </c>
      <c r="B3">
        <f>'Desired Cash'!B8</f>
        <v>563757.78264179034</v>
      </c>
    </row>
    <row r="5" spans="1:6" x14ac:dyDescent="0.2">
      <c r="A5" s="9" t="s">
        <v>26</v>
      </c>
      <c r="B5" s="9"/>
    </row>
    <row r="6" spans="1:6" x14ac:dyDescent="0.2">
      <c r="A6" t="s">
        <v>29</v>
      </c>
      <c r="B6" t="s">
        <v>14</v>
      </c>
      <c r="C6" t="s">
        <v>27</v>
      </c>
      <c r="D6" t="s">
        <v>28</v>
      </c>
    </row>
    <row r="7" spans="1:6" x14ac:dyDescent="0.2">
      <c r="A7">
        <f>SUM($D$7:D7)</f>
        <v>0</v>
      </c>
      <c r="B7">
        <f>Wealth!A9</f>
        <v>1</v>
      </c>
      <c r="C7">
        <f>Wealth!D9</f>
        <v>15300</v>
      </c>
      <c r="D7">
        <f>IF(C7&gt;$B$3, 1, 0)</f>
        <v>0</v>
      </c>
    </row>
    <row r="8" spans="1:6" x14ac:dyDescent="0.2">
      <c r="A8">
        <f>SUM($D$7:D8)</f>
        <v>0</v>
      </c>
      <c r="B8">
        <f>Wealth!A10</f>
        <v>2</v>
      </c>
      <c r="C8">
        <f>Wealth!D10</f>
        <v>31671</v>
      </c>
      <c r="D8">
        <f t="shared" ref="D8:D46" si="0">IF(C8&gt;$B$3, 1, 0)</f>
        <v>0</v>
      </c>
    </row>
    <row r="9" spans="1:6" x14ac:dyDescent="0.2">
      <c r="A9">
        <f>SUM($D$7:D9)</f>
        <v>0</v>
      </c>
      <c r="B9">
        <f>Wealth!A11</f>
        <v>3</v>
      </c>
      <c r="C9">
        <f>Wealth!D11</f>
        <v>49172.67</v>
      </c>
      <c r="D9">
        <f t="shared" si="0"/>
        <v>0</v>
      </c>
    </row>
    <row r="10" spans="1:6" x14ac:dyDescent="0.2">
      <c r="A10">
        <f>SUM($D$7:D10)</f>
        <v>0</v>
      </c>
      <c r="B10">
        <f>Wealth!A12</f>
        <v>4</v>
      </c>
      <c r="C10">
        <f>Wealth!D12</f>
        <v>67867.785900000003</v>
      </c>
      <c r="D10">
        <f t="shared" si="0"/>
        <v>0</v>
      </c>
    </row>
    <row r="11" spans="1:6" x14ac:dyDescent="0.2">
      <c r="A11">
        <f>SUM($D$7:D11)</f>
        <v>0</v>
      </c>
      <c r="B11">
        <f>Wealth!A13</f>
        <v>5</v>
      </c>
      <c r="C11">
        <f>Wealth!D13</f>
        <v>90306.569050199992</v>
      </c>
      <c r="D11">
        <f t="shared" si="0"/>
        <v>0</v>
      </c>
    </row>
    <row r="12" spans="1:6" x14ac:dyDescent="0.2">
      <c r="A12">
        <f>SUM($D$7:D12)</f>
        <v>0</v>
      </c>
      <c r="B12">
        <f>Wealth!A14</f>
        <v>6</v>
      </c>
      <c r="C12">
        <f>Wealth!D14</f>
        <v>114248.19923501399</v>
      </c>
      <c r="D12">
        <f t="shared" si="0"/>
        <v>0</v>
      </c>
    </row>
    <row r="13" spans="1:6" x14ac:dyDescent="0.2">
      <c r="A13">
        <f>SUM($D$7:D13)</f>
        <v>0</v>
      </c>
      <c r="B13">
        <f>Wealth!A15</f>
        <v>7</v>
      </c>
      <c r="C13">
        <f>Wealth!D15</f>
        <v>139775.43696371478</v>
      </c>
      <c r="D13">
        <f t="shared" si="0"/>
        <v>0</v>
      </c>
    </row>
    <row r="14" spans="1:6" x14ac:dyDescent="0.2">
      <c r="A14">
        <f>SUM($D$7:D14)</f>
        <v>0</v>
      </c>
      <c r="B14">
        <f>Wealth!A16</f>
        <v>8</v>
      </c>
      <c r="C14">
        <f>Wealth!D16</f>
        <v>166975.3331341896</v>
      </c>
      <c r="D14">
        <f t="shared" si="0"/>
        <v>0</v>
      </c>
    </row>
    <row r="15" spans="1:6" x14ac:dyDescent="0.2">
      <c r="A15">
        <f>SUM($D$7:D15)</f>
        <v>0</v>
      </c>
      <c r="B15">
        <f>Wealth!A17</f>
        <v>9</v>
      </c>
      <c r="C15">
        <f>Wealth!D17</f>
        <v>195939.44659963396</v>
      </c>
      <c r="D15">
        <f t="shared" si="0"/>
        <v>0</v>
      </c>
    </row>
    <row r="16" spans="1:6" x14ac:dyDescent="0.2">
      <c r="A16">
        <f>SUM($D$7:D16)</f>
        <v>0</v>
      </c>
      <c r="B16">
        <f>Wealth!A18</f>
        <v>10</v>
      </c>
      <c r="C16">
        <f>Wealth!D18</f>
        <v>229918.22073626166</v>
      </c>
      <c r="D16">
        <f t="shared" si="0"/>
        <v>0</v>
      </c>
    </row>
    <row r="17" spans="1:4" x14ac:dyDescent="0.2">
      <c r="A17">
        <f>SUM($D$7:D17)</f>
        <v>0</v>
      </c>
      <c r="B17">
        <f>Wealth!A19</f>
        <v>11</v>
      </c>
      <c r="C17">
        <f>Wealth!D19</f>
        <v>266079.56961585366</v>
      </c>
      <c r="D17">
        <f t="shared" si="0"/>
        <v>0</v>
      </c>
    </row>
    <row r="18" spans="1:4" x14ac:dyDescent="0.2">
      <c r="A18">
        <f>SUM($D$7:D18)</f>
        <v>0</v>
      </c>
      <c r="B18">
        <f>Wealth!A20</f>
        <v>12</v>
      </c>
      <c r="C18">
        <f>Wealth!D20</f>
        <v>304542.29469628085</v>
      </c>
      <c r="D18">
        <f t="shared" si="0"/>
        <v>0</v>
      </c>
    </row>
    <row r="19" spans="1:4" x14ac:dyDescent="0.2">
      <c r="A19">
        <f>SUM($D$7:D19)</f>
        <v>0</v>
      </c>
      <c r="B19">
        <f>Wealth!A21</f>
        <v>13</v>
      </c>
      <c r="C19">
        <f>Wealth!D21</f>
        <v>345431.33096272207</v>
      </c>
      <c r="D19">
        <f t="shared" si="0"/>
        <v>0</v>
      </c>
    </row>
    <row r="20" spans="1:4" x14ac:dyDescent="0.2">
      <c r="A20">
        <f>SUM($D$7:D20)</f>
        <v>0</v>
      </c>
      <c r="B20">
        <f>Wealth!A22</f>
        <v>14</v>
      </c>
      <c r="C20">
        <f>Wealth!D22</f>
        <v>388878.05747311789</v>
      </c>
      <c r="D20">
        <f t="shared" si="0"/>
        <v>0</v>
      </c>
    </row>
    <row r="21" spans="1:4" x14ac:dyDescent="0.2">
      <c r="A21">
        <f>SUM($D$7:D21)</f>
        <v>0</v>
      </c>
      <c r="B21">
        <f>Wealth!A23</f>
        <v>15</v>
      </c>
      <c r="C21">
        <f>Wealth!D23</f>
        <v>439025.42298250442</v>
      </c>
      <c r="D21">
        <f t="shared" si="0"/>
        <v>0</v>
      </c>
    </row>
    <row r="22" spans="1:4" x14ac:dyDescent="0.2">
      <c r="A22">
        <f>SUM($D$7:D22)</f>
        <v>0</v>
      </c>
      <c r="B22">
        <f>Wealth!A24</f>
        <v>16</v>
      </c>
      <c r="C22">
        <f>Wealth!D24</f>
        <v>492294.22602007492</v>
      </c>
      <c r="D22">
        <f t="shared" si="0"/>
        <v>0</v>
      </c>
    </row>
    <row r="23" spans="1:4" x14ac:dyDescent="0.2">
      <c r="A23">
        <f>SUM($D$7:D23)</f>
        <v>0</v>
      </c>
      <c r="B23">
        <f>Wealth!A25</f>
        <v>17</v>
      </c>
      <c r="C23">
        <f>Wealth!D25</f>
        <v>548852.81984729285</v>
      </c>
      <c r="D23">
        <f t="shared" si="0"/>
        <v>0</v>
      </c>
    </row>
    <row r="24" spans="1:4" x14ac:dyDescent="0.2">
      <c r="A24">
        <f>SUM($D$7:D24)</f>
        <v>1</v>
      </c>
      <c r="B24">
        <f>Wealth!A26</f>
        <v>18</v>
      </c>
      <c r="C24">
        <f>Wealth!D26</f>
        <v>608878.22101639595</v>
      </c>
      <c r="D24">
        <f t="shared" si="0"/>
        <v>1</v>
      </c>
    </row>
    <row r="25" spans="1:4" x14ac:dyDescent="0.2">
      <c r="A25">
        <f>SUM($D$7:D25)</f>
        <v>2</v>
      </c>
      <c r="B25">
        <f>Wealth!A27</f>
        <v>19</v>
      </c>
      <c r="C25">
        <f>Wealth!D27</f>
        <v>672556.54744748899</v>
      </c>
      <c r="D25">
        <f t="shared" si="0"/>
        <v>1</v>
      </c>
    </row>
    <row r="26" spans="1:4" x14ac:dyDescent="0.2">
      <c r="A26">
        <f>SUM($D$7:D26)</f>
        <v>3</v>
      </c>
      <c r="B26">
        <f>Wealth!A28</f>
        <v>20</v>
      </c>
      <c r="C26">
        <f>Wealth!D28</f>
        <v>745168.3440609239</v>
      </c>
      <c r="D26">
        <f t="shared" si="0"/>
        <v>1</v>
      </c>
    </row>
    <row r="27" spans="1:4" x14ac:dyDescent="0.2">
      <c r="A27">
        <f>SUM($D$7:D27)</f>
        <v>4</v>
      </c>
      <c r="B27">
        <f>Wealth!A29</f>
        <v>21</v>
      </c>
      <c r="C27">
        <f>Wealth!D29</f>
        <v>822190.40988985181</v>
      </c>
      <c r="D27">
        <f t="shared" si="0"/>
        <v>1</v>
      </c>
    </row>
    <row r="28" spans="1:4" x14ac:dyDescent="0.2">
      <c r="A28">
        <f>SUM($D$7:D28)</f>
        <v>5</v>
      </c>
      <c r="B28">
        <f>Wealth!A30</f>
        <v>22</v>
      </c>
      <c r="C28">
        <f>Wealth!D30</f>
        <v>903858.85198274371</v>
      </c>
      <c r="D28">
        <f t="shared" si="0"/>
        <v>1</v>
      </c>
    </row>
    <row r="29" spans="1:4" x14ac:dyDescent="0.2">
      <c r="A29">
        <f>SUM($D$7:D29)</f>
        <v>6</v>
      </c>
      <c r="B29">
        <f>Wealth!A31</f>
        <v>23</v>
      </c>
      <c r="C29">
        <f>Wealth!D31</f>
        <v>990421.89461224817</v>
      </c>
      <c r="D29">
        <f t="shared" si="0"/>
        <v>1</v>
      </c>
    </row>
    <row r="30" spans="1:4" x14ac:dyDescent="0.2">
      <c r="A30">
        <f>SUM($D$7:D30)</f>
        <v>7</v>
      </c>
      <c r="B30">
        <f>Wealth!A32</f>
        <v>24</v>
      </c>
      <c r="C30">
        <f>Wealth!D32</f>
        <v>1082140.4913738354</v>
      </c>
      <c r="D30">
        <f t="shared" si="0"/>
        <v>1</v>
      </c>
    </row>
    <row r="31" spans="1:4" x14ac:dyDescent="0.2">
      <c r="A31">
        <f>SUM($D$7:D31)</f>
        <v>8</v>
      </c>
      <c r="B31">
        <f>Wealth!A33</f>
        <v>25</v>
      </c>
      <c r="C31">
        <f>Wealth!D33</f>
        <v>1185745.1858248606</v>
      </c>
      <c r="D31">
        <f t="shared" si="0"/>
        <v>1</v>
      </c>
    </row>
    <row r="32" spans="1:4" x14ac:dyDescent="0.2">
      <c r="A32">
        <f>SUM($D$7:D32)</f>
        <v>9</v>
      </c>
      <c r="B32">
        <f>Wealth!A34</f>
        <v>26</v>
      </c>
      <c r="C32">
        <f>Wealth!D34</f>
        <v>1295520.0683960835</v>
      </c>
      <c r="D32">
        <f t="shared" si="0"/>
        <v>1</v>
      </c>
    </row>
    <row r="33" spans="1:4" x14ac:dyDescent="0.2">
      <c r="A33">
        <f>SUM($D$7:D33)</f>
        <v>10</v>
      </c>
      <c r="B33">
        <f>Wealth!A35</f>
        <v>27</v>
      </c>
      <c r="C33">
        <f>Wealth!D35</f>
        <v>1411793.4475614673</v>
      </c>
      <c r="D33">
        <f t="shared" si="0"/>
        <v>1</v>
      </c>
    </row>
    <row r="34" spans="1:4" x14ac:dyDescent="0.2">
      <c r="A34">
        <f>SUM($D$7:D34)</f>
        <v>11</v>
      </c>
      <c r="B34">
        <f>Wealth!A36</f>
        <v>28</v>
      </c>
      <c r="C34">
        <f>Wealth!D36</f>
        <v>1534910.4432000318</v>
      </c>
      <c r="D34">
        <f t="shared" si="0"/>
        <v>1</v>
      </c>
    </row>
    <row r="35" spans="1:4" x14ac:dyDescent="0.2">
      <c r="A35">
        <f>SUM($D$7:D35)</f>
        <v>12</v>
      </c>
      <c r="B35">
        <f>Wealth!A37</f>
        <v>29</v>
      </c>
      <c r="C35">
        <f>Wealth!D37</f>
        <v>1665233.8350857343</v>
      </c>
      <c r="D35">
        <f t="shared" si="0"/>
        <v>1</v>
      </c>
    </row>
    <row r="36" spans="1:4" x14ac:dyDescent="0.2">
      <c r="A36">
        <f>SUM($D$7:D36)</f>
        <v>13</v>
      </c>
      <c r="B36">
        <f>Wealth!A38</f>
        <v>30</v>
      </c>
      <c r="C36">
        <f>Wealth!D38</f>
        <v>1811342.3680282685</v>
      </c>
      <c r="D36">
        <f t="shared" si="0"/>
        <v>1</v>
      </c>
    </row>
    <row r="37" spans="1:4" x14ac:dyDescent="0.2">
      <c r="A37">
        <f>SUM($D$7:D37)</f>
        <v>14</v>
      </c>
      <c r="B37">
        <f>Wealth!A39</f>
        <v>31</v>
      </c>
      <c r="C37">
        <f>Wealth!D39</f>
        <v>1966013.2644416941</v>
      </c>
      <c r="D37">
        <f t="shared" si="0"/>
        <v>1</v>
      </c>
    </row>
    <row r="38" spans="1:4" x14ac:dyDescent="0.2">
      <c r="A38">
        <f>SUM($D$7:D38)</f>
        <v>15</v>
      </c>
      <c r="B38">
        <f>Wealth!A40</f>
        <v>32</v>
      </c>
      <c r="C38">
        <f>Wealth!D40</f>
        <v>2129699.7812360311</v>
      </c>
      <c r="D38">
        <f t="shared" si="0"/>
        <v>1</v>
      </c>
    </row>
    <row r="39" spans="1:4" x14ac:dyDescent="0.2">
      <c r="A39">
        <f>SUM($D$7:D39)</f>
        <v>16</v>
      </c>
      <c r="B39">
        <f>Wealth!A41</f>
        <v>33</v>
      </c>
      <c r="C39">
        <f>Wealth!D41</f>
        <v>2302878.3409415302</v>
      </c>
      <c r="D39">
        <f t="shared" si="0"/>
        <v>1</v>
      </c>
    </row>
    <row r="40" spans="1:4" x14ac:dyDescent="0.2">
      <c r="A40">
        <f>SUM($D$7:D40)</f>
        <v>17</v>
      </c>
      <c r="B40">
        <f>Wealth!A42</f>
        <v>34</v>
      </c>
      <c r="C40">
        <f>Wealth!D42</f>
        <v>2486049.7000451782</v>
      </c>
      <c r="D40">
        <f t="shared" si="0"/>
        <v>1</v>
      </c>
    </row>
    <row r="41" spans="1:4" x14ac:dyDescent="0.2">
      <c r="A41">
        <f>SUM($D$7:D41)</f>
        <v>18</v>
      </c>
      <c r="B41">
        <f>Wealth!A43</f>
        <v>35</v>
      </c>
      <c r="C41">
        <f>Wealth!D43</f>
        <v>2690148.3745797952</v>
      </c>
      <c r="D41">
        <f t="shared" si="0"/>
        <v>1</v>
      </c>
    </row>
    <row r="42" spans="1:4" x14ac:dyDescent="0.2">
      <c r="A42">
        <f>SUM($D$7:D42)</f>
        <v>19</v>
      </c>
      <c r="B42">
        <f>Wealth!A44</f>
        <v>36</v>
      </c>
      <c r="C42">
        <f>Wealth!D44</f>
        <v>2906047.9066317906</v>
      </c>
      <c r="D42">
        <f t="shared" si="0"/>
        <v>1</v>
      </c>
    </row>
    <row r="43" spans="1:4" x14ac:dyDescent="0.2">
      <c r="A43">
        <f>SUM($D$7:D43)</f>
        <v>20</v>
      </c>
      <c r="B43">
        <f>Wealth!A45</f>
        <v>37</v>
      </c>
      <c r="C43">
        <f>Wealth!D45</f>
        <v>3134370.2575528454</v>
      </c>
      <c r="D43">
        <f t="shared" si="0"/>
        <v>1</v>
      </c>
    </row>
    <row r="44" spans="1:4" x14ac:dyDescent="0.2">
      <c r="A44">
        <f>SUM($D$7:D44)</f>
        <v>21</v>
      </c>
      <c r="B44">
        <f>Wealth!A46</f>
        <v>38</v>
      </c>
      <c r="C44">
        <f>Wealth!D46</f>
        <v>3375769.1251317426</v>
      </c>
      <c r="D44">
        <f t="shared" si="0"/>
        <v>1</v>
      </c>
    </row>
    <row r="45" spans="1:4" x14ac:dyDescent="0.2">
      <c r="A45">
        <f>SUM($D$7:D45)</f>
        <v>22</v>
      </c>
      <c r="B45">
        <f>Wealth!A47</f>
        <v>39</v>
      </c>
      <c r="C45">
        <f>Wealth!D47</f>
        <v>3630931.5431836094</v>
      </c>
      <c r="D45">
        <f t="shared" si="0"/>
        <v>1</v>
      </c>
    </row>
    <row r="46" spans="1:4" x14ac:dyDescent="0.2">
      <c r="A46">
        <f>SUM($D$7:D46)</f>
        <v>23</v>
      </c>
      <c r="B46">
        <f>Wealth!A48</f>
        <v>40</v>
      </c>
      <c r="C46">
        <f>Wealth!D48</f>
        <v>3913794.7775286534</v>
      </c>
      <c r="D46">
        <f t="shared" si="0"/>
        <v>1</v>
      </c>
    </row>
  </sheetData>
  <mergeCells count="3">
    <mergeCell ref="A1:B1"/>
    <mergeCell ref="A2:F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Desired Cash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2025-02-21T16:58:13Z</dcterms:created>
  <dcterms:modified xsi:type="dcterms:W3CDTF">2025-02-24T16:33:31Z</dcterms:modified>
</cp:coreProperties>
</file>