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learn-business\exam-papers\"/>
    </mc:Choice>
  </mc:AlternateContent>
  <xr:revisionPtr revIDLastSave="0" documentId="13_ncr:1_{3A8BE9F4-83A4-4C46-B2E4-248ED54E5D1D}" xr6:coauthVersionLast="47" xr6:coauthVersionMax="47" xr10:uidLastSave="{00000000-0000-0000-0000-000000000000}"/>
  <bookViews>
    <workbookView xWindow="-28920" yWindow="-120" windowWidth="29040" windowHeight="15720" activeTab="1" xr2:uid="{48B5650A-B419-41F6-9683-C4A751FD5B03}"/>
  </bookViews>
  <sheets>
    <sheet name="Answer1 Calculations" sheetId="2" r:id="rId1"/>
    <sheet name="Answer1 Show-work" sheetId="6" r:id="rId2"/>
    <sheet name="Figures" sheetId="3" r:id="rId3"/>
    <sheet name="Answer2 Calculations" sheetId="4" r:id="rId4"/>
    <sheet name="Answer2 Work" sheetId="5" r:id="rId5"/>
  </sheets>
  <definedNames>
    <definedName name="StockRetentionRate">Figures!$C$5</definedName>
    <definedName name="UnitPrice">Figures!$C$6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6" l="1"/>
  <c r="F5" i="6" s="1"/>
  <c r="G5" i="6"/>
  <c r="H5" i="6"/>
  <c r="I5" i="6"/>
  <c r="J5" i="6" s="1"/>
  <c r="D6" i="6"/>
  <c r="E6" i="6"/>
  <c r="F6" i="6" s="1"/>
  <c r="G6" i="6"/>
  <c r="H6" i="6" s="1"/>
  <c r="D7" i="6"/>
  <c r="E7" i="6"/>
  <c r="F7" i="6" s="1"/>
  <c r="G7" i="6"/>
  <c r="D8" i="6"/>
  <c r="E8" i="6"/>
  <c r="G8" i="6" s="1"/>
  <c r="E20" i="4"/>
  <c r="F20" i="4"/>
  <c r="G20" i="4"/>
  <c r="E22" i="4"/>
  <c r="F6" i="4"/>
  <c r="E10" i="4"/>
  <c r="F10" i="4" s="1"/>
  <c r="F22" i="4" s="1"/>
  <c r="G6" i="4" s="1"/>
  <c r="G10" i="4" s="1"/>
  <c r="G22" i="4" s="1"/>
  <c r="E6" i="4"/>
  <c r="D22" i="4"/>
  <c r="D20" i="4"/>
  <c r="D10" i="4"/>
  <c r="H9" i="5"/>
  <c r="H8" i="5"/>
  <c r="H7" i="5"/>
  <c r="H6" i="5"/>
  <c r="G7" i="5"/>
  <c r="G8" i="5"/>
  <c r="G9" i="5"/>
  <c r="G6" i="5"/>
  <c r="E8" i="2"/>
  <c r="F8" i="2" s="1"/>
  <c r="E7" i="2"/>
  <c r="F7" i="2" s="1"/>
  <c r="E6" i="2"/>
  <c r="F6" i="2" s="1"/>
  <c r="E5" i="2"/>
  <c r="D6" i="2" s="1"/>
  <c r="F8" i="6" l="1"/>
  <c r="H7" i="6"/>
  <c r="H8" i="6"/>
  <c r="I8" i="6"/>
  <c r="I6" i="6"/>
  <c r="K5" i="6"/>
  <c r="I7" i="6"/>
  <c r="G6" i="2"/>
  <c r="H6" i="2" s="1"/>
  <c r="D7" i="2"/>
  <c r="G7" i="2" s="1"/>
  <c r="H7" i="2" s="1"/>
  <c r="D8" i="2"/>
  <c r="F5" i="2"/>
  <c r="J7" i="6" l="1"/>
  <c r="K7" i="6"/>
  <c r="J6" i="6"/>
  <c r="K6" i="6"/>
  <c r="J8" i="6"/>
  <c r="K8" i="6"/>
  <c r="G8" i="2"/>
  <c r="H8" i="2" s="1"/>
  <c r="G5" i="2"/>
  <c r="H5" i="2" s="1"/>
</calcChain>
</file>

<file path=xl/sharedStrings.xml><?xml version="1.0" encoding="utf-8"?>
<sst xmlns="http://schemas.openxmlformats.org/spreadsheetml/2006/main" count="61" uniqueCount="41">
  <si>
    <t>June</t>
  </si>
  <si>
    <t>July</t>
  </si>
  <si>
    <t>August</t>
  </si>
  <si>
    <t>September</t>
  </si>
  <si>
    <t>Number of sales of print</t>
  </si>
  <si>
    <t>Opening Stock</t>
  </si>
  <si>
    <t>Month</t>
  </si>
  <si>
    <t>Total Prints Needed</t>
  </si>
  <si>
    <t>Prints to be Purchased</t>
  </si>
  <si>
    <t>Purchases Budget</t>
  </si>
  <si>
    <t>Stock Retention Rate:</t>
  </si>
  <si>
    <t>Name</t>
  </si>
  <si>
    <t>Value</t>
  </si>
  <si>
    <t>Unit Price</t>
  </si>
  <si>
    <t>Closing Stock</t>
  </si>
  <si>
    <t>Figures</t>
  </si>
  <si>
    <t>Burren Gift Shop</t>
  </si>
  <si>
    <t>Opening Cash Balance</t>
  </si>
  <si>
    <t>Cash Sales (60% of sales with 1% discount)</t>
  </si>
  <si>
    <t>Collections from Previous Month's Credit Sales</t>
  </si>
  <si>
    <t>Total Cash Inflows</t>
  </si>
  <si>
    <t>Payments</t>
  </si>
  <si>
    <t>Direct Cost of Sales (35%)</t>
  </si>
  <si>
    <t>Payments for Purchases (75% of previous month's purchases + 25% of current month's purchases)</t>
  </si>
  <si>
    <t>Equipment Purchase</t>
  </si>
  <si>
    <t>Loan Repayment</t>
  </si>
  <si>
    <t>Wages</t>
  </si>
  <si>
    <t>Rates</t>
  </si>
  <si>
    <t>Rent</t>
  </si>
  <si>
    <t>Total Payments</t>
  </si>
  <si>
    <t>Net Cash Flow</t>
  </si>
  <si>
    <t>Closing Cash Balance</t>
  </si>
  <si>
    <t>May</t>
  </si>
  <si>
    <t>€</t>
  </si>
  <si>
    <t>Sales Rate of Cash</t>
  </si>
  <si>
    <t>Loan from Financial Company</t>
  </si>
  <si>
    <t xml:space="preserve">9,500 + 7,438 = </t>
  </si>
  <si>
    <t>15% discount on €5,000 =</t>
  </si>
  <si>
    <t>-</t>
  </si>
  <si>
    <t>--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</si>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</sst>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name val="Segoe UI"/>
      <family val="2"/>
    </font>
    <font>
      <sz val="10"/>
      <name val="Segoe U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0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3" applyFont="1"/>
    <xf numFmtId="44" fontId="0" fillId="0" borderId="0" xfId="2" applyFont="1"/>
    <xf numFmtId="0" fontId="2" fillId="0" borderId="1" xfId="4" applyAlignment="1"/>
    <xf numFmtId="0" fontId="2" fillId="0" borderId="1" xfId="4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right" vertical="center" wrapText="1" indent="1"/>
    </xf>
    <xf numFmtId="0" fontId="4" fillId="0" borderId="0" xfId="0" applyFont="1" applyFill="1" applyAlignment="1">
      <alignment horizontal="left" vertical="center" wrapText="1" indent="1"/>
    </xf>
    <xf numFmtId="3" fontId="4" fillId="0" borderId="0" xfId="0" applyNumberFormat="1" applyFont="1" applyFill="1" applyAlignment="1">
      <alignment horizontal="right" vertical="center" wrapText="1" indent="1"/>
    </xf>
    <xf numFmtId="44" fontId="4" fillId="0" borderId="0" xfId="2" applyFont="1" applyFill="1" applyAlignment="1">
      <alignment horizontal="right" vertical="center" wrapText="1" indent="1"/>
    </xf>
    <xf numFmtId="44" fontId="0" fillId="0" borderId="0" xfId="0" applyNumberFormat="1"/>
    <xf numFmtId="0" fontId="5" fillId="0" borderId="0" xfId="0" applyFont="1" applyFill="1"/>
    <xf numFmtId="17" fontId="3" fillId="0" borderId="0" xfId="0" applyNumberFormat="1" applyFont="1" applyFill="1" applyAlignment="1">
      <alignment horizontal="right" vertical="center" wrapText="1" indent="1"/>
    </xf>
    <xf numFmtId="0" fontId="3" fillId="0" borderId="0" xfId="0" applyFont="1" applyFill="1" applyAlignment="1">
      <alignment horizontal="left" vertical="center" wrapText="1" indent="1"/>
    </xf>
    <xf numFmtId="0" fontId="4" fillId="0" borderId="0" xfId="0" applyFont="1" applyFill="1" applyAlignment="1">
      <alignment horizontal="right" vertical="center" wrapText="1" indent="1"/>
    </xf>
    <xf numFmtId="44" fontId="4" fillId="0" borderId="2" xfId="2" applyFont="1" applyFill="1" applyBorder="1" applyAlignment="1">
      <alignment horizontal="right" vertical="center" wrapText="1" indent="1"/>
    </xf>
    <xf numFmtId="164" fontId="0" fillId="2" borderId="0" xfId="0" applyNumberFormat="1" applyFill="1" applyAlignment="1">
      <alignment horizontal="right"/>
    </xf>
    <xf numFmtId="0" fontId="0" fillId="0" borderId="0" xfId="0" quotePrefix="1"/>
  </cellXfs>
  <cellStyles count="5">
    <cellStyle name="Comma" xfId="1" builtinId="3"/>
    <cellStyle name="Currency" xfId="2" builtinId="4"/>
    <cellStyle name="Heading 1" xfId="4" builtinId="16"/>
    <cellStyle name="Normal" xfId="0" builtinId="0"/>
    <cellStyle name="Percent" xfId="3" builtinId="5"/>
  </cellStyles>
  <dxfs count="6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B17BB5-BB9B-45D1-8855-16B32EF8E467}" name="Table5" displayName="Table5" ref="B4:H8" totalsRowShown="0">
  <autoFilter ref="B4:H8" xr:uid="{E1B17BB5-BB9B-45D1-8855-16B32EF8E467}"/>
  <tableColumns count="7">
    <tableColumn id="1" xr3:uid="{4977877A-6EEB-4238-AF80-82E2FE682410}" name="Month"/>
    <tableColumn id="2" xr3:uid="{066ABB6D-9407-42EB-A39F-0D7CE44C5DD8}" name="Number of sales of print" dataDxfId="4" dataCellStyle="Comma"/>
    <tableColumn id="3" xr3:uid="{D1754A78-6409-411C-AEE2-9BDB7B1FF78B}" name="Opening Stock"/>
    <tableColumn id="4" xr3:uid="{EACBB310-F560-4DDB-9BE3-A2B8630689AD}" name="Closing Stock">
      <calculatedColumnFormula>C6*StockRetentionRate</calculatedColumnFormula>
    </tableColumn>
    <tableColumn id="5" xr3:uid="{66C3CAE7-B82B-4CDE-B1E6-96AE0F3AC9C7}" name="Total Prints Needed">
      <calculatedColumnFormula>Table5[[#This Row],[Number of sales of print]]+Table5[[#This Row],[Closing Stock]]</calculatedColumnFormula>
    </tableColumn>
    <tableColumn id="6" xr3:uid="{9C5EBF71-EFFE-4913-B96D-4ACBA0E7E228}" name="Prints to be Purchased">
      <calculatedColumnFormula>Table5[[#This Row],[Total Prints Needed]]-Table5[[#This Row],[Opening Stock]]</calculatedColumnFormula>
    </tableColumn>
    <tableColumn id="7" xr3:uid="{0B895023-8073-428F-BAD5-3CB1355C1BB7}" name="Purchases Budget" dataCellStyle="Currency">
      <calculatedColumnFormula>Table5[[#This Row],[Prints to be Purchased]]*UnitPrice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173AD-D54D-4774-A9FB-9824346522EB}" name="Table52" displayName="Table52" ref="B4:K8" totalsRowShown="0">
  <autoFilter ref="B4:K8" xr:uid="{E1B17BB5-BB9B-45D1-8855-16B32EF8E467}"/>
  <tableColumns count="10">
    <tableColumn id="1" xr3:uid="{047508A1-4D71-4F80-8D5E-5A2F5191900B}" name="Month"/>
    <tableColumn id="2" xr3:uid="{3D6140CA-7AAA-4CD9-80D5-CCF94A5288D0}" name="Number of sales of print" dataDxfId="3" dataCellStyle="Comma"/>
    <tableColumn id="3" xr3:uid="{3E29A203-4810-4A27-AA98-036258A7BB96}" name="Opening Stock"/>
    <tableColumn id="4" xr3:uid="{D4B8AC23-9576-4095-A238-6A635C46AED6}" name="Closing Stock">
      <calculatedColumnFormula>C6*StockRetentionRate</calculatedColumnFormula>
    </tableColumn>
    <tableColumn id="9" xr3:uid="{31658609-9B86-424A-B65F-233430AEF63E}" name="-" dataDxfId="2">
      <calculatedColumnFormula>CONCATENATE(Table52[[#This Row],[Number of sales of print]]," + ",Table52[[#This Row],[Closing Stock]]," =")</calculatedColumnFormula>
    </tableColumn>
    <tableColumn id="5" xr3:uid="{5EE1F590-F26F-4474-969F-5398BD87863B}" name="Total Prints Needed">
      <calculatedColumnFormula>Table52[[#This Row],[Number of sales of print]]+Table52[[#This Row],[Closing Stock]]</calculatedColumnFormula>
    </tableColumn>
    <tableColumn id="10" xr3:uid="{1EC7EEE9-971F-4D41-9876-FC96C1E82366}" name="--" dataDxfId="1">
      <calculatedColumnFormula>CONCATENATE(Table52[[#This Row],[Total Prints Needed]]," - ",Table52[[#This Row],[Opening Stock]]," =")</calculatedColumnFormula>
    </tableColumn>
    <tableColumn id="6" xr3:uid="{B80DBBFF-2C32-42F2-BC1B-38DC4A9CA90F}" name="Prints to be Purchased">
      <calculatedColumnFormula>Table52[[#This Row],[Total Prints Needed]]-Table52[[#This Row],[Opening Stock]]</calculatedColumnFormula>
    </tableColumn>
    <tableColumn id="11" xr3:uid="{685C7C26-276E-4F30-9C9D-1D5C4FA04B0E}" name="---" dataDxfId="0">
      <calculatedColumnFormula>CONCATENATE(Table52[[#This Row],[Prints to be Purchased]]," * ",UnitPrice," =")</calculatedColumnFormula>
    </tableColumn>
    <tableColumn id="7" xr3:uid="{171A3691-658A-4797-A95D-696876830C69}" name="Purchases Budget" dataCellStyle="Currency">
      <calculatedColumnFormula>Table52[[#This Row],[Prints to be Purchased]]*UnitPrice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5894CD-21B1-4CC8-A3A6-6BC98122DE00}" name="Table6" displayName="Table6" ref="B4:C6" totalsRowShown="0">
  <autoFilter ref="B4:C6" xr:uid="{125894CD-21B1-4CC8-A3A6-6BC98122DE00}"/>
  <tableColumns count="2">
    <tableColumn id="1" xr3:uid="{009A1A39-4D41-4D31-8CB0-61E86F2FAEE0}" name="Name"/>
    <tableColumn id="2" xr3:uid="{465367BD-4B99-410C-A5CC-2CC5747D430D}" name="Value" dataDxfId="5" dataCellStyle="Perc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9992-76A5-4FAE-B1B5-7EA447ED6BB6}">
  <dimension ref="B2:H8"/>
  <sheetViews>
    <sheetView zoomScale="205" zoomScaleNormal="205" workbookViewId="0"/>
  </sheetViews>
  <sheetFormatPr defaultRowHeight="14.4" x14ac:dyDescent="0.3"/>
  <cols>
    <col min="1" max="1" width="7.88671875" customWidth="1"/>
    <col min="2" max="2" width="5.21875" customWidth="1"/>
    <col min="3" max="3" width="12" customWidth="1"/>
    <col min="4" max="4" width="7.88671875" bestFit="1" customWidth="1"/>
    <col min="5" max="5" width="11.109375" bestFit="1" customWidth="1"/>
    <col min="6" max="6" width="22.109375" bestFit="1" customWidth="1"/>
    <col min="7" max="7" width="20.5546875" bestFit="1" customWidth="1"/>
    <col min="8" max="8" width="17.33203125" bestFit="1" customWidth="1"/>
  </cols>
  <sheetData>
    <row r="2" spans="2:8" ht="20.399999999999999" thickBot="1" x14ac:dyDescent="0.45">
      <c r="B2" s="5" t="s">
        <v>16</v>
      </c>
      <c r="C2" s="5"/>
    </row>
    <row r="3" spans="2:8" ht="15" thickTop="1" x14ac:dyDescent="0.3"/>
    <row r="4" spans="2:8" x14ac:dyDescent="0.3">
      <c r="B4" t="s">
        <v>6</v>
      </c>
      <c r="C4" t="s">
        <v>4</v>
      </c>
      <c r="D4" t="s">
        <v>5</v>
      </c>
      <c r="E4" t="s">
        <v>14</v>
      </c>
      <c r="F4" t="s">
        <v>7</v>
      </c>
      <c r="G4" t="s">
        <v>8</v>
      </c>
      <c r="H4" t="s">
        <v>9</v>
      </c>
    </row>
    <row r="5" spans="2:8" x14ac:dyDescent="0.3">
      <c r="B5" t="s">
        <v>0</v>
      </c>
      <c r="C5" s="1">
        <v>1500</v>
      </c>
      <c r="D5" s="2">
        <v>750</v>
      </c>
      <c r="E5" s="2">
        <f>C6*StockRetentionRate</f>
        <v>680</v>
      </c>
      <c r="F5" s="2">
        <f>Table5[[#This Row],[Number of sales of print]]+Table5[[#This Row],[Closing Stock]]</f>
        <v>2180</v>
      </c>
      <c r="G5" s="2">
        <f>Table5[[#This Row],[Total Prints Needed]]-Table5[[#This Row],[Opening Stock]]</f>
        <v>1430</v>
      </c>
      <c r="H5" s="4">
        <f>Table5[[#This Row],[Prints to be Purchased]]*UnitPrice</f>
        <v>28600</v>
      </c>
    </row>
    <row r="6" spans="2:8" x14ac:dyDescent="0.3">
      <c r="B6" t="s">
        <v>1</v>
      </c>
      <c r="C6" s="1">
        <v>1700</v>
      </c>
      <c r="D6" s="2">
        <f>$E5</f>
        <v>680</v>
      </c>
      <c r="E6" s="2">
        <f>C7*StockRetentionRate</f>
        <v>760</v>
      </c>
      <c r="F6" s="2">
        <f>Table5[[#This Row],[Number of sales of print]]+Table5[[#This Row],[Closing Stock]]</f>
        <v>2460</v>
      </c>
      <c r="G6" s="2">
        <f>Table5[[#This Row],[Total Prints Needed]]-Table5[[#This Row],[Opening Stock]]</f>
        <v>1780</v>
      </c>
      <c r="H6" s="4">
        <f>Table5[[#This Row],[Prints to be Purchased]]*UnitPrice</f>
        <v>35600</v>
      </c>
    </row>
    <row r="7" spans="2:8" x14ac:dyDescent="0.3">
      <c r="B7" t="s">
        <v>2</v>
      </c>
      <c r="C7" s="1">
        <v>1900</v>
      </c>
      <c r="D7" s="2">
        <f t="shared" ref="D7:D8" si="0">$E6</f>
        <v>760</v>
      </c>
      <c r="E7" s="2">
        <f>C8*StockRetentionRate</f>
        <v>560</v>
      </c>
      <c r="F7" s="2">
        <f>Table5[[#This Row],[Number of sales of print]]+Table5[[#This Row],[Closing Stock]]</f>
        <v>2460</v>
      </c>
      <c r="G7" s="2">
        <f>Table5[[#This Row],[Total Prints Needed]]-Table5[[#This Row],[Opening Stock]]</f>
        <v>1700</v>
      </c>
      <c r="H7" s="4">
        <f>Table5[[#This Row],[Prints to be Purchased]]*UnitPrice</f>
        <v>34000</v>
      </c>
    </row>
    <row r="8" spans="2:8" x14ac:dyDescent="0.3">
      <c r="B8" t="s">
        <v>3</v>
      </c>
      <c r="C8" s="1">
        <v>1400</v>
      </c>
      <c r="D8" s="2">
        <f t="shared" si="0"/>
        <v>560</v>
      </c>
      <c r="E8" s="2">
        <f>C9*StockRetentionRate</f>
        <v>0</v>
      </c>
      <c r="F8" s="2">
        <f>Table5[[#This Row],[Number of sales of print]]+Table5[[#This Row],[Closing Stock]]</f>
        <v>1400</v>
      </c>
      <c r="G8" s="2">
        <f>Table5[[#This Row],[Total Prints Needed]]-Table5[[#This Row],[Opening Stock]]</f>
        <v>840</v>
      </c>
      <c r="H8" s="4">
        <f>Table5[[#This Row],[Prints to be Purchased]]*UnitPrice</f>
        <v>16800</v>
      </c>
    </row>
  </sheetData>
  <mergeCells count="1">
    <mergeCell ref="B2:C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A581-EFB7-48D2-AFB4-99C1C3D4C735}">
  <dimension ref="B2:K8"/>
  <sheetViews>
    <sheetView tabSelected="1" zoomScale="145" zoomScaleNormal="145" workbookViewId="0">
      <selection activeCell="C17" sqref="C17"/>
    </sheetView>
  </sheetViews>
  <sheetFormatPr defaultRowHeight="14.4" x14ac:dyDescent="0.3"/>
  <cols>
    <col min="1" max="1" width="7.88671875" customWidth="1"/>
    <col min="2" max="2" width="10.21875" bestFit="1" customWidth="1"/>
    <col min="3" max="3" width="23.77734375" bestFit="1" customWidth="1"/>
    <col min="4" max="4" width="15.5546875" bestFit="1" customWidth="1"/>
    <col min="5" max="5" width="14.33203125" bestFit="1" customWidth="1"/>
    <col min="6" max="6" width="12.77734375" bestFit="1" customWidth="1"/>
    <col min="7" max="7" width="19.88671875" bestFit="1" customWidth="1"/>
    <col min="8" max="8" width="12.33203125" bestFit="1" customWidth="1"/>
    <col min="9" max="9" width="22.21875" bestFit="1" customWidth="1"/>
    <col min="10" max="10" width="11.6640625" bestFit="1" customWidth="1"/>
    <col min="11" max="11" width="18.21875" bestFit="1" customWidth="1"/>
  </cols>
  <sheetData>
    <row r="2" spans="2:11" ht="20.399999999999999" thickBot="1" x14ac:dyDescent="0.45">
      <c r="B2" s="5" t="s">
        <v>16</v>
      </c>
      <c r="C2" s="5"/>
    </row>
    <row r="3" spans="2:11" ht="15" thickTop="1" x14ac:dyDescent="0.3"/>
    <row r="4" spans="2:11" x14ac:dyDescent="0.3">
      <c r="B4" t="s">
        <v>6</v>
      </c>
      <c r="C4" t="s">
        <v>4</v>
      </c>
      <c r="D4" t="s">
        <v>5</v>
      </c>
      <c r="E4" t="s">
        <v>14</v>
      </c>
      <c r="F4" t="s">
        <v>38</v>
      </c>
      <c r="G4" t="s">
        <v>7</v>
      </c>
      <c r="H4" s="19" t="s">
        <v>39</v>
      </c>
      <c r="I4" t="s">
        <v>8</v>
      </c>
      <c r="J4" s="19" t="s">
        <v>40</v>
      </c>
      <c r="K4" t="s">
        <v>9</v>
      </c>
    </row>
    <row r="5" spans="2:11" x14ac:dyDescent="0.3">
      <c r="B5" t="s">
        <v>0</v>
      </c>
      <c r="C5" s="1">
        <v>1500</v>
      </c>
      <c r="D5" s="2">
        <v>750</v>
      </c>
      <c r="E5" s="2">
        <f>C6*StockRetentionRate</f>
        <v>680</v>
      </c>
      <c r="F5" s="18" t="str">
        <f>CONCATENATE(Table52[[#This Row],[Number of sales of print]]," + ",Table52[[#This Row],[Closing Stock]]," =")</f>
        <v>1500 + 680 =</v>
      </c>
      <c r="G5" s="2">
        <f>Table52[[#This Row],[Number of sales of print]]+Table52[[#This Row],[Closing Stock]]</f>
        <v>2180</v>
      </c>
      <c r="H5" s="18" t="str">
        <f>CONCATENATE(Table52[[#This Row],[Total Prints Needed]]," - ",Table52[[#This Row],[Opening Stock]]," =")</f>
        <v>2180 - 750 =</v>
      </c>
      <c r="I5" s="2">
        <f>Table52[[#This Row],[Total Prints Needed]]-Table52[[#This Row],[Opening Stock]]</f>
        <v>1430</v>
      </c>
      <c r="J5" s="18" t="str">
        <f>CONCATENATE(Table52[[#This Row],[Prints to be Purchased]]," * ",UnitPrice," =")</f>
        <v>1430 * 20 =</v>
      </c>
      <c r="K5" s="4">
        <f>Table52[[#This Row],[Prints to be Purchased]]*UnitPrice</f>
        <v>28600</v>
      </c>
    </row>
    <row r="6" spans="2:11" x14ac:dyDescent="0.3">
      <c r="B6" t="s">
        <v>1</v>
      </c>
      <c r="C6" s="1">
        <v>1700</v>
      </c>
      <c r="D6" s="2">
        <f>$E5</f>
        <v>680</v>
      </c>
      <c r="E6" s="2">
        <f>C7*StockRetentionRate</f>
        <v>760</v>
      </c>
      <c r="F6" s="18" t="str">
        <f>CONCATENATE(Table52[[#This Row],[Number of sales of print]]," + ",Table52[[#This Row],[Closing Stock]]," =")</f>
        <v>1700 + 760 =</v>
      </c>
      <c r="G6" s="2">
        <f>Table52[[#This Row],[Number of sales of print]]+Table52[[#This Row],[Closing Stock]]</f>
        <v>2460</v>
      </c>
      <c r="H6" s="18" t="str">
        <f>CONCATENATE(Table52[[#This Row],[Total Prints Needed]]," - ",Table52[[#This Row],[Opening Stock]]," =")</f>
        <v>2460 - 680 =</v>
      </c>
      <c r="I6" s="2">
        <f>Table52[[#This Row],[Total Prints Needed]]-Table52[[#This Row],[Opening Stock]]</f>
        <v>1780</v>
      </c>
      <c r="J6" s="18" t="str">
        <f>CONCATENATE(Table52[[#This Row],[Prints to be Purchased]]," * ",UnitPrice," =")</f>
        <v>1780 * 20 =</v>
      </c>
      <c r="K6" s="4">
        <f>Table52[[#This Row],[Prints to be Purchased]]*UnitPrice</f>
        <v>35600</v>
      </c>
    </row>
    <row r="7" spans="2:11" x14ac:dyDescent="0.3">
      <c r="B7" t="s">
        <v>2</v>
      </c>
      <c r="C7" s="1">
        <v>1900</v>
      </c>
      <c r="D7" s="2">
        <f>$E6</f>
        <v>760</v>
      </c>
      <c r="E7" s="2">
        <f>C8*StockRetentionRate</f>
        <v>560</v>
      </c>
      <c r="F7" s="18" t="str">
        <f>CONCATENATE(Table52[[#This Row],[Number of sales of print]]," + ",Table52[[#This Row],[Closing Stock]]," =")</f>
        <v>1900 + 560 =</v>
      </c>
      <c r="G7" s="2">
        <f>Table52[[#This Row],[Number of sales of print]]+Table52[[#This Row],[Closing Stock]]</f>
        <v>2460</v>
      </c>
      <c r="H7" s="18" t="str">
        <f>CONCATENATE(Table52[[#This Row],[Total Prints Needed]]," - ",Table52[[#This Row],[Opening Stock]]," =")</f>
        <v>2460 - 760 =</v>
      </c>
      <c r="I7" s="2">
        <f>Table52[[#This Row],[Total Prints Needed]]-Table52[[#This Row],[Opening Stock]]</f>
        <v>1700</v>
      </c>
      <c r="J7" s="18" t="str">
        <f>CONCATENATE(Table52[[#This Row],[Prints to be Purchased]]," * ",UnitPrice," =")</f>
        <v>1700 * 20 =</v>
      </c>
      <c r="K7" s="4">
        <f>Table52[[#This Row],[Prints to be Purchased]]*UnitPrice</f>
        <v>34000</v>
      </c>
    </row>
    <row r="8" spans="2:11" x14ac:dyDescent="0.3">
      <c r="B8" t="s">
        <v>3</v>
      </c>
      <c r="C8" s="1">
        <v>1400</v>
      </c>
      <c r="D8" s="2">
        <f>$E7</f>
        <v>560</v>
      </c>
      <c r="E8" s="2">
        <f>C9*StockRetentionRate</f>
        <v>0</v>
      </c>
      <c r="F8" s="18" t="str">
        <f>CONCATENATE(Table52[[#This Row],[Number of sales of print]]," + ",Table52[[#This Row],[Closing Stock]]," =")</f>
        <v>1400 + 0 =</v>
      </c>
      <c r="G8" s="2">
        <f>Table52[[#This Row],[Number of sales of print]]+Table52[[#This Row],[Closing Stock]]</f>
        <v>1400</v>
      </c>
      <c r="H8" s="18" t="str">
        <f>CONCATENATE(Table52[[#This Row],[Total Prints Needed]]," - ",Table52[[#This Row],[Opening Stock]]," =")</f>
        <v>1400 - 560 =</v>
      </c>
      <c r="I8" s="2">
        <f>Table52[[#This Row],[Total Prints Needed]]-Table52[[#This Row],[Opening Stock]]</f>
        <v>840</v>
      </c>
      <c r="J8" s="18" t="str">
        <f>CONCATENATE(Table52[[#This Row],[Prints to be Purchased]]," * ",UnitPrice," =")</f>
        <v>840 * 20 =</v>
      </c>
      <c r="K8" s="4">
        <f>Table52[[#This Row],[Prints to be Purchased]]*UnitPrice</f>
        <v>16800</v>
      </c>
    </row>
  </sheetData>
  <mergeCells count="1">
    <mergeCell ref="B2:C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6E3E-C906-4B90-9A16-8FB67A116FEB}">
  <dimension ref="B2:C6"/>
  <sheetViews>
    <sheetView workbookViewId="0">
      <selection activeCell="C6" sqref="C6"/>
    </sheetView>
  </sheetViews>
  <sheetFormatPr defaultRowHeight="14.4" x14ac:dyDescent="0.3"/>
  <cols>
    <col min="2" max="2" width="18.88671875" bestFit="1" customWidth="1"/>
    <col min="3" max="3" width="8" bestFit="1" customWidth="1"/>
  </cols>
  <sheetData>
    <row r="2" spans="2:3" ht="20.399999999999999" thickBot="1" x14ac:dyDescent="0.45">
      <c r="B2" s="6" t="s">
        <v>15</v>
      </c>
      <c r="C2" s="6"/>
    </row>
    <row r="3" spans="2:3" ht="15" thickTop="1" x14ac:dyDescent="0.3"/>
    <row r="4" spans="2:3" x14ac:dyDescent="0.3">
      <c r="B4" t="s">
        <v>11</v>
      </c>
      <c r="C4" s="3" t="s">
        <v>12</v>
      </c>
    </row>
    <row r="5" spans="2:3" x14ac:dyDescent="0.3">
      <c r="B5" t="s">
        <v>10</v>
      </c>
      <c r="C5" s="3">
        <v>0.4</v>
      </c>
    </row>
    <row r="6" spans="2:3" x14ac:dyDescent="0.3">
      <c r="B6" t="s">
        <v>13</v>
      </c>
      <c r="C6" s="4">
        <v>20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7537-D13F-42CD-A481-415EBC6E0CCC}">
  <dimension ref="B4:G24"/>
  <sheetViews>
    <sheetView topLeftCell="D6" zoomScale="145" zoomScaleNormal="145" workbookViewId="0">
      <selection activeCell="G22" sqref="D6:G22"/>
    </sheetView>
  </sheetViews>
  <sheetFormatPr defaultRowHeight="14.4" x14ac:dyDescent="0.3"/>
  <cols>
    <col min="2" max="2" width="56.44140625" customWidth="1"/>
    <col min="3" max="3" width="24.6640625" bestFit="1" customWidth="1"/>
    <col min="4" max="7" width="30.88671875" customWidth="1"/>
  </cols>
  <sheetData>
    <row r="4" spans="2:7" x14ac:dyDescent="0.3">
      <c r="B4" s="13"/>
      <c r="C4" s="13"/>
      <c r="D4" s="13"/>
      <c r="E4" s="13"/>
      <c r="F4" s="13"/>
      <c r="G4" s="13"/>
    </row>
    <row r="5" spans="2:7" ht="15" x14ac:dyDescent="0.3">
      <c r="B5" s="7" t="s">
        <v>6</v>
      </c>
      <c r="C5" s="7"/>
      <c r="D5" s="14">
        <v>45413</v>
      </c>
      <c r="E5" s="14">
        <v>45444</v>
      </c>
      <c r="F5" s="14">
        <v>45474</v>
      </c>
      <c r="G5" s="14">
        <v>45505</v>
      </c>
    </row>
    <row r="6" spans="2:7" ht="15" x14ac:dyDescent="0.3">
      <c r="B6" s="15" t="s">
        <v>17</v>
      </c>
      <c r="C6" s="15"/>
      <c r="D6" s="11">
        <v>-3500</v>
      </c>
      <c r="E6" s="11">
        <f>D22</f>
        <v>-27948</v>
      </c>
      <c r="F6" s="11">
        <f t="shared" ref="F6:G6" si="0">E22</f>
        <v>-38066</v>
      </c>
      <c r="G6" s="11">
        <f t="shared" si="0"/>
        <v>-40309</v>
      </c>
    </row>
    <row r="7" spans="2:7" ht="15" x14ac:dyDescent="0.3">
      <c r="B7" s="15" t="s">
        <v>18</v>
      </c>
      <c r="C7" s="15"/>
      <c r="D7" s="11">
        <v>50490</v>
      </c>
      <c r="E7" s="11">
        <v>57420</v>
      </c>
      <c r="F7" s="11">
        <v>62370</v>
      </c>
      <c r="G7" s="11">
        <v>68310</v>
      </c>
    </row>
    <row r="8" spans="2:7" ht="15" x14ac:dyDescent="0.3">
      <c r="B8" s="15" t="s">
        <v>19</v>
      </c>
      <c r="C8" s="15"/>
      <c r="D8" s="11">
        <v>15000</v>
      </c>
      <c r="E8" s="11">
        <v>34000</v>
      </c>
      <c r="F8" s="11">
        <v>38000</v>
      </c>
      <c r="G8" s="11">
        <v>42000</v>
      </c>
    </row>
    <row r="9" spans="2:7" ht="15" x14ac:dyDescent="0.3">
      <c r="B9" s="15" t="s">
        <v>35</v>
      </c>
      <c r="C9" s="15"/>
      <c r="D9" s="11"/>
      <c r="E9" s="11">
        <v>27200</v>
      </c>
      <c r="F9" s="11"/>
      <c r="G9" s="11"/>
    </row>
    <row r="10" spans="2:7" ht="15" x14ac:dyDescent="0.3">
      <c r="B10" s="15" t="s">
        <v>20</v>
      </c>
      <c r="C10" s="15"/>
      <c r="D10" s="17">
        <f>SUM(D6:D9)</f>
        <v>61990</v>
      </c>
      <c r="E10" s="17">
        <f>SUM(E6:E9)</f>
        <v>90672</v>
      </c>
      <c r="F10" s="17">
        <f t="shared" ref="F10:G10" si="1">SUM(F6:F9)</f>
        <v>62304</v>
      </c>
      <c r="G10" s="17">
        <f t="shared" si="1"/>
        <v>70001</v>
      </c>
    </row>
    <row r="11" spans="2:7" ht="15" x14ac:dyDescent="0.3">
      <c r="B11" s="9"/>
      <c r="C11" s="9"/>
      <c r="D11" s="11"/>
      <c r="E11" s="11"/>
      <c r="F11" s="11"/>
      <c r="G11" s="11"/>
    </row>
    <row r="12" spans="2:7" ht="15" x14ac:dyDescent="0.3">
      <c r="B12" s="15" t="s">
        <v>21</v>
      </c>
      <c r="C12" s="15"/>
      <c r="D12" s="11"/>
      <c r="E12" s="11"/>
      <c r="F12" s="11"/>
      <c r="G12" s="11"/>
    </row>
    <row r="13" spans="2:7" ht="15" x14ac:dyDescent="0.3">
      <c r="B13" s="9" t="s">
        <v>22</v>
      </c>
      <c r="C13" s="9"/>
      <c r="D13" s="11">
        <v>29750</v>
      </c>
      <c r="E13" s="11">
        <v>33250</v>
      </c>
      <c r="F13" s="11">
        <v>36750</v>
      </c>
      <c r="G13" s="11">
        <v>40250</v>
      </c>
    </row>
    <row r="14" spans="2:7" ht="30" x14ac:dyDescent="0.3">
      <c r="B14" s="9" t="s">
        <v>23</v>
      </c>
      <c r="C14" s="9" t="s">
        <v>36</v>
      </c>
      <c r="D14" s="11">
        <v>16938</v>
      </c>
      <c r="E14" s="11">
        <v>22688</v>
      </c>
      <c r="F14" s="11">
        <v>25063</v>
      </c>
      <c r="G14" s="11">
        <v>27438</v>
      </c>
    </row>
    <row r="15" spans="2:7" ht="15" x14ac:dyDescent="0.3">
      <c r="B15" s="9" t="s">
        <v>24</v>
      </c>
      <c r="C15" s="9" t="s">
        <v>37</v>
      </c>
      <c r="D15" s="11">
        <v>4250</v>
      </c>
      <c r="E15" s="11">
        <v>32000</v>
      </c>
      <c r="F15" s="11"/>
      <c r="G15" s="11"/>
    </row>
    <row r="16" spans="2:7" ht="15" x14ac:dyDescent="0.3">
      <c r="B16" s="9" t="s">
        <v>25</v>
      </c>
      <c r="C16" s="9"/>
      <c r="D16" s="11"/>
      <c r="E16" s="11">
        <v>550</v>
      </c>
      <c r="F16" s="11">
        <v>550</v>
      </c>
      <c r="G16" s="11">
        <v>550</v>
      </c>
    </row>
    <row r="17" spans="2:7" ht="15" x14ac:dyDescent="0.3">
      <c r="B17" s="9" t="s">
        <v>26</v>
      </c>
      <c r="C17" s="9"/>
      <c r="D17" s="11">
        <v>25000</v>
      </c>
      <c r="E17" s="11">
        <v>26250</v>
      </c>
      <c r="F17" s="11">
        <v>26250</v>
      </c>
      <c r="G17" s="11">
        <v>26250</v>
      </c>
    </row>
    <row r="18" spans="2:7" ht="15" x14ac:dyDescent="0.3">
      <c r="B18" s="9" t="s">
        <v>27</v>
      </c>
      <c r="C18" s="9"/>
      <c r="D18" s="11">
        <v>4000</v>
      </c>
      <c r="E18" s="11">
        <v>4000</v>
      </c>
      <c r="F18" s="11">
        <v>4000</v>
      </c>
      <c r="G18" s="11">
        <v>4000</v>
      </c>
    </row>
    <row r="19" spans="2:7" ht="15" x14ac:dyDescent="0.3">
      <c r="B19" s="9" t="s">
        <v>28</v>
      </c>
      <c r="C19" s="9"/>
      <c r="D19" s="11">
        <v>10000</v>
      </c>
      <c r="E19" s="11">
        <v>10000</v>
      </c>
      <c r="F19" s="11">
        <v>10000</v>
      </c>
      <c r="G19" s="11">
        <v>10000</v>
      </c>
    </row>
    <row r="20" spans="2:7" ht="15" x14ac:dyDescent="0.3">
      <c r="B20" s="9" t="s">
        <v>29</v>
      </c>
      <c r="C20" s="9"/>
      <c r="D20" s="11">
        <f>SUM(D13:D19)</f>
        <v>89938</v>
      </c>
      <c r="E20" s="11">
        <f t="shared" ref="E20:G20" si="2">SUM(E13:E19)</f>
        <v>128738</v>
      </c>
      <c r="F20" s="11">
        <f t="shared" si="2"/>
        <v>102613</v>
      </c>
      <c r="G20" s="11">
        <f t="shared" si="2"/>
        <v>108488</v>
      </c>
    </row>
    <row r="21" spans="2:7" ht="15" x14ac:dyDescent="0.3">
      <c r="B21" s="9"/>
      <c r="C21" s="9"/>
      <c r="D21" s="11"/>
      <c r="E21" s="11"/>
      <c r="F21" s="11"/>
      <c r="G21" s="11"/>
    </row>
    <row r="22" spans="2:7" ht="15" x14ac:dyDescent="0.3">
      <c r="B22" s="15" t="s">
        <v>30</v>
      </c>
      <c r="C22" s="15"/>
      <c r="D22" s="11">
        <f>D10-D20</f>
        <v>-27948</v>
      </c>
      <c r="E22" s="11">
        <f t="shared" ref="E22:G22" si="3">E10-E20</f>
        <v>-38066</v>
      </c>
      <c r="F22" s="11">
        <f t="shared" si="3"/>
        <v>-40309</v>
      </c>
      <c r="G22" s="11">
        <f t="shared" si="3"/>
        <v>-38487</v>
      </c>
    </row>
    <row r="23" spans="2:7" ht="15" x14ac:dyDescent="0.3">
      <c r="B23" s="15" t="s">
        <v>31</v>
      </c>
      <c r="C23" s="15"/>
      <c r="D23" s="11"/>
      <c r="E23" s="10"/>
      <c r="F23" s="10"/>
      <c r="G23" s="10"/>
    </row>
    <row r="24" spans="2:7" ht="15" x14ac:dyDescent="0.3">
      <c r="B24" s="15"/>
      <c r="C24" s="15"/>
      <c r="D24" s="16"/>
      <c r="E24" s="16"/>
      <c r="F24" s="16"/>
      <c r="G24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9D57-EC98-4623-B5DF-25E1DFA28E88}">
  <dimension ref="B4:H9"/>
  <sheetViews>
    <sheetView workbookViewId="0">
      <selection activeCell="H7" sqref="H7"/>
    </sheetView>
  </sheetViews>
  <sheetFormatPr defaultRowHeight="14.4" x14ac:dyDescent="0.3"/>
  <cols>
    <col min="2" max="2" width="19.109375" bestFit="1" customWidth="1"/>
    <col min="6" max="6" width="13.44140625" bestFit="1" customWidth="1"/>
    <col min="7" max="8" width="11.33203125" bestFit="1" customWidth="1"/>
  </cols>
  <sheetData>
    <row r="4" spans="2:8" x14ac:dyDescent="0.3">
      <c r="B4" t="s">
        <v>11</v>
      </c>
      <c r="C4" t="s">
        <v>12</v>
      </c>
    </row>
    <row r="5" spans="2:8" ht="15" x14ac:dyDescent="0.3">
      <c r="B5" t="s">
        <v>17</v>
      </c>
      <c r="C5">
        <v>3500</v>
      </c>
      <c r="E5" s="7" t="s">
        <v>6</v>
      </c>
      <c r="F5" s="8" t="s">
        <v>33</v>
      </c>
    </row>
    <row r="6" spans="2:8" ht="15" x14ac:dyDescent="0.3">
      <c r="B6" t="s">
        <v>34</v>
      </c>
      <c r="C6">
        <v>0.6</v>
      </c>
      <c r="E6" s="9" t="s">
        <v>32</v>
      </c>
      <c r="F6" s="11">
        <v>85000</v>
      </c>
      <c r="G6" s="4">
        <f>F6*$C$6</f>
        <v>51000</v>
      </c>
      <c r="H6" s="12">
        <f>G6*0.99</f>
        <v>50490</v>
      </c>
    </row>
    <row r="7" spans="2:8" ht="15" x14ac:dyDescent="0.3">
      <c r="E7" s="9" t="s">
        <v>0</v>
      </c>
      <c r="F7" s="11">
        <v>95000</v>
      </c>
      <c r="G7" s="4">
        <f t="shared" ref="G7:G9" si="0">F7*$C$6</f>
        <v>57000</v>
      </c>
      <c r="H7" s="12">
        <f t="shared" ref="H7:H9" si="1">G7*0.99</f>
        <v>56430</v>
      </c>
    </row>
    <row r="8" spans="2:8" ht="15" x14ac:dyDescent="0.3">
      <c r="E8" s="9" t="s">
        <v>1</v>
      </c>
      <c r="F8" s="11">
        <v>105000</v>
      </c>
      <c r="G8" s="4">
        <f t="shared" si="0"/>
        <v>63000</v>
      </c>
      <c r="H8" s="12">
        <f t="shared" si="1"/>
        <v>62370</v>
      </c>
    </row>
    <row r="9" spans="2:8" ht="15" x14ac:dyDescent="0.3">
      <c r="E9" s="9" t="s">
        <v>2</v>
      </c>
      <c r="F9" s="11">
        <v>115000</v>
      </c>
      <c r="G9" s="4">
        <f t="shared" si="0"/>
        <v>69000</v>
      </c>
      <c r="H9" s="12">
        <f t="shared" si="1"/>
        <v>68310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Answer1 Calculations</vt:lpstr>
      <vt:lpstr>Answer1 Show-work</vt:lpstr>
      <vt:lpstr>Figures</vt:lpstr>
      <vt:lpstr>Answer2 Calculations</vt:lpstr>
      <vt:lpstr>Answer2 Work</vt:lpstr>
      <vt:lpstr>StockRetentionRate</vt:lpstr>
      <vt:lpstr>UnitPrice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Crowe</dc:creator>
  <cp:lastModifiedBy>Mark Crowe</cp:lastModifiedBy>
  <cp:lastPrinted>2024-08-05T20:50:08Z</cp:lastPrinted>
  <dcterms:created xsi:type="dcterms:W3CDTF">2024-08-04T22:48:51Z</dcterms:created>
  <dcterms:modified xsi:type="dcterms:W3CDTF">2024-08-06T08:30:21Z</dcterms:modified>
</cp:coreProperties>
</file>